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90" yWindow="285" windowWidth="12630" windowHeight="11760" activeTab="1"/>
  </bookViews>
  <sheets>
    <sheet name="Рекомендации" sheetId="1" r:id="rId1"/>
    <sheet name="1-ГП" sheetId="2" r:id="rId2"/>
    <sheet name="Планы субъектов" sheetId="3" state="hidden" r:id="rId3"/>
    <sheet name="Сообщения" sheetId="4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Настройки словаря" sheetId="9" state="hidden" r:id="rId9"/>
  </sheets>
  <definedNames>
    <definedName name="_xlfn.IFERROR" hidden="1">#NAME?</definedName>
    <definedName name="Z_F32C3909_3086_47B2_A31E_C29F8A631697_.wvu.Cols" localSheetId="1" hidden="1">'1-ГП'!#REF!</definedName>
    <definedName name="Z_F32C3909_3086_47B2_A31E_C29F8A631697_.wvu.PrintArea" localSheetId="1" hidden="1">'1-ГП'!$A$9:$H$59</definedName>
    <definedName name="Z_F32C3909_3086_47B2_A31E_C29F8A631697_.wvu.PrintTitles" localSheetId="1" hidden="1">'1-ГП'!$13:$15</definedName>
    <definedName name="Z_F32C3909_3086_47B2_A31E_C29F8A631697_.wvu.Rows" localSheetId="1" hidden="1">'1-ГП'!#REF!</definedName>
    <definedName name="_xlnm.Print_Titles" localSheetId="1">'1-ГП'!$13:$15</definedName>
    <definedName name="_xlnm.Print_Titles" localSheetId="2">'Планы субъектов'!$2:$3</definedName>
    <definedName name="Код">"R[1]C"</definedName>
    <definedName name="_xlnm.Print_Area" localSheetId="1">'1-ГП'!$A$3:$H$66</definedName>
  </definedNames>
  <calcPr fullCalcOnLoad="1"/>
</workbook>
</file>

<file path=xl/sharedStrings.xml><?xml version="1.0" encoding="utf-8"?>
<sst xmlns="http://schemas.openxmlformats.org/spreadsheetml/2006/main" count="557" uniqueCount="377">
  <si>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</si>
  <si>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</si>
  <si>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</si>
  <si>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</si>
  <si>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</si>
  <si>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</si>
  <si>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</si>
  <si>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%</t>
  </si>
  <si>
    <t>1.1</t>
  </si>
  <si>
    <t>тыс. га</t>
  </si>
  <si>
    <t>Площадь субъекта Российской Федерации</t>
  </si>
  <si>
    <t>4.1</t>
  </si>
  <si>
    <t>тыс. руб.</t>
  </si>
  <si>
    <t>4.2</t>
  </si>
  <si>
    <t>5.1</t>
  </si>
  <si>
    <t>5.2</t>
  </si>
  <si>
    <t>6.1</t>
  </si>
  <si>
    <t>01</t>
  </si>
  <si>
    <t>7.1</t>
  </si>
  <si>
    <t>Количество пожаров, ликвидированных в течение первых суток с момента обнаружения</t>
  </si>
  <si>
    <t>шт.</t>
  </si>
  <si>
    <t>17.1</t>
  </si>
  <si>
    <t>17.2</t>
  </si>
  <si>
    <t>25.1</t>
  </si>
  <si>
    <t>25.2</t>
  </si>
  <si>
    <t>Общий объем заготовленных семян на территории субъекта Российской Федерации</t>
  </si>
  <si>
    <t>Доля посадочного материала с закрытой корневой системой в общем количестве посадочного материала</t>
  </si>
  <si>
    <t>тыс. шт</t>
  </si>
  <si>
    <t>Средняя численность должностных лиц, осуществляющих федеральный государственный лесной надзор (лесную охрану) на 50 тыс. га земель лесного фонда</t>
  </si>
  <si>
    <t>чел.</t>
  </si>
  <si>
    <t>Должностные лица, осуществляющие федеральный государственный лесной надзор (лесную охрану)</t>
  </si>
  <si>
    <t>Руководитель</t>
  </si>
  <si>
    <t>1.2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</si>
  <si>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</si>
  <si>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</si>
  <si>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Допустимый объем изъятия древесины (расчетная лесосека)</t>
  </si>
  <si>
    <t xml:space="preserve">Объем заготовки семян с улучшенными наследственными свойствами </t>
  </si>
  <si>
    <t>план на год</t>
  </si>
  <si>
    <t>факт с начала года</t>
  </si>
  <si>
    <t>по состоянию на</t>
  </si>
  <si>
    <t>(месяц)</t>
  </si>
  <si>
    <t>(наименование субъекта Российской Федерации)</t>
  </si>
  <si>
    <t>Должностное лицо, ответственное за составление формы</t>
  </si>
  <si>
    <t>(должность)</t>
  </si>
  <si>
    <t>(Ф.И.О.)</t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</si>
  <si>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</si>
  <si>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</si>
  <si>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Наименование показателя (индикатора)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</si>
  <si>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</si>
  <si>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</si>
  <si>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</si>
  <si>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</si>
  <si>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</si>
  <si>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</si>
  <si>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</si>
  <si>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</si>
  <si>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</si>
  <si>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</si>
  <si>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</si>
  <si>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</si>
  <si>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</si>
  <si>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</si>
  <si>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</si>
  <si>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</si>
  <si>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</si>
  <si>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</si>
  <si>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</si>
  <si>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</si>
  <si>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</si>
  <si>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</si>
  <si>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</si>
  <si>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</si>
  <si>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</si>
  <si>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</si>
  <si>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</si>
  <si>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</si>
  <si>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</si>
  <si>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</si>
  <si>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</si>
  <si>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</si>
  <si>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</si>
  <si>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</si>
  <si>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</si>
  <si>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</si>
  <si>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</si>
  <si>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</si>
  <si>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</si>
  <si>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</si>
  <si>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</si>
  <si>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</si>
  <si>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</si>
  <si>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</si>
  <si>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</si>
  <si>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</si>
  <si>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</si>
  <si>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</si>
  <si>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</si>
  <si>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</si>
  <si>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</si>
  <si>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</si>
  <si>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</si>
  <si>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</si>
  <si>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</si>
  <si>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</si>
  <si>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</si>
  <si>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</si>
  <si>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</si>
  <si>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</si>
  <si>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</si>
  <si>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</si>
  <si>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</si>
  <si>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</si>
  <si>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</si>
  <si>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</si>
  <si>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</si>
  <si>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</si>
  <si>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</si>
  <si>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</si>
  <si>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</si>
  <si>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</si>
  <si>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</si>
  <si>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</si>
  <si>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</si>
  <si>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</si>
  <si>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</si>
  <si>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</si>
  <si>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</si>
  <si>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</si>
  <si>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</si>
  <si>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</si>
  <si>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</si>
  <si>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</si>
  <si>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</si>
  <si>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</si>
  <si>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</si>
  <si>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</si>
  <si>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</si>
  <si>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</si>
  <si>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</si>
  <si>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</si>
  <si>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</si>
  <si>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</si>
  <si>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(год)</t>
  </si>
  <si>
    <t>года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</si>
  <si>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</si>
  <si>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</si>
  <si>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</si>
  <si>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</si>
  <si>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</si>
  <si>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</si>
  <si>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</si>
  <si>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</si>
  <si>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</si>
  <si>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</si>
  <si>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</si>
  <si>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</si>
  <si>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</si>
  <si>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</si>
  <si>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</si>
  <si>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</si>
  <si>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</si>
  <si>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</si>
  <si>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</si>
  <si>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</si>
  <si>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</si>
  <si>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</si>
  <si>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</si>
  <si>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</si>
  <si>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</si>
  <si>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</si>
  <si>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</si>
  <si>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</si>
  <si>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</si>
  <si>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</si>
  <si>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</si>
  <si>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</si>
  <si>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</si>
  <si>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</si>
  <si>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</si>
  <si>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</si>
  <si>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</si>
  <si>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</si>
  <si>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</si>
  <si>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</si>
  <si>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</si>
  <si>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</si>
  <si>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</si>
  <si>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</si>
  <si>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</si>
  <si>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</si>
  <si>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</si>
  <si>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</si>
  <si>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</si>
  <si>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</si>
  <si>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</si>
  <si>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</si>
  <si>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</si>
  <si>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</si>
  <si>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</si>
  <si>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</si>
  <si>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</si>
  <si>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</si>
  <si>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</si>
  <si>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</si>
  <si>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</si>
  <si>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</si>
  <si>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</si>
  <si>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</si>
  <si>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</si>
  <si>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</si>
  <si>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</si>
  <si>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</si>
  <si>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</si>
  <si>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</si>
  <si>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</si>
  <si>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</si>
  <si>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</si>
  <si>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</si>
  <si>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</si>
  <si>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</si>
  <si>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</si>
  <si>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</si>
  <si>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</si>
  <si>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</si>
  <si>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</si>
  <si>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</si>
  <si>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</si>
  <si>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</si>
  <si>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</si>
  <si>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</si>
  <si>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</si>
  <si>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</si>
  <si>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</si>
  <si>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</si>
  <si>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</si>
  <si>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</si>
  <si>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</si>
  <si>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</si>
  <si>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</si>
  <si>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</si>
  <si>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</si>
  <si>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</si>
  <si>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</si>
  <si>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</si>
  <si>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www.roslesinforg.ru</t>
  </si>
  <si>
    <t>, откуда ее, при необходимости, можно загрузить.</t>
  </si>
  <si>
    <t>Форма 
1-ГП (мониторинг)</t>
  </si>
  <si>
    <t>Электронная форма защищена от изменений. Просьба не производить несанкционированных действий над формой (снятие установленной защиты, удаление, добавление строк и столбцов и т.п.)  во избежание  порчи программного обеспечения электронных форм.</t>
  </si>
  <si>
    <t xml:space="preserve">          5. В оформляющей части формы проставляется  ФИО руководителя организации, исполнителя, контактный телефон и дата заполнения документа.</t>
  </si>
  <si>
    <r>
      <t xml:space="preserve">          6. После получения заполненных книг </t>
    </r>
    <r>
      <rPr>
        <sz val="12"/>
        <rFont val="Times New Roman"/>
        <family val="1"/>
      </rPr>
      <t xml:space="preserve">от подотчетных организаций следует указать наименование своей организации и отчетный период,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</si>
  <si>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          7. Заполненные и увязанные формы следует сохранить с именем отправителя и направить вышестоящей организации. </t>
  </si>
  <si>
    <t xml:space="preserve">          9. Последняя версия книги "1-ГП (мониторинг)" размещена на сайте Рослесинфорг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</si>
  <si>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«Показатели Госпрограммы_ХХХХХ», где ХХХХХ – наименование отчитывающейся организации для визуальной идентификации книги.</t>
  </si>
  <si>
    <t xml:space="preserve">          4. Установленные плановые цифры по субъекту заполняются автоматически при выборе организации. При заполнении формы в лесничествах графа с планом остается не заполненной!</t>
  </si>
  <si>
    <t xml:space="preserve">          2. Для выбора наименования организации нажмите на кнопку "Выбор организации".
Выбор организации осуществляется из внешнего словаря "Slovar.mdb", который должен быть размещен в одном каталоге с формой.</t>
  </si>
  <si>
    <t xml:space="preserve">          8. Отчет следует представлять в электронном виде и на бумажном носителе с подписями и печатями.</t>
  </si>
  <si>
    <t>кг</t>
  </si>
  <si>
    <t>X</t>
  </si>
  <si>
    <t>Площадь занятых лесными насаждениями земель на территории субъекта Российской Федерации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</si>
  <si>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</si>
  <si>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</t>
  </si>
  <si>
    <t>Доля лесных пожаров, ликвидированных в течение первых суток с момента обнаружения, в общем количестве лесных пожаров</t>
  </si>
  <si>
    <t>6.2</t>
  </si>
  <si>
    <t>Доля площади земель лесного фонда, переданных в пользование, в общей площади земель лесного фонда</t>
  </si>
  <si>
    <t>Площадь лесов, переданных в аренду, постоянное (бессрочное) и безвозмездное пользования</t>
  </si>
  <si>
    <t xml:space="preserve"> тыс. га</t>
  </si>
  <si>
    <t>Площадь земель лесного фонда на территории субъекта Российской Федерации</t>
  </si>
  <si>
    <t>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</t>
  </si>
  <si>
    <t>Доля семян с улучшенными наследственными свойствами в общем объеме заготовленных семян</t>
  </si>
  <si>
    <t>Доля выписок, предоставленных гражданам и юридическим лицам, обратившимся в орган государственной власти субъекта Российской Федерации в области лесных отношений за получением государственной услуги по предоставлению выписки из государственного лесного реестра, в общем количестве принятых заявок на предоставление данной услуги</t>
  </si>
  <si>
    <r>
      <t xml:space="preserve">Сведения о показателях (индикаторах) государственной программы Российской Федерации 
"Развитие лесного хозяйства" на 2013 - 2020 годы по субъектам Российской Федерации
</t>
    </r>
    <r>
      <rPr>
        <b/>
        <sz val="14"/>
        <rFont val="Times New Roman"/>
        <family val="1"/>
      </rPr>
      <t>на 2017 год</t>
    </r>
  </si>
  <si>
    <t>Субъект Российской Федерации</t>
  </si>
  <si>
    <t>Код стр.</t>
  </si>
  <si>
    <t>1. Лесистость территории Российской Федерации, процентов</t>
  </si>
  <si>
    <t>Центральный федеральный округ</t>
  </si>
  <si>
    <t>02</t>
  </si>
  <si>
    <t>Северо-Западный федеральный округ</t>
  </si>
  <si>
    <t>Ненецкий АО</t>
  </si>
  <si>
    <t>199</t>
  </si>
  <si>
    <t>Южный федеральный округ</t>
  </si>
  <si>
    <t>04</t>
  </si>
  <si>
    <t>Республика Крым</t>
  </si>
  <si>
    <t>Город Севастополь</t>
  </si>
  <si>
    <t>Северо-Кавказский федеральный округ</t>
  </si>
  <si>
    <t>08</t>
  </si>
  <si>
    <t>Приволжский федеральный округ</t>
  </si>
  <si>
    <t>03</t>
  </si>
  <si>
    <t>Уральский федеральный округ</t>
  </si>
  <si>
    <t>05</t>
  </si>
  <si>
    <t>Сибирский федеральный округ</t>
  </si>
  <si>
    <t>06</t>
  </si>
  <si>
    <t>Дальневосточный федеральный округ</t>
  </si>
  <si>
    <t>07</t>
  </si>
  <si>
    <r>
      <t>тыс. м</t>
    </r>
    <r>
      <rPr>
        <vertAlign val="superscript"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</si>
  <si>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 xml:space="preserve">Представляют: 
 - </t>
    </r>
    <r>
      <rPr>
        <sz val="11"/>
        <rFont val="Times New Roman"/>
        <family val="1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 - в Департаменты лесного хозяйства по федеральным округам;
 - Департаменты лесного хозяйства по федеральным округам - в Федеральное агентство лесного хозяйства (Рослесхоз).</t>
    </r>
  </si>
  <si>
    <t>Лесистость территории Российской Федерации</t>
  </si>
  <si>
    <t>Предоставлено выписок из государственного лесного реестра</t>
  </si>
  <si>
    <t>7.2</t>
  </si>
  <si>
    <t>Подпрограмма 1. Обеспечение использования, охраны, защиты и воспроизводства лесов</t>
  </si>
  <si>
    <t>Значения показателей (индикаторов) государственной программы</t>
  </si>
  <si>
    <t>140617</t>
  </si>
  <si>
    <t>1-ГП</t>
  </si>
  <si>
    <r>
      <t xml:space="preserve">          1. Файл "Показатели Госпрограммы" представляет собой книгу Microsoft Excel. Книга содержит три листа: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"1-ГП"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по заполнению электронной формы и правила использования программы свода данных.
         </t>
    </r>
    <r>
      <rPr>
        <b/>
        <sz val="12"/>
        <rFont val="Times New Roman"/>
        <family val="1"/>
      </rPr>
      <t>Лист "1-ГП"</t>
    </r>
    <r>
      <rPr>
        <sz val="12"/>
        <rFont val="Times New Roman"/>
        <family val="1"/>
      </rPr>
      <t xml:space="preserve"> содержит электронную форму "1-ГП (мониторинг)".
         </t>
    </r>
    <r>
      <rPr>
        <b/>
        <sz val="12"/>
        <rFont val="Times New Roman"/>
        <family val="1"/>
      </rPr>
      <t>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</si>
  <si>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% выпол-нения плана</t>
  </si>
  <si>
    <t>Общий объем заготовленной древесины, всего</t>
  </si>
  <si>
    <t>Количество принятых заявок на получение выписок из государственного лесного реестра, всего</t>
  </si>
  <si>
    <t>100</t>
  </si>
  <si>
    <t>103</t>
  </si>
  <si>
    <t>Обоснование отклонений значений показателя (индикатора) на конец отчетного года (при наличии)</t>
  </si>
  <si>
    <t>ежеквартальная</t>
  </si>
  <si>
    <r>
      <rPr>
        <b/>
        <sz val="11"/>
        <rFont val="Times New Roman"/>
        <family val="1"/>
      </rPr>
      <t>Срок представления:</t>
    </r>
    <r>
      <rPr>
        <sz val="11"/>
        <rFont val="Times New Roman"/>
        <family val="1"/>
      </rPr>
      <t xml:space="preserve"> 
 - в Департаменты лесного хозяйства по федеральным округам - не позднее 23-го числа месяца, следующего за отчетным периодом;
 - в Федеральное агентство лесного хозяйства (Рослесхоз) - не позднее 25-го числа месяца, следующего за отчетным периодом.</t>
    </r>
  </si>
  <si>
    <t>Государственная программа Российской Федерации «Развитие лесного хозяйства»</t>
  </si>
  <si>
    <t>4</t>
  </si>
  <si>
    <t>5</t>
  </si>
  <si>
    <t>5.3</t>
  </si>
  <si>
    <t>Отношение площади лесовосстановления и лесоразведения к площади вырубленных и погибших лесных насаждений</t>
  </si>
  <si>
    <t>6</t>
  </si>
  <si>
    <t>7</t>
  </si>
  <si>
    <t>8</t>
  </si>
  <si>
    <t>8.1</t>
  </si>
  <si>
    <t>8.2</t>
  </si>
  <si>
    <t>14</t>
  </si>
  <si>
    <t>14.1</t>
  </si>
  <si>
    <t>14.2</t>
  </si>
  <si>
    <t>Доля площади погибших и поврежденных лесных насаждений с учетом проведенных мероприятий по защите леса в общей площади земель лесного фонда, занятых лесными насаждениями</t>
  </si>
  <si>
    <t>17</t>
  </si>
  <si>
    <t>25</t>
  </si>
  <si>
    <t>Показатели (индикаторы) эффективности реализации государственной программы Российской Федерации</t>
  </si>
  <si>
    <t>(номер контактного телефона
 с указанием кода города)</t>
  </si>
  <si>
    <t>4. Доля площади земель лесного фонда, переданных в пользование, в общей площади земель лесного фонда, процентов</t>
  </si>
  <si>
    <t>5. Отношение площади лесовосстановления и лесоразведения к площади вырубленных и погибших лесных насаждений, процентов</t>
  </si>
  <si>
    <t>6. 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фонда, рублей</t>
  </si>
  <si>
    <t>7. Отношение фактического объема заготовки древесины к установленному допустимому объему изъятия древесины, процентов</t>
  </si>
  <si>
    <t>8. Доля лесных пожаров, ликвидированных в течение первых суток с момента обнаружения, в общем количестве лесных пожаров, процентов</t>
  </si>
  <si>
    <t>14. Доля площади погибших и поврежденных лесных насаждений с учетом проведенных мероприятий по защите леса в общей площади земель лесного фонда, занятых лесными насаждениями, процентов</t>
  </si>
  <si>
    <t xml:space="preserve">          3. Данные представляются ежеквартально нарастающим итогом с начала года. Все данные вводятся только в незакрашенные ячейки, т.к. заполнение закрашенных ячеек осуществляется автоматически в соответствии с внутренними увязками в форме.</t>
  </si>
  <si>
    <r>
      <t xml:space="preserve">Рекомендации
 по заполнению электронной формы 
</t>
    </r>
    <r>
      <rPr>
        <b/>
        <i/>
        <sz val="14"/>
        <rFont val="Times New Roman"/>
        <family val="1"/>
      </rPr>
      <t xml:space="preserve">"Показатели (индикаторы) эффективности реализации 
государственной программы Российской Федерации"
</t>
    </r>
    <r>
      <rPr>
        <b/>
        <sz val="14"/>
        <rFont val="Times New Roman"/>
        <family val="1"/>
      </rPr>
      <t xml:space="preserve">"1-ГП (мониторинг)" в книге EXCEL </t>
    </r>
  </si>
  <si>
    <t>Площадь лесовосстановления и лесоразведения на территории субъекта Российской Федерации в текущем году</t>
  </si>
  <si>
    <t>Количество нарушений лесного законодательства в текущем году</t>
  </si>
  <si>
    <t>Количество нарушений лесного законодательства за аналогичный период предыдущего года</t>
  </si>
  <si>
    <t>Динамика предотвращения возникновения нарушений лесного законодательства, причиняющих вред лесам, относительно уровня нарушений предыдущего года</t>
  </si>
  <si>
    <t xml:space="preserve"> га</t>
  </si>
  <si>
    <t>га</t>
  </si>
  <si>
    <t>Утверждена письмом Рослесхоза
от 22.04.2019
№ МК-04-54/7101</t>
  </si>
  <si>
    <t>5,!</t>
  </si>
  <si>
    <t>19. Доля посадочного материала с закрытой корневой системой в общем количестве посадочного материала, процентов</t>
  </si>
  <si>
    <t>17. Доля семян с улучшенными наследственными свойствами в общем объеме заготовленных семян, процентов</t>
  </si>
  <si>
    <t>24. Средняя численность должностных лиц, осуществляющих федеральный государственный лесной надзор (лесную охрану) на 50 тыс. га земель лесного фонда, человек</t>
  </si>
  <si>
    <t>25. Доля выписок, предоставленных гражданам и юридическим лицам, обратившимся в орган государственной власти субъекта Российской Федерации в области лесных отношений за получением государственной услуги по предоставлению выписки из государственного лесного реестра, в общем количестве принятых заявок на предоставление данной услуги, процентов</t>
  </si>
  <si>
    <t>16. 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хозяйства, процентов</t>
  </si>
  <si>
    <t>16</t>
  </si>
  <si>
    <t>16.1</t>
  </si>
  <si>
    <t>16.2</t>
  </si>
  <si>
    <t>19</t>
  </si>
  <si>
    <t>19.1</t>
  </si>
  <si>
    <t>19.2</t>
  </si>
  <si>
    <t>24</t>
  </si>
  <si>
    <t>24.1</t>
  </si>
  <si>
    <t>24.2</t>
  </si>
  <si>
    <t>Площадь вырубленных лесных насаждений за год, предшествующий отчетному</t>
  </si>
  <si>
    <t>Площадь лесных насаждений, погибших в связи с воздействием пожаров, вредных организмов и других факторов за год, предшествующий отчетному</t>
  </si>
  <si>
    <t>Количество лесных пожаров, по которым осуществлялись мероприятия по тушению в текущем году</t>
  </si>
  <si>
    <t>Площадь погибших и поврежденных насаждений в текущем году</t>
  </si>
  <si>
    <t>Площадь занятых лесными насаждениями земель лесного фонда на территории субъекта Российской Федерации за год, предшествующий отчетному</t>
  </si>
  <si>
    <t>Площадь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предшествующих отчётному году</t>
  </si>
  <si>
    <t>Площадь лесов с интенсивным использованием лесов и ведением лесного хозяйства</t>
  </si>
  <si>
    <t>v1.2020</t>
  </si>
  <si>
    <t>27</t>
  </si>
  <si>
    <t>27.1</t>
  </si>
  <si>
    <t>27.2</t>
  </si>
  <si>
    <t>27. Динамика предотвращения возникновения нарушений лесного законодательства, причиняющих вред лесам, относительно уровня нарушений предыдущего год, проценов</t>
  </si>
  <si>
    <t>Министерство лесного хозяйства Республики Татарстан</t>
  </si>
  <si>
    <t>И.Н.Зарипов</t>
  </si>
  <si>
    <t>ведущий консультант</t>
  </si>
  <si>
    <t>С.А.Галиева</t>
  </si>
  <si>
    <t>843 221 37 45</t>
  </si>
  <si>
    <t>июля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</si>
</sst>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_ ;[Red]\-#,##0.0\ "/>
    <numFmt numFmtId="176" formatCode="#,##0.0"/>
    <numFmt numFmtId="177" formatCode="#,##0_ ;[Red]\-#,##0\ 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u val="single"/>
      <sz val="7.5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4" tint="-0.4999699890613556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3" fillId="25" borderId="0" applyNumberFormat="0" applyBorder="0" applyAlignment="0" applyProtection="0"/>
    <xf numFmtId="0" fontId="57" fillId="26" borderId="0" applyNumberFormat="0" applyBorder="0" applyAlignment="0" applyProtection="0"/>
    <xf numFmtId="0" fontId="23" fillId="17" borderId="0" applyNumberFormat="0" applyBorder="0" applyAlignment="0" applyProtection="0"/>
    <xf numFmtId="0" fontId="57" fillId="27" borderId="0" applyNumberFormat="0" applyBorder="0" applyAlignment="0" applyProtection="0"/>
    <xf numFmtId="0" fontId="23" fillId="19" borderId="0" applyNumberFormat="0" applyBorder="0" applyAlignment="0" applyProtection="0"/>
    <xf numFmtId="0" fontId="57" fillId="28" borderId="0" applyNumberFormat="0" applyBorder="0" applyAlignment="0" applyProtection="0"/>
    <xf numFmtId="0" fontId="23" fillId="29" borderId="0" applyNumberFormat="0" applyBorder="0" applyAlignment="0" applyProtection="0"/>
    <xf numFmtId="0" fontId="57" fillId="30" borderId="0" applyNumberFormat="0" applyBorder="0" applyAlignment="0" applyProtection="0"/>
    <xf numFmtId="0" fontId="23" fillId="31" borderId="0" applyNumberFormat="0" applyBorder="0" applyAlignment="0" applyProtection="0"/>
    <xf numFmtId="0" fontId="57" fillId="32" borderId="0" applyNumberFormat="0" applyBorder="0" applyAlignment="0" applyProtection="0"/>
    <xf numFmtId="0" fontId="23" fillId="33" borderId="0" applyNumberFormat="0" applyBorder="0" applyAlignment="0" applyProtection="0"/>
    <xf numFmtId="0" fontId="57" fillId="34" borderId="0" applyNumberFormat="0" applyBorder="0" applyAlignment="0" applyProtection="0"/>
    <xf numFmtId="0" fontId="23" fillId="35" borderId="0" applyNumberFormat="0" applyBorder="0" applyAlignment="0" applyProtection="0"/>
    <xf numFmtId="0" fontId="57" fillId="36" borderId="0" applyNumberFormat="0" applyBorder="0" applyAlignment="0" applyProtection="0"/>
    <xf numFmtId="0" fontId="23" fillId="37" borderId="0" applyNumberFormat="0" applyBorder="0" applyAlignment="0" applyProtection="0"/>
    <xf numFmtId="0" fontId="57" fillId="38" borderId="0" applyNumberFormat="0" applyBorder="0" applyAlignment="0" applyProtection="0"/>
    <xf numFmtId="0" fontId="23" fillId="39" borderId="0" applyNumberFormat="0" applyBorder="0" applyAlignment="0" applyProtection="0"/>
    <xf numFmtId="0" fontId="57" fillId="40" borderId="0" applyNumberFormat="0" applyBorder="0" applyAlignment="0" applyProtection="0"/>
    <xf numFmtId="0" fontId="23" fillId="29" borderId="0" applyNumberFormat="0" applyBorder="0" applyAlignment="0" applyProtection="0"/>
    <xf numFmtId="0" fontId="57" fillId="41" borderId="0" applyNumberFormat="0" applyBorder="0" applyAlignment="0" applyProtection="0"/>
    <xf numFmtId="0" fontId="23" fillId="31" borderId="0" applyNumberFormat="0" applyBorder="0" applyAlignment="0" applyProtection="0"/>
    <xf numFmtId="0" fontId="57" fillId="42" borderId="0" applyNumberFormat="0" applyBorder="0" applyAlignment="0" applyProtection="0"/>
    <xf numFmtId="0" fontId="23" fillId="43" borderId="0" applyNumberFormat="0" applyBorder="0" applyAlignment="0" applyProtection="0"/>
    <xf numFmtId="0" fontId="58" fillId="44" borderId="1" applyNumberFormat="0" applyAlignment="0" applyProtection="0"/>
    <xf numFmtId="0" fontId="24" fillId="13" borderId="2" applyNumberFormat="0" applyAlignment="0" applyProtection="0"/>
    <xf numFmtId="0" fontId="59" fillId="45" borderId="3" applyNumberFormat="0" applyAlignment="0" applyProtection="0"/>
    <xf numFmtId="0" fontId="25" fillId="46" borderId="4" applyNumberFormat="0" applyAlignment="0" applyProtection="0"/>
    <xf numFmtId="0" fontId="60" fillId="45" borderId="1" applyNumberFormat="0" applyAlignment="0" applyProtection="0"/>
    <xf numFmtId="0" fontId="26" fillId="46" borderId="2" applyNumberFormat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27" fillId="0" borderId="6" applyNumberFormat="0" applyFill="0" applyAlignment="0" applyProtection="0"/>
    <xf numFmtId="0" fontId="63" fillId="0" borderId="7" applyNumberFormat="0" applyFill="0" applyAlignment="0" applyProtection="0"/>
    <xf numFmtId="0" fontId="28" fillId="0" borderId="8" applyNumberFormat="0" applyFill="0" applyAlignment="0" applyProtection="0"/>
    <xf numFmtId="0" fontId="64" fillId="0" borderId="9" applyNumberFormat="0" applyFill="0" applyAlignment="0" applyProtection="0"/>
    <xf numFmtId="0" fontId="29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30" fillId="0" borderId="12" applyNumberFormat="0" applyFill="0" applyAlignment="0" applyProtection="0"/>
    <xf numFmtId="0" fontId="66" fillId="47" borderId="13" applyNumberFormat="0" applyAlignment="0" applyProtection="0"/>
    <xf numFmtId="0" fontId="31" fillId="48" borderId="14" applyNumberFormat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33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34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36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54" borderId="0" applyNumberFormat="0" applyBorder="0" applyAlignment="0" applyProtection="0"/>
    <xf numFmtId="0" fontId="38" fillId="7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9" fillId="0" borderId="0" xfId="90" applyFont="1" applyProtection="1">
      <alignment/>
      <protection/>
    </xf>
    <xf numFmtId="0" fontId="2" fillId="0" borderId="0" xfId="90" applyProtection="1">
      <alignment/>
      <protection/>
    </xf>
    <xf numFmtId="0" fontId="2" fillId="0" borderId="0" xfId="90" applyFont="1" applyProtection="1">
      <alignment/>
      <protection/>
    </xf>
    <xf numFmtId="0" fontId="11" fillId="0" borderId="0" xfId="90" applyFont="1" applyProtection="1">
      <alignment/>
      <protection/>
    </xf>
    <xf numFmtId="0" fontId="12" fillId="46" borderId="0" xfId="101" applyFill="1" applyAlignment="1">
      <alignment horizontal="center" vertical="center" wrapText="1"/>
      <protection/>
    </xf>
    <xf numFmtId="0" fontId="12" fillId="0" borderId="0" xfId="101">
      <alignment/>
      <protection/>
    </xf>
    <xf numFmtId="49" fontId="12" fillId="0" borderId="0" xfId="101" applyNumberFormat="1" applyFont="1">
      <alignment/>
      <protection/>
    </xf>
    <xf numFmtId="0" fontId="12" fillId="0" borderId="0" xfId="101" applyAlignment="1">
      <alignment wrapText="1"/>
      <protection/>
    </xf>
    <xf numFmtId="49" fontId="16" fillId="0" borderId="0" xfId="100" applyNumberFormat="1" applyFont="1" applyAlignment="1">
      <alignment horizontal="center" vertical="center" wrapText="1"/>
      <protection/>
    </xf>
    <xf numFmtId="49" fontId="16" fillId="0" borderId="0" xfId="100" applyNumberFormat="1" applyFont="1" applyAlignment="1">
      <alignment horizontal="center" wrapText="1"/>
      <protection/>
    </xf>
    <xf numFmtId="0" fontId="16" fillId="0" borderId="0" xfId="100" applyFont="1" applyAlignment="1">
      <alignment wrapText="1"/>
      <protection/>
    </xf>
    <xf numFmtId="0" fontId="16" fillId="0" borderId="0" xfId="100" applyFont="1">
      <alignment/>
      <protection/>
    </xf>
    <xf numFmtId="49" fontId="16" fillId="0" borderId="0" xfId="100" applyNumberFormat="1" applyFont="1" applyAlignment="1">
      <alignment horizontal="center" vertical="center"/>
      <protection/>
    </xf>
    <xf numFmtId="49" fontId="18" fillId="0" borderId="0" xfId="100" applyNumberFormat="1" applyFont="1">
      <alignment/>
      <protection/>
    </xf>
    <xf numFmtId="0" fontId="19" fillId="0" borderId="0" xfId="100" applyFont="1" applyAlignment="1">
      <alignment horizontal="center"/>
      <protection/>
    </xf>
    <xf numFmtId="0" fontId="18" fillId="0" borderId="0" xfId="100" applyFont="1">
      <alignment/>
      <protection/>
    </xf>
    <xf numFmtId="49" fontId="18" fillId="0" borderId="0" xfId="100" applyNumberFormat="1" applyFont="1">
      <alignment/>
      <protection/>
    </xf>
    <xf numFmtId="0" fontId="20" fillId="0" borderId="0" xfId="100" applyNumberFormat="1" applyFont="1">
      <alignment/>
      <protection/>
    </xf>
    <xf numFmtId="49" fontId="12" fillId="0" borderId="0" xfId="100" applyNumberFormat="1">
      <alignment/>
      <protection/>
    </xf>
    <xf numFmtId="49" fontId="21" fillId="0" borderId="0" xfId="100" applyNumberFormat="1" applyFont="1" applyAlignment="1">
      <alignment horizontal="center"/>
      <protection/>
    </xf>
    <xf numFmtId="0" fontId="12" fillId="0" borderId="0" xfId="100" applyNumberFormat="1">
      <alignment/>
      <protection/>
    </xf>
    <xf numFmtId="0" fontId="21" fillId="0" borderId="0" xfId="100" applyFont="1" applyAlignment="1">
      <alignment wrapText="1"/>
      <protection/>
    </xf>
    <xf numFmtId="0" fontId="12" fillId="0" borderId="0" xfId="100" applyFont="1" applyAlignment="1">
      <alignment horizontal="center" vertical="center"/>
      <protection/>
    </xf>
    <xf numFmtId="0" fontId="12" fillId="0" borderId="0" xfId="100" applyFont="1">
      <alignment/>
      <protection/>
    </xf>
    <xf numFmtId="0" fontId="8" fillId="0" borderId="0" xfId="102" applyFont="1">
      <alignment/>
      <protection/>
    </xf>
    <xf numFmtId="0" fontId="41" fillId="0" borderId="19" xfId="102" applyFont="1" applyBorder="1" applyAlignment="1">
      <alignment/>
      <protection/>
    </xf>
    <xf numFmtId="0" fontId="43" fillId="0" borderId="0" xfId="102" applyFont="1" applyAlignment="1">
      <alignment horizontal="center"/>
      <protection/>
    </xf>
    <xf numFmtId="0" fontId="39" fillId="0" borderId="0" xfId="102" applyFont="1" applyAlignment="1">
      <alignment horizontal="center" wrapText="1"/>
      <protection/>
    </xf>
    <xf numFmtId="0" fontId="39" fillId="0" borderId="0" xfId="102" applyFont="1" applyBorder="1" applyAlignment="1">
      <alignment horizontal="center" vertical="center" wrapText="1"/>
      <protection/>
    </xf>
    <xf numFmtId="16" fontId="43" fillId="0" borderId="0" xfId="102" applyNumberFormat="1" applyFont="1" applyAlignment="1">
      <alignment horizontal="center"/>
      <protection/>
    </xf>
    <xf numFmtId="0" fontId="3" fillId="55" borderId="0" xfId="90" applyFont="1" applyFill="1" applyAlignment="1" applyProtection="1">
      <alignment horizontal="center" vertical="top" wrapText="1"/>
      <protection/>
    </xf>
    <xf numFmtId="49" fontId="3" fillId="55" borderId="20" xfId="90" applyNumberFormat="1" applyFont="1" applyFill="1" applyBorder="1" applyAlignment="1" applyProtection="1">
      <alignment horizontal="center" vertical="top" wrapText="1"/>
      <protection/>
    </xf>
    <xf numFmtId="0" fontId="2" fillId="55" borderId="0" xfId="90" applyFill="1" applyProtection="1">
      <alignment/>
      <protection/>
    </xf>
    <xf numFmtId="49" fontId="10" fillId="55" borderId="0" xfId="90" applyNumberFormat="1" applyFont="1" applyFill="1" applyAlignment="1" applyProtection="1">
      <alignment horizontal="center" wrapText="1"/>
      <protection/>
    </xf>
    <xf numFmtId="0" fontId="10" fillId="55" borderId="0" xfId="90" applyFont="1" applyFill="1" applyAlignment="1" applyProtection="1">
      <alignment wrapText="1"/>
      <protection/>
    </xf>
    <xf numFmtId="0" fontId="22" fillId="55" borderId="21" xfId="90" applyFont="1" applyFill="1" applyBorder="1" applyAlignment="1" applyProtection="1">
      <alignment horizontal="center" vertical="top" wrapText="1"/>
      <protection/>
    </xf>
    <xf numFmtId="0" fontId="22" fillId="55" borderId="0" xfId="90" applyFont="1" applyFill="1" applyAlignment="1" applyProtection="1">
      <alignment horizontal="center" vertical="top" wrapText="1"/>
      <protection/>
    </xf>
    <xf numFmtId="0" fontId="14" fillId="55" borderId="0" xfId="90" applyFont="1" applyFill="1" applyAlignment="1" applyProtection="1">
      <alignment horizontal="center" wrapText="1"/>
      <protection/>
    </xf>
    <xf numFmtId="0" fontId="2" fillId="55" borderId="0" xfId="90" applyFont="1" applyFill="1" applyProtection="1">
      <alignment/>
      <protection/>
    </xf>
    <xf numFmtId="0" fontId="9" fillId="55" borderId="0" xfId="90" applyFont="1" applyFill="1" applyProtection="1">
      <alignment/>
      <protection/>
    </xf>
    <xf numFmtId="49" fontId="6" fillId="55" borderId="0" xfId="90" applyNumberFormat="1" applyFont="1" applyFill="1" applyBorder="1" applyAlignment="1" applyProtection="1">
      <alignment horizontal="center" vertical="center" wrapText="1"/>
      <protection/>
    </xf>
    <xf numFmtId="0" fontId="7" fillId="55" borderId="0" xfId="103" applyFont="1" applyFill="1" applyBorder="1" applyAlignment="1" applyProtection="1">
      <alignment horizontal="left" vertical="center" wrapText="1"/>
      <protection/>
    </xf>
    <xf numFmtId="0" fontId="6" fillId="55" borderId="0" xfId="90" applyFont="1" applyFill="1" applyBorder="1" applyAlignment="1" applyProtection="1">
      <alignment horizontal="center" vertical="center" wrapText="1"/>
      <protection/>
    </xf>
    <xf numFmtId="0" fontId="7" fillId="55" borderId="0" xfId="90" applyFont="1" applyFill="1" applyBorder="1" applyAlignment="1" applyProtection="1">
      <alignment horizontal="center" vertical="center" wrapText="1"/>
      <protection/>
    </xf>
    <xf numFmtId="0" fontId="2" fillId="55" borderId="0" xfId="90" applyFill="1" applyBorder="1" applyProtection="1">
      <alignment/>
      <protection/>
    </xf>
    <xf numFmtId="0" fontId="11" fillId="55" borderId="0" xfId="90" applyFont="1" applyFill="1" applyProtection="1">
      <alignment/>
      <protection/>
    </xf>
    <xf numFmtId="49" fontId="3" fillId="55" borderId="0" xfId="90" applyNumberFormat="1" applyFont="1" applyFill="1" applyBorder="1" applyAlignment="1" applyProtection="1">
      <alignment horizontal="center" vertical="top"/>
      <protection/>
    </xf>
    <xf numFmtId="0" fontId="9" fillId="55" borderId="0" xfId="90" applyFont="1" applyFill="1" applyAlignment="1" applyProtection="1">
      <alignment wrapText="1"/>
      <protection/>
    </xf>
    <xf numFmtId="0" fontId="8" fillId="55" borderId="0" xfId="90" applyFont="1" applyFill="1" applyProtection="1">
      <alignment/>
      <protection/>
    </xf>
    <xf numFmtId="0" fontId="8" fillId="0" borderId="0" xfId="90" applyFont="1">
      <alignment/>
      <protection/>
    </xf>
    <xf numFmtId="0" fontId="8" fillId="0" borderId="20" xfId="90" applyFont="1" applyFill="1" applyBorder="1" applyAlignment="1">
      <alignment horizontal="center" vertical="center"/>
      <protection/>
    </xf>
    <xf numFmtId="0" fontId="8" fillId="0" borderId="20" xfId="90" applyFont="1" applyFill="1" applyBorder="1" applyAlignment="1">
      <alignment horizontal="center" vertical="center" wrapText="1"/>
      <protection/>
    </xf>
    <xf numFmtId="0" fontId="8" fillId="0" borderId="0" xfId="90" applyFont="1" applyFill="1">
      <alignment/>
      <protection/>
    </xf>
    <xf numFmtId="0" fontId="7" fillId="0" borderId="20" xfId="90" applyFont="1" applyBorder="1" applyAlignment="1">
      <alignment horizontal="left" vertical="top" wrapText="1"/>
      <protection/>
    </xf>
    <xf numFmtId="0" fontId="7" fillId="0" borderId="0" xfId="90" applyFont="1">
      <alignment/>
      <protection/>
    </xf>
    <xf numFmtId="0" fontId="8" fillId="0" borderId="20" xfId="90" applyFont="1" applyBorder="1" applyAlignment="1">
      <alignment horizontal="left" vertical="top" wrapText="1" indent="1"/>
      <protection/>
    </xf>
    <xf numFmtId="0" fontId="7" fillId="0" borderId="20" xfId="90" applyFont="1" applyFill="1" applyBorder="1" applyAlignment="1">
      <alignment horizontal="left" vertical="top" wrapText="1"/>
      <protection/>
    </xf>
    <xf numFmtId="0" fontId="7" fillId="0" borderId="0" xfId="90" applyFont="1" applyFill="1">
      <alignment/>
      <protection/>
    </xf>
    <xf numFmtId="0" fontId="7" fillId="0" borderId="20" xfId="90" applyFont="1" applyBorder="1" applyAlignment="1">
      <alignment horizontal="center" vertical="top" wrapText="1"/>
      <protection/>
    </xf>
    <xf numFmtId="0" fontId="8" fillId="0" borderId="20" xfId="90" applyFont="1" applyBorder="1" applyAlignment="1">
      <alignment horizontal="center" vertical="top" wrapText="1"/>
      <protection/>
    </xf>
    <xf numFmtId="0" fontId="8" fillId="0" borderId="0" xfId="90" applyFont="1" applyAlignment="1">
      <alignment horizontal="center"/>
      <protection/>
    </xf>
    <xf numFmtId="0" fontId="49" fillId="55" borderId="0" xfId="90" applyFont="1" applyFill="1" applyProtection="1">
      <alignment/>
      <protection/>
    </xf>
    <xf numFmtId="0" fontId="49" fillId="0" borderId="0" xfId="90" applyFont="1" applyProtection="1">
      <alignment/>
      <protection/>
    </xf>
    <xf numFmtId="0" fontId="0" fillId="5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55" borderId="0" xfId="90" applyFont="1" applyFill="1" applyBorder="1" applyAlignment="1" applyProtection="1">
      <alignment/>
      <protection/>
    </xf>
    <xf numFmtId="0" fontId="9" fillId="55" borderId="22" xfId="90" applyFont="1" applyFill="1" applyBorder="1" applyAlignment="1" applyProtection="1">
      <alignment horizontal="center"/>
      <protection/>
    </xf>
    <xf numFmtId="0" fontId="8" fillId="55" borderId="0" xfId="90" applyFont="1" applyFill="1" applyBorder="1" applyAlignment="1" applyProtection="1">
      <alignment vertical="top"/>
      <protection/>
    </xf>
    <xf numFmtId="49" fontId="9" fillId="55" borderId="22" xfId="90" applyNumberFormat="1" applyFont="1" applyFill="1" applyBorder="1" applyAlignment="1" applyProtection="1">
      <alignment horizontal="center"/>
      <protection/>
    </xf>
    <xf numFmtId="0" fontId="76" fillId="55" borderId="20" xfId="0" applyFont="1" applyFill="1" applyBorder="1" applyAlignment="1" applyProtection="1">
      <alignment horizontal="center" vertical="center" wrapText="1"/>
      <protection/>
    </xf>
    <xf numFmtId="0" fontId="69" fillId="55" borderId="20" xfId="0" applyFont="1" applyFill="1" applyBorder="1" applyAlignment="1" applyProtection="1">
      <alignment horizontal="center" vertical="center" wrapText="1"/>
      <protection/>
    </xf>
    <xf numFmtId="0" fontId="9" fillId="55" borderId="20" xfId="90" applyFont="1" applyFill="1" applyBorder="1" applyAlignment="1" applyProtection="1">
      <alignment horizontal="center" vertical="center" wrapText="1"/>
      <protection/>
    </xf>
    <xf numFmtId="0" fontId="69" fillId="55" borderId="0" xfId="0" applyFont="1" applyFill="1" applyAlignment="1" applyProtection="1">
      <alignment/>
      <protection/>
    </xf>
    <xf numFmtId="0" fontId="77" fillId="55" borderId="0" xfId="90" applyFont="1" applyFill="1" applyBorder="1" applyAlignment="1" applyProtection="1">
      <alignment vertical="center" wrapText="1"/>
      <protection/>
    </xf>
    <xf numFmtId="0" fontId="78" fillId="55" borderId="0" xfId="90" applyFont="1" applyFill="1" applyBorder="1" applyAlignment="1" applyProtection="1">
      <alignment horizontal="center" vertical="top" wrapText="1"/>
      <protection/>
    </xf>
    <xf numFmtId="0" fontId="5" fillId="55" borderId="20" xfId="90" applyFont="1" applyFill="1" applyBorder="1" applyAlignment="1" applyProtection="1">
      <alignment horizontal="center" vertical="center" wrapText="1"/>
      <protection/>
    </xf>
    <xf numFmtId="0" fontId="2" fillId="0" borderId="0" xfId="90" applyBorder="1" applyProtection="1">
      <alignment/>
      <protection/>
    </xf>
    <xf numFmtId="0" fontId="13" fillId="55" borderId="20" xfId="90" applyFont="1" applyFill="1" applyBorder="1" applyAlignment="1" applyProtection="1">
      <alignment horizontal="center" vertical="center" wrapText="1"/>
      <protection/>
    </xf>
    <xf numFmtId="175" fontId="9" fillId="56" borderId="20" xfId="90" applyNumberFormat="1" applyFont="1" applyFill="1" applyBorder="1" applyAlignment="1" applyProtection="1">
      <alignment horizontal="right" vertical="center"/>
      <protection locked="0"/>
    </xf>
    <xf numFmtId="175" fontId="9" fillId="56" borderId="20" xfId="90" applyNumberFormat="1" applyFont="1" applyFill="1" applyBorder="1" applyAlignment="1" applyProtection="1">
      <alignment horizontal="right" vertical="center"/>
      <protection/>
    </xf>
    <xf numFmtId="0" fontId="2" fillId="0" borderId="0" xfId="90" applyFont="1" applyFill="1" applyProtection="1">
      <alignment/>
      <protection/>
    </xf>
    <xf numFmtId="0" fontId="76" fillId="55" borderId="20" xfId="95" applyFont="1" applyFill="1" applyBorder="1" applyAlignment="1" applyProtection="1">
      <alignment horizontal="center" vertical="center" wrapText="1"/>
      <protection/>
    </xf>
    <xf numFmtId="49" fontId="16" fillId="0" borderId="0" xfId="100" applyNumberFormat="1" applyFont="1" applyAlignment="1">
      <alignment horizontal="center" vertical="center"/>
      <protection/>
    </xf>
    <xf numFmtId="0" fontId="8" fillId="0" borderId="20" xfId="90" applyFont="1" applyFill="1" applyBorder="1" applyAlignment="1">
      <alignment horizontal="left" vertical="top" wrapText="1" indent="1"/>
      <protection/>
    </xf>
    <xf numFmtId="49" fontId="8" fillId="0" borderId="20" xfId="90" applyNumberFormat="1" applyFont="1" applyFill="1" applyBorder="1" applyAlignment="1">
      <alignment horizontal="center" vertical="top" wrapText="1"/>
      <protection/>
    </xf>
    <xf numFmtId="49" fontId="79" fillId="55" borderId="20" xfId="0" applyNumberFormat="1" applyFont="1" applyFill="1" applyBorder="1" applyAlignment="1" applyProtection="1">
      <alignment horizontal="center" vertical="center" wrapText="1"/>
      <protection/>
    </xf>
    <xf numFmtId="49" fontId="80" fillId="55" borderId="20" xfId="90" applyNumberFormat="1" applyFont="1" applyFill="1" applyBorder="1" applyAlignment="1" applyProtection="1">
      <alignment horizontal="center" vertical="center" wrapText="1"/>
      <protection/>
    </xf>
    <xf numFmtId="0" fontId="79" fillId="55" borderId="20" xfId="0" applyFont="1" applyFill="1" applyBorder="1" applyAlignment="1" applyProtection="1">
      <alignment horizontal="center" vertical="center" wrapText="1"/>
      <protection/>
    </xf>
    <xf numFmtId="0" fontId="80" fillId="55" borderId="20" xfId="90" applyFont="1" applyFill="1" applyBorder="1" applyAlignment="1" applyProtection="1">
      <alignment horizontal="center" vertical="center" wrapText="1"/>
      <protection/>
    </xf>
    <xf numFmtId="49" fontId="80" fillId="55" borderId="20" xfId="0" applyNumberFormat="1" applyFont="1" applyFill="1" applyBorder="1" applyAlignment="1" applyProtection="1">
      <alignment horizontal="center" vertical="center" wrapText="1"/>
      <protection/>
    </xf>
    <xf numFmtId="0" fontId="80" fillId="55" borderId="20" xfId="0" applyFont="1" applyFill="1" applyBorder="1" applyAlignment="1" applyProtection="1">
      <alignment horizontal="center" vertical="center" wrapText="1"/>
      <protection/>
    </xf>
    <xf numFmtId="0" fontId="9" fillId="55" borderId="20" xfId="90" applyFont="1" applyFill="1" applyBorder="1" applyAlignment="1" applyProtection="1">
      <alignment horizontal="left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50" fillId="55" borderId="20" xfId="90" applyFont="1" applyFill="1" applyBorder="1" applyAlignment="1" applyProtection="1">
      <alignment horizontal="center" vertical="center" wrapText="1"/>
      <protection/>
    </xf>
    <xf numFmtId="0" fontId="10" fillId="55" borderId="0" xfId="90" applyFont="1" applyFill="1" applyAlignment="1" applyProtection="1">
      <alignment horizontal="right" wrapText="1"/>
      <protection/>
    </xf>
    <xf numFmtId="0" fontId="3" fillId="55" borderId="21" xfId="90" applyFont="1" applyFill="1" applyBorder="1" applyAlignment="1" applyProtection="1">
      <alignment horizontal="center" vertical="top" wrapText="1"/>
      <protection/>
    </xf>
    <xf numFmtId="0" fontId="3" fillId="55" borderId="21" xfId="90" applyFont="1" applyFill="1" applyBorder="1" applyAlignment="1" applyProtection="1">
      <alignment horizontal="center" vertical="top"/>
      <protection/>
    </xf>
    <xf numFmtId="49" fontId="3" fillId="55" borderId="0" xfId="90" applyNumberFormat="1" applyFont="1" applyFill="1" applyAlignment="1" applyProtection="1">
      <alignment horizontal="left" vertical="top"/>
      <protection/>
    </xf>
    <xf numFmtId="0" fontId="0" fillId="55" borderId="0" xfId="0" applyFill="1" applyAlignment="1">
      <alignment/>
    </xf>
    <xf numFmtId="49" fontId="3" fillId="55" borderId="0" xfId="90" applyNumberFormat="1" applyFont="1" applyFill="1" applyAlignment="1" applyProtection="1">
      <alignment horizontal="center" vertical="center"/>
      <protection/>
    </xf>
    <xf numFmtId="0" fontId="2" fillId="55" borderId="23" xfId="90" applyFill="1" applyBorder="1" applyProtection="1">
      <alignment/>
      <protection/>
    </xf>
    <xf numFmtId="0" fontId="2" fillId="55" borderId="24" xfId="90" applyFill="1" applyBorder="1" applyProtection="1">
      <alignment/>
      <protection/>
    </xf>
    <xf numFmtId="0" fontId="2" fillId="55" borderId="25" xfId="90" applyFill="1" applyBorder="1" applyProtection="1">
      <alignment/>
      <protection/>
    </xf>
    <xf numFmtId="0" fontId="0" fillId="55" borderId="26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/>
      <protection/>
    </xf>
    <xf numFmtId="0" fontId="0" fillId="55" borderId="27" xfId="0" applyFill="1" applyBorder="1" applyAlignment="1" applyProtection="1">
      <alignment/>
      <protection/>
    </xf>
    <xf numFmtId="0" fontId="2" fillId="55" borderId="26" xfId="90" applyFill="1" applyBorder="1" applyProtection="1">
      <alignment/>
      <protection/>
    </xf>
    <xf numFmtId="0" fontId="2" fillId="55" borderId="27" xfId="90" applyFill="1" applyBorder="1" applyProtection="1">
      <alignment/>
      <protection/>
    </xf>
    <xf numFmtId="0" fontId="10" fillId="55" borderId="22" xfId="90" applyFont="1" applyFill="1" applyBorder="1" applyAlignment="1" applyProtection="1">
      <alignment horizontal="center" wrapText="1"/>
      <protection locked="0"/>
    </xf>
    <xf numFmtId="0" fontId="2" fillId="55" borderId="26" xfId="90" applyFont="1" applyFill="1" applyBorder="1" applyProtection="1">
      <alignment/>
      <protection/>
    </xf>
    <xf numFmtId="0" fontId="2" fillId="55" borderId="0" xfId="90" applyFont="1" applyFill="1" applyBorder="1" applyProtection="1">
      <alignment/>
      <protection/>
    </xf>
    <xf numFmtId="0" fontId="2" fillId="55" borderId="27" xfId="90" applyFont="1" applyFill="1" applyBorder="1" applyProtection="1">
      <alignment/>
      <protection/>
    </xf>
    <xf numFmtId="0" fontId="49" fillId="55" borderId="28" xfId="90" applyFont="1" applyFill="1" applyBorder="1" applyProtection="1">
      <alignment/>
      <protection/>
    </xf>
    <xf numFmtId="0" fontId="49" fillId="55" borderId="29" xfId="90" applyFont="1" applyFill="1" applyBorder="1" applyProtection="1">
      <alignment/>
      <protection/>
    </xf>
    <xf numFmtId="0" fontId="49" fillId="55" borderId="30" xfId="90" applyFont="1" applyFill="1" applyBorder="1" applyProtection="1">
      <alignment/>
      <protection/>
    </xf>
    <xf numFmtId="0" fontId="49" fillId="55" borderId="0" xfId="90" applyFont="1" applyFill="1" applyBorder="1" applyProtection="1">
      <alignment/>
      <protection/>
    </xf>
    <xf numFmtId="49" fontId="76" fillId="55" borderId="20" xfId="0" applyNumberFormat="1" applyFont="1" applyFill="1" applyBorder="1" applyAlignment="1" applyProtection="1">
      <alignment horizontal="center" vertical="center" wrapText="1"/>
      <protection/>
    </xf>
    <xf numFmtId="0" fontId="76" fillId="55" borderId="20" xfId="0" applyFont="1" applyFill="1" applyBorder="1" applyAlignment="1" applyProtection="1">
      <alignment horizontal="left" vertical="center" wrapText="1"/>
      <protection/>
    </xf>
    <xf numFmtId="176" fontId="5" fillId="57" borderId="20" xfId="90" applyNumberFormat="1" applyFont="1" applyFill="1" applyBorder="1" applyAlignment="1" applyProtection="1">
      <alignment horizontal="right" vertical="center"/>
      <protection/>
    </xf>
    <xf numFmtId="0" fontId="9" fillId="55" borderId="20" xfId="90" applyNumberFormat="1" applyFont="1" applyFill="1" applyBorder="1" applyAlignment="1" applyProtection="1">
      <alignment horizontal="left" vertical="center" wrapText="1"/>
      <protection locked="0"/>
    </xf>
    <xf numFmtId="49" fontId="13" fillId="55" borderId="20" xfId="90" applyNumberFormat="1" applyFont="1" applyFill="1" applyBorder="1" applyAlignment="1" applyProtection="1">
      <alignment horizontal="center" vertical="center" wrapText="1"/>
      <protection/>
    </xf>
    <xf numFmtId="0" fontId="13" fillId="55" borderId="20" xfId="90" applyFont="1" applyFill="1" applyBorder="1" applyAlignment="1" applyProtection="1">
      <alignment horizontal="left" vertical="center" wrapText="1"/>
      <protection/>
    </xf>
    <xf numFmtId="175" fontId="9" fillId="55" borderId="20" xfId="90" applyNumberFormat="1" applyFont="1" applyFill="1" applyBorder="1" applyAlignment="1" applyProtection="1">
      <alignment horizontal="center" vertical="center"/>
      <protection/>
    </xf>
    <xf numFmtId="175" fontId="9" fillId="55" borderId="20" xfId="90" applyNumberFormat="1" applyFont="1" applyFill="1" applyBorder="1" applyAlignment="1" applyProtection="1">
      <alignment horizontal="right" vertical="center"/>
      <protection locked="0"/>
    </xf>
    <xf numFmtId="0" fontId="5" fillId="55" borderId="20" xfId="0" applyFont="1" applyFill="1" applyBorder="1" applyAlignment="1" applyProtection="1">
      <alignment horizontal="left" vertical="center" wrapText="1"/>
      <protection/>
    </xf>
    <xf numFmtId="0" fontId="69" fillId="55" borderId="20" xfId="0" applyFont="1" applyFill="1" applyBorder="1" applyAlignment="1" applyProtection="1">
      <alignment horizontal="left" vertical="center" wrapText="1"/>
      <protection/>
    </xf>
    <xf numFmtId="0" fontId="80" fillId="55" borderId="20" xfId="103" applyFont="1" applyFill="1" applyBorder="1" applyAlignment="1" applyProtection="1">
      <alignment horizontal="left" vertical="center" wrapText="1"/>
      <protection/>
    </xf>
    <xf numFmtId="0" fontId="80" fillId="55" borderId="20" xfId="90" applyFont="1" applyFill="1" applyBorder="1" applyAlignment="1" applyProtection="1">
      <alignment horizontal="left" vertical="center" wrapText="1"/>
      <protection/>
    </xf>
    <xf numFmtId="49" fontId="50" fillId="55" borderId="20" xfId="90" applyNumberFormat="1" applyFont="1" applyFill="1" applyBorder="1" applyAlignment="1" applyProtection="1">
      <alignment horizontal="center" vertical="center" wrapText="1"/>
      <protection/>
    </xf>
    <xf numFmtId="0" fontId="9" fillId="55" borderId="20" xfId="103" applyFont="1" applyFill="1" applyBorder="1" applyAlignment="1" applyProtection="1">
      <alignment horizontal="left" vertical="center" wrapText="1"/>
      <protection/>
    </xf>
    <xf numFmtId="4" fontId="5" fillId="57" borderId="20" xfId="90" applyNumberFormat="1" applyFont="1" applyFill="1" applyBorder="1" applyAlignment="1" applyProtection="1">
      <alignment horizontal="right" vertical="center"/>
      <protection/>
    </xf>
    <xf numFmtId="177" fontId="9" fillId="55" borderId="20" xfId="90" applyNumberFormat="1" applyFont="1" applyFill="1" applyBorder="1" applyAlignment="1" applyProtection="1">
      <alignment horizontal="right" vertical="center"/>
      <protection locked="0"/>
    </xf>
    <xf numFmtId="174" fontId="5" fillId="57" borderId="20" xfId="90" applyNumberFormat="1" applyFont="1" applyFill="1" applyBorder="1" applyAlignment="1" applyProtection="1">
      <alignment horizontal="right" vertical="center"/>
      <protection/>
    </xf>
    <xf numFmtId="49" fontId="13" fillId="55" borderId="20" xfId="90" applyNumberFormat="1" applyFont="1" applyFill="1" applyBorder="1" applyAlignment="1" applyProtection="1">
      <alignment horizontal="left" vertical="center" wrapText="1"/>
      <protection/>
    </xf>
    <xf numFmtId="3" fontId="5" fillId="57" borderId="20" xfId="90" applyNumberFormat="1" applyFont="1" applyFill="1" applyBorder="1" applyAlignment="1" applyProtection="1">
      <alignment horizontal="right" vertical="center"/>
      <protection/>
    </xf>
    <xf numFmtId="0" fontId="9" fillId="55" borderId="0" xfId="90" applyFont="1" applyFill="1" applyBorder="1" applyProtection="1">
      <alignment/>
      <protection/>
    </xf>
    <xf numFmtId="0" fontId="11" fillId="55" borderId="0" xfId="90" applyFont="1" applyFill="1" applyBorder="1" applyProtection="1">
      <alignment/>
      <protection/>
    </xf>
    <xf numFmtId="0" fontId="79" fillId="55" borderId="20" xfId="0" applyFont="1" applyFill="1" applyBorder="1" applyAlignment="1" applyProtection="1">
      <alignment horizontal="left" vertical="center" wrapText="1"/>
      <protection/>
    </xf>
    <xf numFmtId="0" fontId="79" fillId="55" borderId="0" xfId="0" applyFont="1" applyFill="1" applyAlignment="1" applyProtection="1">
      <alignment horizontal="left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181" fontId="7" fillId="0" borderId="20" xfId="90" applyNumberFormat="1" applyFont="1" applyBorder="1" applyAlignment="1">
      <alignment horizontal="center" vertical="center"/>
      <protection/>
    </xf>
    <xf numFmtId="181" fontId="8" fillId="0" borderId="20" xfId="90" applyNumberFormat="1" applyFont="1" applyBorder="1" applyAlignment="1">
      <alignment horizontal="center" vertical="center"/>
      <protection/>
    </xf>
    <xf numFmtId="181" fontId="8" fillId="0" borderId="20" xfId="90" applyNumberFormat="1" applyFont="1" applyFill="1" applyBorder="1" applyAlignment="1">
      <alignment horizontal="center" vertical="center"/>
      <protection/>
    </xf>
    <xf numFmtId="0" fontId="7" fillId="58" borderId="20" xfId="90" applyFont="1" applyFill="1" applyBorder="1" applyAlignment="1">
      <alignment horizontal="center" vertical="center"/>
      <protection/>
    </xf>
    <xf numFmtId="0" fontId="8" fillId="58" borderId="20" xfId="90" applyFont="1" applyFill="1" applyBorder="1" applyAlignment="1">
      <alignment horizontal="center" vertical="center"/>
      <protection/>
    </xf>
    <xf numFmtId="0" fontId="7" fillId="0" borderId="20" xfId="90" applyFont="1" applyFill="1" applyBorder="1" applyAlignment="1">
      <alignment horizontal="center" vertical="center"/>
      <protection/>
    </xf>
    <xf numFmtId="0" fontId="7" fillId="0" borderId="20" xfId="90" applyNumberFormat="1" applyFont="1" applyFill="1" applyBorder="1" applyAlignment="1">
      <alignment horizontal="center" vertical="center"/>
      <protection/>
    </xf>
    <xf numFmtId="0" fontId="8" fillId="0" borderId="20" xfId="90" applyNumberFormat="1" applyFont="1" applyFill="1" applyBorder="1" applyAlignment="1">
      <alignment horizontal="center" vertical="center"/>
      <protection/>
    </xf>
    <xf numFmtId="0" fontId="8" fillId="58" borderId="20" xfId="90" applyFont="1" applyFill="1" applyBorder="1" applyAlignment="1">
      <alignment horizontal="center" vertical="center" wrapText="1"/>
      <protection/>
    </xf>
    <xf numFmtId="14" fontId="9" fillId="55" borderId="22" xfId="90" applyNumberFormat="1" applyFont="1" applyFill="1" applyBorder="1" applyAlignment="1" applyProtection="1">
      <alignment horizontal="center" wrapText="1"/>
      <protection locked="0"/>
    </xf>
    <xf numFmtId="0" fontId="11" fillId="0" borderId="0" xfId="102" applyFont="1" applyAlignment="1">
      <alignment horizontal="left" wrapText="1"/>
      <protection/>
    </xf>
    <xf numFmtId="0" fontId="11" fillId="0" borderId="0" xfId="102" applyFont="1" applyFill="1" applyAlignment="1">
      <alignment horizontal="left" wrapText="1"/>
      <protection/>
    </xf>
    <xf numFmtId="0" fontId="11" fillId="0" borderId="0" xfId="102" applyFont="1" applyBorder="1" applyAlignment="1">
      <alignment horizontal="left" vertical="center" wrapText="1"/>
      <protection/>
    </xf>
    <xf numFmtId="0" fontId="46" fillId="0" borderId="0" xfId="70" applyFont="1" applyBorder="1" applyAlignment="1" applyProtection="1">
      <alignment horizontal="right"/>
      <protection/>
    </xf>
    <xf numFmtId="0" fontId="11" fillId="0" borderId="0" xfId="102" applyFont="1" applyAlignment="1">
      <alignment horizontal="left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11" fillId="0" borderId="0" xfId="102" applyFont="1" applyBorder="1" applyAlignment="1">
      <alignment horizontal="center" vertical="center" wrapText="1"/>
      <protection/>
    </xf>
    <xf numFmtId="0" fontId="44" fillId="0" borderId="0" xfId="102" applyFont="1" applyAlignment="1">
      <alignment horizontal="left" vertical="top" wrapText="1"/>
      <protection/>
    </xf>
    <xf numFmtId="0" fontId="47" fillId="1" borderId="31" xfId="102" applyFont="1" applyFill="1" applyBorder="1" applyAlignment="1">
      <alignment horizontal="center" vertical="center" wrapText="1"/>
      <protection/>
    </xf>
    <xf numFmtId="0" fontId="47" fillId="1" borderId="32" xfId="102" applyFont="1" applyFill="1" applyBorder="1" applyAlignment="1">
      <alignment horizontal="center" vertical="center" wrapText="1"/>
      <protection/>
    </xf>
    <xf numFmtId="0" fontId="47" fillId="1" borderId="33" xfId="102" applyFont="1" applyFill="1" applyBorder="1" applyAlignment="1">
      <alignment horizontal="center" vertical="center" wrapText="1"/>
      <protection/>
    </xf>
    <xf numFmtId="0" fontId="42" fillId="0" borderId="31" xfId="102" applyFont="1" applyBorder="1" applyAlignment="1">
      <alignment horizontal="center" vertical="center" wrapText="1"/>
      <protection/>
    </xf>
    <xf numFmtId="0" fontId="42" fillId="0" borderId="32" xfId="102" applyFont="1" applyBorder="1" applyAlignment="1">
      <alignment horizontal="center" vertical="center" wrapText="1"/>
      <protection/>
    </xf>
    <xf numFmtId="0" fontId="42" fillId="0" borderId="33" xfId="102" applyFont="1" applyBorder="1" applyAlignment="1">
      <alignment horizontal="center" vertical="center" wrapText="1"/>
      <protection/>
    </xf>
    <xf numFmtId="0" fontId="43" fillId="0" borderId="0" xfId="102" applyFont="1" applyAlignment="1">
      <alignment horizontal="center"/>
      <protection/>
    </xf>
    <xf numFmtId="0" fontId="40" fillId="0" borderId="31" xfId="102" applyFont="1" applyBorder="1" applyAlignment="1">
      <alignment horizontal="center" vertical="center" wrapText="1"/>
      <protection/>
    </xf>
    <xf numFmtId="0" fontId="40" fillId="0" borderId="32" xfId="102" applyFont="1" applyBorder="1" applyAlignment="1">
      <alignment horizontal="center" vertical="center" wrapText="1"/>
      <protection/>
    </xf>
    <xf numFmtId="0" fontId="40" fillId="0" borderId="33" xfId="102" applyFont="1" applyBorder="1" applyAlignment="1">
      <alignment horizontal="center" vertical="center" wrapText="1"/>
      <protection/>
    </xf>
    <xf numFmtId="0" fontId="39" fillId="59" borderId="31" xfId="102" applyFont="1" applyFill="1" applyBorder="1" applyAlignment="1">
      <alignment horizontal="center" vertical="center" wrapText="1"/>
      <protection/>
    </xf>
    <xf numFmtId="0" fontId="39" fillId="59" borderId="32" xfId="102" applyFont="1" applyFill="1" applyBorder="1" applyAlignment="1">
      <alignment horizontal="center" vertical="center" wrapText="1"/>
      <protection/>
    </xf>
    <xf numFmtId="0" fontId="39" fillId="59" borderId="33" xfId="102" applyFont="1" applyFill="1" applyBorder="1" applyAlignment="1">
      <alignment horizontal="center" vertical="center" wrapText="1"/>
      <protection/>
    </xf>
    <xf numFmtId="0" fontId="11" fillId="0" borderId="0" xfId="102" applyFont="1" applyBorder="1" applyAlignment="1">
      <alignment horizontal="left" vertical="top" wrapText="1"/>
      <protection/>
    </xf>
    <xf numFmtId="0" fontId="8" fillId="55" borderId="22" xfId="90" applyNumberFormat="1" applyFont="1" applyFill="1" applyBorder="1" applyAlignment="1" applyProtection="1">
      <alignment horizontal="center" wrapText="1"/>
      <protection locked="0"/>
    </xf>
    <xf numFmtId="0" fontId="3" fillId="55" borderId="21" xfId="90" applyFont="1" applyFill="1" applyBorder="1" applyAlignment="1" applyProtection="1">
      <alignment horizontal="center" vertical="top"/>
      <protection/>
    </xf>
    <xf numFmtId="49" fontId="9" fillId="55" borderId="22" xfId="90" applyNumberFormat="1" applyFont="1" applyFill="1" applyBorder="1" applyAlignment="1" applyProtection="1">
      <alignment horizontal="center" wrapText="1"/>
      <protection locked="0"/>
    </xf>
    <xf numFmtId="0" fontId="3" fillId="55" borderId="0" xfId="90" applyFont="1" applyFill="1" applyBorder="1" applyAlignment="1" applyProtection="1">
      <alignment horizontal="center" vertical="top" wrapText="1"/>
      <protection/>
    </xf>
    <xf numFmtId="0" fontId="5" fillId="55" borderId="20" xfId="95" applyFont="1" applyFill="1" applyBorder="1" applyAlignment="1" applyProtection="1">
      <alignment horizontal="center" vertical="center" wrapText="1"/>
      <protection/>
    </xf>
    <xf numFmtId="0" fontId="81" fillId="55" borderId="34" xfId="0" applyFont="1" applyFill="1" applyBorder="1" applyAlignment="1" applyProtection="1">
      <alignment horizontal="center" vertical="center" wrapText="1"/>
      <protection/>
    </xf>
    <xf numFmtId="0" fontId="81" fillId="55" borderId="35" xfId="0" applyFont="1" applyFill="1" applyBorder="1" applyAlignment="1" applyProtection="1">
      <alignment horizontal="center" vertical="center" wrapText="1"/>
      <protection/>
    </xf>
    <xf numFmtId="0" fontId="81" fillId="55" borderId="36" xfId="0" applyFont="1" applyFill="1" applyBorder="1" applyAlignment="1" applyProtection="1">
      <alignment horizontal="center" vertical="center" wrapText="1"/>
      <protection/>
    </xf>
    <xf numFmtId="0" fontId="76" fillId="55" borderId="34" xfId="95" applyFont="1" applyFill="1" applyBorder="1" applyAlignment="1" applyProtection="1">
      <alignment horizontal="center" vertical="center" wrapText="1"/>
      <protection/>
    </xf>
    <xf numFmtId="0" fontId="76" fillId="55" borderId="35" xfId="95" applyFont="1" applyFill="1" applyBorder="1" applyAlignment="1" applyProtection="1">
      <alignment horizontal="center" vertical="center" wrapText="1"/>
      <protection/>
    </xf>
    <xf numFmtId="0" fontId="76" fillId="55" borderId="36" xfId="95" applyFont="1" applyFill="1" applyBorder="1" applyAlignment="1" applyProtection="1">
      <alignment horizontal="center" vertical="center" wrapText="1"/>
      <protection/>
    </xf>
    <xf numFmtId="0" fontId="50" fillId="55" borderId="20" xfId="90" applyFont="1" applyFill="1" applyBorder="1" applyAlignment="1" applyProtection="1">
      <alignment horizontal="center" vertical="center" wrapText="1"/>
      <protection/>
    </xf>
    <xf numFmtId="0" fontId="9" fillId="55" borderId="20" xfId="90" applyFont="1" applyFill="1" applyBorder="1" applyAlignment="1" applyProtection="1">
      <alignment vertical="center" wrapText="1"/>
      <protection/>
    </xf>
    <xf numFmtId="0" fontId="9" fillId="55" borderId="20" xfId="90" applyFont="1" applyFill="1" applyBorder="1" applyAlignment="1" applyProtection="1">
      <alignment vertical="center"/>
      <protection/>
    </xf>
    <xf numFmtId="0" fontId="9" fillId="55" borderId="20" xfId="90" applyFont="1" applyFill="1" applyBorder="1" applyAlignment="1" applyProtection="1">
      <alignment horizontal="left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82" fillId="55" borderId="22" xfId="90" applyFont="1" applyFill="1" applyBorder="1" applyAlignment="1" applyProtection="1">
      <alignment horizontal="center" wrapText="1"/>
      <protection/>
    </xf>
    <xf numFmtId="0" fontId="10" fillId="55" borderId="0" xfId="90" applyFont="1" applyFill="1" applyAlignment="1" applyProtection="1">
      <alignment horizontal="right" wrapText="1"/>
      <protection/>
    </xf>
    <xf numFmtId="0" fontId="82" fillId="55" borderId="22" xfId="90" applyFont="1" applyFill="1" applyBorder="1" applyAlignment="1" applyProtection="1">
      <alignment horizontal="center"/>
      <protection/>
    </xf>
    <xf numFmtId="0" fontId="3" fillId="55" borderId="21" xfId="90" applyFont="1" applyFill="1" applyBorder="1" applyAlignment="1" applyProtection="1">
      <alignment horizontal="center" vertical="top" wrapText="1"/>
      <protection/>
    </xf>
    <xf numFmtId="0" fontId="39" fillId="0" borderId="0" xfId="90" applyFont="1" applyBorder="1" applyAlignment="1">
      <alignment horizontal="center" vertical="center" wrapText="1"/>
      <protection/>
    </xf>
    <xf numFmtId="0" fontId="16" fillId="0" borderId="0" xfId="100" applyFont="1" applyAlignment="1">
      <alignment horizontal="center" wrapText="1"/>
      <protection/>
    </xf>
    <xf numFmtId="0" fontId="12" fillId="46" borderId="0" xfId="101" applyFill="1" applyAlignment="1">
      <alignment horizontal="center" vertical="center" wrapText="1"/>
      <protection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Агинский БАО_1-Subvencii_0407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2_1-Subvencii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Обычный_1-Тоrgi" xfId="100"/>
    <cellStyle name="Обычный_5-LX" xfId="101"/>
    <cellStyle name="Обычный_Агинский БАО_1-Subvencii_0407" xfId="102"/>
    <cellStyle name="Обычный_Показатели к письму МПР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Тысячи [0]_sl100" xfId="116"/>
    <cellStyle name="Тысячи_sl100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60</xdr:row>
      <xdr:rowOff>66675</xdr:rowOff>
    </xdr:from>
    <xdr:to>
      <xdr:col>7</xdr:col>
      <xdr:colOff>38100</xdr:colOff>
      <xdr:row>65</xdr:row>
      <xdr:rowOff>238125</xdr:rowOff>
    </xdr:to>
    <xdr:sp>
      <xdr:nvSpPr>
        <xdr:cNvPr id="1" name="Прямоугольник 1"/>
        <xdr:cNvSpPr>
          <a:spLocks/>
        </xdr:cNvSpPr>
      </xdr:nvSpPr>
      <xdr:spPr>
        <a:xfrm>
          <a:off x="7353300" y="24955500"/>
          <a:ext cx="47625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161925</xdr:rowOff>
    </xdr:from>
    <xdr:to>
      <xdr:col>4</xdr:col>
      <xdr:colOff>47625</xdr:colOff>
      <xdr:row>63</xdr:row>
      <xdr:rowOff>171450</xdr:rowOff>
    </xdr:to>
    <xdr:sp>
      <xdr:nvSpPr>
        <xdr:cNvPr id="2" name="Прямоугольник 5"/>
        <xdr:cNvSpPr>
          <a:spLocks/>
        </xdr:cNvSpPr>
      </xdr:nvSpPr>
      <xdr:spPr>
        <a:xfrm>
          <a:off x="5162550" y="25450800"/>
          <a:ext cx="476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8</xdr:row>
      <xdr:rowOff>542925</xdr:rowOff>
    </xdr:from>
    <xdr:to>
      <xdr:col>7</xdr:col>
      <xdr:colOff>1685925</xdr:colOff>
      <xdr:row>10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648075"/>
          <a:ext cx="12573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L23"/>
  <sheetViews>
    <sheetView zoomScalePageLayoutView="0" workbookViewId="0" topLeftCell="A4">
      <selection activeCell="B11" sqref="B11:L11"/>
    </sheetView>
  </sheetViews>
  <sheetFormatPr defaultColWidth="9.140625" defaultRowHeight="15"/>
  <cols>
    <col min="1" max="1" width="1.28515625" style="0" customWidth="1"/>
  </cols>
  <sheetData>
    <row r="1" spans="2:12" ht="100.5" customHeight="1" thickBot="1">
      <c r="B1" s="161" t="s">
        <v>336</v>
      </c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2:12" ht="9" customHeight="1" thickBot="1" thickTop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43.5" customHeight="1" thickBot="1">
      <c r="B3" s="164" t="s">
        <v>240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9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5.75">
      <c r="B5" s="167" t="s">
        <v>241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2:12" ht="9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35.25" customHeight="1" thickBot="1">
      <c r="B7" s="28"/>
      <c r="C7" s="168" t="s">
        <v>242</v>
      </c>
      <c r="D7" s="169"/>
      <c r="E7" s="169"/>
      <c r="F7" s="169"/>
      <c r="G7" s="169"/>
      <c r="H7" s="169"/>
      <c r="I7" s="169"/>
      <c r="J7" s="169"/>
      <c r="K7" s="170"/>
      <c r="L7" s="28"/>
    </row>
    <row r="8" spans="2:12" ht="16.5" thickBot="1">
      <c r="B8" s="30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57" customHeight="1" thickBot="1">
      <c r="B9" s="171" t="s">
        <v>247</v>
      </c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2:12" ht="9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116.25" customHeight="1">
      <c r="B11" s="174" t="s">
        <v>302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2:12" ht="51" customHeight="1">
      <c r="B12" s="157" t="s">
        <v>254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2:12" ht="50.25" customHeight="1">
      <c r="B13" s="157" t="s">
        <v>335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2:12" ht="36.75" customHeight="1">
      <c r="B14" s="158" t="s">
        <v>253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2:12" ht="35.25" customHeight="1">
      <c r="B15" s="160" t="s">
        <v>248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2:12" ht="82.5" customHeight="1">
      <c r="B16" s="160" t="s">
        <v>249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2:12" ht="66.75" customHeight="1">
      <c r="B17" s="156" t="s">
        <v>252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2:12" ht="21.75" customHeight="1">
      <c r="B18" s="159" t="s">
        <v>243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2:12" ht="33.75" customHeight="1">
      <c r="B19" s="151" t="s">
        <v>250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2:12" ht="33.75" customHeight="1">
      <c r="B20" s="152" t="s">
        <v>255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2:12" ht="17.25" customHeight="1">
      <c r="B21" s="153" t="s">
        <v>251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2:12" ht="15.75">
      <c r="B22" s="154" t="s">
        <v>244</v>
      </c>
      <c r="C22" s="154"/>
      <c r="D22" s="155" t="s">
        <v>245</v>
      </c>
      <c r="E22" s="155"/>
      <c r="F22" s="155"/>
      <c r="G22" s="155"/>
      <c r="H22" s="155"/>
      <c r="I22" s="155"/>
      <c r="J22" s="155"/>
      <c r="K22" s="155"/>
      <c r="L22" s="155"/>
    </row>
    <row r="23" spans="2:12" ht="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</sheetData>
  <sheetProtection sheet="1" objects="1" scenarios="1"/>
  <mergeCells count="18">
    <mergeCell ref="B1:L1"/>
    <mergeCell ref="B3:L3"/>
    <mergeCell ref="B5:L5"/>
    <mergeCell ref="C7:K7"/>
    <mergeCell ref="B9:L9"/>
    <mergeCell ref="B11:L11"/>
    <mergeCell ref="B12:L12"/>
    <mergeCell ref="B13:L13"/>
    <mergeCell ref="B14:L14"/>
    <mergeCell ref="B18:L18"/>
    <mergeCell ref="B15:L15"/>
    <mergeCell ref="B16:L16"/>
    <mergeCell ref="B19:L19"/>
    <mergeCell ref="B20:L20"/>
    <mergeCell ref="B21:L21"/>
    <mergeCell ref="B22:C22"/>
    <mergeCell ref="D22:L22"/>
    <mergeCell ref="B17:L17"/>
  </mergeCells>
  <hyperlinks>
    <hyperlink ref="B22" r:id="rId1" display="www.roslesinforg.ru"/>
  </hyperlinks>
  <printOptions horizontalCentered="1"/>
  <pageMargins left="0.5118110236220472" right="0.1968503937007874" top="0.5905511811023623" bottom="0.26" header="0" footer="0.1181102362204724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J69"/>
  <sheetViews>
    <sheetView showZeros="0" tabSelected="1" zoomScaleSheetLayoutView="100" zoomScalePageLayoutView="0" workbookViewId="0" topLeftCell="A13">
      <selection activeCell="F19" sqref="F19"/>
    </sheetView>
  </sheetViews>
  <sheetFormatPr defaultColWidth="9.140625" defaultRowHeight="15"/>
  <cols>
    <col min="1" max="1" width="4.8515625" style="2" customWidth="1"/>
    <col min="2" max="2" width="57.57421875" style="2" customWidth="1"/>
    <col min="3" max="3" width="9.421875" style="2" bestFit="1" customWidth="1"/>
    <col min="4" max="4" width="5.57421875" style="2" bestFit="1" customWidth="1"/>
    <col min="5" max="5" width="10.57421875" style="2" customWidth="1"/>
    <col min="6" max="6" width="13.28125" style="2" customWidth="1"/>
    <col min="7" max="7" width="9.140625" style="2" customWidth="1"/>
    <col min="8" max="8" width="31.57421875" style="2" customWidth="1"/>
    <col min="9" max="9" width="4.421875" style="2" customWidth="1"/>
    <col min="10" max="36" width="9.140625" style="77" customWidth="1"/>
    <col min="37" max="16384" width="9.140625" style="2" customWidth="1"/>
  </cols>
  <sheetData>
    <row r="1" spans="1:36" ht="12" customHeight="1">
      <c r="A1" s="98" t="s">
        <v>300</v>
      </c>
      <c r="B1" s="31" t="s">
        <v>0</v>
      </c>
      <c r="C1" s="32" t="s">
        <v>202</v>
      </c>
      <c r="D1" s="99"/>
      <c r="E1" s="100" t="s">
        <v>366</v>
      </c>
      <c r="F1" s="49"/>
      <c r="G1" s="49"/>
      <c r="H1" s="49"/>
      <c r="I1" s="33"/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65" customFormat="1" ht="8.25" customHeight="1">
      <c r="A2" s="73"/>
      <c r="B2" s="73"/>
      <c r="C2" s="73"/>
      <c r="D2" s="73"/>
      <c r="E2" s="73"/>
      <c r="F2" s="73"/>
      <c r="G2" s="73"/>
      <c r="H2" s="73"/>
      <c r="I2" s="6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33" customHeight="1">
      <c r="A3" s="189" t="s">
        <v>294</v>
      </c>
      <c r="B3" s="189"/>
      <c r="C3" s="189"/>
      <c r="D3" s="189"/>
      <c r="E3" s="189"/>
      <c r="F3" s="189"/>
      <c r="G3" s="189"/>
      <c r="H3" s="76" t="s">
        <v>246</v>
      </c>
      <c r="I3" s="64"/>
      <c r="J3" s="10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08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33" customHeight="1">
      <c r="A4" s="189"/>
      <c r="B4" s="189"/>
      <c r="C4" s="189"/>
      <c r="D4" s="189"/>
      <c r="E4" s="189"/>
      <c r="F4" s="189"/>
      <c r="G4" s="189"/>
      <c r="H4" s="72" t="s">
        <v>309</v>
      </c>
      <c r="I4" s="64"/>
      <c r="J4" s="10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108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81.75" customHeight="1">
      <c r="A5" s="187" t="s">
        <v>310</v>
      </c>
      <c r="B5" s="188"/>
      <c r="C5" s="188"/>
      <c r="D5" s="188"/>
      <c r="E5" s="188"/>
      <c r="F5" s="188"/>
      <c r="G5" s="188"/>
      <c r="H5" s="72" t="s">
        <v>343</v>
      </c>
      <c r="I5" s="64"/>
      <c r="J5" s="10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08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15">
      <c r="A6" s="74"/>
      <c r="B6" s="74"/>
      <c r="C6" s="74"/>
      <c r="D6" s="74"/>
      <c r="E6" s="74"/>
      <c r="F6" s="74"/>
      <c r="G6" s="74"/>
      <c r="H6" s="75"/>
      <c r="I6" s="64"/>
      <c r="J6" s="10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108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42" customHeight="1">
      <c r="A7" s="93"/>
      <c r="B7" s="191" t="s">
        <v>371</v>
      </c>
      <c r="C7" s="191"/>
      <c r="D7" s="191"/>
      <c r="E7" s="49"/>
      <c r="F7" s="193" t="s">
        <v>90</v>
      </c>
      <c r="G7" s="193"/>
      <c r="H7" s="193"/>
      <c r="I7" s="33"/>
      <c r="J7" s="10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08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6" ht="19.5" customHeight="1">
      <c r="A8" s="93"/>
      <c r="B8" s="178" t="s">
        <v>1</v>
      </c>
      <c r="C8" s="178"/>
      <c r="D8" s="178"/>
      <c r="E8" s="49"/>
      <c r="F8" s="194" t="s">
        <v>41</v>
      </c>
      <c r="G8" s="194"/>
      <c r="H8" s="194"/>
      <c r="I8" s="33"/>
      <c r="J8" s="10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08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6" ht="44.25" customHeight="1">
      <c r="A9" s="190" t="s">
        <v>327</v>
      </c>
      <c r="B9" s="190"/>
      <c r="C9" s="190"/>
      <c r="D9" s="190"/>
      <c r="E9" s="190"/>
      <c r="F9" s="190"/>
      <c r="G9" s="190"/>
      <c r="H9" s="190"/>
      <c r="I9" s="33"/>
      <c r="J9" s="10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108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18.75">
      <c r="A10" s="93"/>
      <c r="B10" s="192" t="s">
        <v>39</v>
      </c>
      <c r="C10" s="192"/>
      <c r="D10" s="34" t="s">
        <v>17</v>
      </c>
      <c r="E10" s="109" t="s">
        <v>376</v>
      </c>
      <c r="F10" s="109">
        <v>2020</v>
      </c>
      <c r="G10" s="35" t="s">
        <v>143</v>
      </c>
      <c r="H10" s="93"/>
      <c r="I10" s="33"/>
      <c r="J10" s="10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08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15" customHeight="1">
      <c r="A11" s="93"/>
      <c r="B11" s="95"/>
      <c r="C11" s="95"/>
      <c r="D11" s="34"/>
      <c r="E11" s="36" t="s">
        <v>40</v>
      </c>
      <c r="F11" s="37" t="s">
        <v>142</v>
      </c>
      <c r="G11" s="38"/>
      <c r="H11" s="93"/>
      <c r="I11" s="33"/>
      <c r="J11" s="10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08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6" customHeight="1">
      <c r="A12" s="39"/>
      <c r="B12" s="39"/>
      <c r="C12" s="39"/>
      <c r="D12" s="39"/>
      <c r="E12" s="39"/>
      <c r="F12" s="39"/>
      <c r="G12" s="39"/>
      <c r="H12" s="39"/>
      <c r="I12" s="33"/>
      <c r="J12" s="10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08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s="3" customFormat="1" ht="47.25" customHeight="1">
      <c r="A13" s="186" t="s">
        <v>128</v>
      </c>
      <c r="B13" s="186" t="s">
        <v>47</v>
      </c>
      <c r="C13" s="186" t="s">
        <v>2</v>
      </c>
      <c r="D13" s="186" t="s">
        <v>272</v>
      </c>
      <c r="E13" s="183" t="s">
        <v>299</v>
      </c>
      <c r="F13" s="184"/>
      <c r="G13" s="185"/>
      <c r="H13" s="179" t="s">
        <v>308</v>
      </c>
      <c r="I13" s="39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1:36" s="3" customFormat="1" ht="57">
      <c r="A14" s="186"/>
      <c r="B14" s="186"/>
      <c r="C14" s="186"/>
      <c r="D14" s="186"/>
      <c r="E14" s="82" t="s">
        <v>37</v>
      </c>
      <c r="F14" s="82" t="s">
        <v>38</v>
      </c>
      <c r="G14" s="82" t="s">
        <v>303</v>
      </c>
      <c r="H14" s="179"/>
      <c r="I14" s="39"/>
      <c r="J14" s="110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</row>
    <row r="15" spans="1:36" s="3" customFormat="1" ht="14.25" customHeight="1">
      <c r="A15" s="94" t="s">
        <v>3</v>
      </c>
      <c r="B15" s="94" t="s">
        <v>4</v>
      </c>
      <c r="C15" s="94" t="s">
        <v>5</v>
      </c>
      <c r="D15" s="94" t="s">
        <v>6</v>
      </c>
      <c r="E15" s="94">
        <v>1</v>
      </c>
      <c r="F15" s="94">
        <v>2</v>
      </c>
      <c r="G15" s="94">
        <v>3</v>
      </c>
      <c r="H15" s="94">
        <v>4</v>
      </c>
      <c r="I15" s="39"/>
      <c r="J15" s="110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</row>
    <row r="16" spans="1:36" s="63" customFormat="1" ht="17.25" customHeight="1">
      <c r="A16" s="180" t="s">
        <v>311</v>
      </c>
      <c r="B16" s="181"/>
      <c r="C16" s="181"/>
      <c r="D16" s="181"/>
      <c r="E16" s="181"/>
      <c r="F16" s="181"/>
      <c r="G16" s="181"/>
      <c r="H16" s="182"/>
      <c r="I16" s="6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</row>
    <row r="17" spans="1:36" s="81" customFormat="1" ht="14.25" customHeight="1" hidden="1">
      <c r="A17" s="94" t="s">
        <v>3</v>
      </c>
      <c r="B17" s="94" t="s">
        <v>4</v>
      </c>
      <c r="C17" s="94" t="s">
        <v>5</v>
      </c>
      <c r="D17" s="94" t="s">
        <v>6</v>
      </c>
      <c r="E17" s="94">
        <v>1</v>
      </c>
      <c r="F17" s="94">
        <v>2</v>
      </c>
      <c r="G17" s="94">
        <v>3</v>
      </c>
      <c r="H17" s="94">
        <v>4</v>
      </c>
      <c r="I17" s="39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2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</row>
    <row r="18" spans="1:36" s="3" customFormat="1" ht="15">
      <c r="A18" s="117">
        <v>1</v>
      </c>
      <c r="B18" s="118" t="s">
        <v>295</v>
      </c>
      <c r="C18" s="70" t="s">
        <v>7</v>
      </c>
      <c r="D18" s="70">
        <v>100</v>
      </c>
      <c r="E18" s="119">
        <f>IF(ISERROR(VLOOKUP($C$1,'Планы субъектов'!$B$4:$O$97,2,FALSE)),0,VLOOKUP($C$1,'Планы субъектов'!$B$4:$O$97,2,FALSE))</f>
        <v>17.5</v>
      </c>
      <c r="F18" s="119">
        <f>IF(F20=0,0,ROUND(F19/F20*100,1))</f>
        <v>17.5</v>
      </c>
      <c r="G18" s="119">
        <f>IF(E18=0,0,ROUND(F18/E18*100,1))</f>
        <v>100</v>
      </c>
      <c r="H18" s="120"/>
      <c r="I18" s="39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</row>
    <row r="19" spans="1:36" s="3" customFormat="1" ht="30">
      <c r="A19" s="121" t="s">
        <v>8</v>
      </c>
      <c r="B19" s="122" t="s">
        <v>258</v>
      </c>
      <c r="C19" s="71" t="s">
        <v>9</v>
      </c>
      <c r="D19" s="71">
        <v>110</v>
      </c>
      <c r="E19" s="123" t="s">
        <v>257</v>
      </c>
      <c r="F19" s="124">
        <v>1187.7</v>
      </c>
      <c r="G19" s="123" t="s">
        <v>257</v>
      </c>
      <c r="H19" s="120"/>
      <c r="I19" s="39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</row>
    <row r="20" spans="1:36" s="3" customFormat="1" ht="15">
      <c r="A20" s="121" t="s">
        <v>32</v>
      </c>
      <c r="B20" s="122" t="s">
        <v>10</v>
      </c>
      <c r="C20" s="71" t="s">
        <v>9</v>
      </c>
      <c r="D20" s="71">
        <v>120</v>
      </c>
      <c r="E20" s="123" t="s">
        <v>257</v>
      </c>
      <c r="F20" s="124">
        <v>6783.7</v>
      </c>
      <c r="G20" s="123" t="s">
        <v>257</v>
      </c>
      <c r="H20" s="120"/>
      <c r="I20" s="39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</row>
    <row r="21" spans="1:36" s="3" customFormat="1" ht="28.5">
      <c r="A21" s="117" t="s">
        <v>312</v>
      </c>
      <c r="B21" s="125" t="s">
        <v>263</v>
      </c>
      <c r="C21" s="70" t="s">
        <v>7</v>
      </c>
      <c r="D21" s="70">
        <v>400</v>
      </c>
      <c r="E21" s="119">
        <f>IF(ISERROR(VLOOKUP($C$1,'Планы субъектов'!$B$4:$O$97,3,FALSE)),0,VLOOKUP($C$1,'Планы субъектов'!$B$4:$O$97,3,FALSE))</f>
        <v>28.4</v>
      </c>
      <c r="F21" s="119">
        <f>IF(F23=0,0,ROUND(F22/F23*100,1))</f>
        <v>28.5</v>
      </c>
      <c r="G21" s="119">
        <f>IF(E21=0,0,ROUND(F21/E21*100,1))</f>
        <v>100.4</v>
      </c>
      <c r="H21" s="120"/>
      <c r="I21" s="39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</row>
    <row r="22" spans="1:36" s="3" customFormat="1" ht="30">
      <c r="A22" s="121" t="s">
        <v>11</v>
      </c>
      <c r="B22" s="126" t="s">
        <v>264</v>
      </c>
      <c r="C22" s="71" t="s">
        <v>9</v>
      </c>
      <c r="D22" s="71">
        <v>410</v>
      </c>
      <c r="E22" s="123" t="s">
        <v>257</v>
      </c>
      <c r="F22" s="124">
        <v>352</v>
      </c>
      <c r="G22" s="123" t="s">
        <v>257</v>
      </c>
      <c r="H22" s="120"/>
      <c r="I22" s="39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</row>
    <row r="23" spans="1:36" s="3" customFormat="1" ht="30">
      <c r="A23" s="121" t="s">
        <v>13</v>
      </c>
      <c r="B23" s="126" t="s">
        <v>266</v>
      </c>
      <c r="C23" s="71" t="s">
        <v>9</v>
      </c>
      <c r="D23" s="71">
        <v>420</v>
      </c>
      <c r="E23" s="123" t="s">
        <v>257</v>
      </c>
      <c r="F23" s="124">
        <v>1236</v>
      </c>
      <c r="G23" s="123" t="s">
        <v>257</v>
      </c>
      <c r="H23" s="120"/>
      <c r="I23" s="39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</row>
    <row r="24" spans="1:36" s="3" customFormat="1" ht="42.75">
      <c r="A24" s="117" t="s">
        <v>313</v>
      </c>
      <c r="B24" s="138" t="s">
        <v>315</v>
      </c>
      <c r="C24" s="70" t="s">
        <v>7</v>
      </c>
      <c r="D24" s="70">
        <v>500</v>
      </c>
      <c r="E24" s="119">
        <f>IF(ISERROR(VLOOKUP($C$1,'Планы субъектов'!$B$4:$O$97,4,FALSE)),0,VLOOKUP($C$1,'Планы субъектов'!$B$4:$O$97,4,FALSE))</f>
        <v>69.8</v>
      </c>
      <c r="F24" s="119">
        <f>IF((F26+F27)=0,0,ROUND(F25/(F26+F27)*100,1))</f>
        <v>103.8</v>
      </c>
      <c r="G24" s="119">
        <f>IF(E24=0,0,ROUND(F24/E24*100,1))</f>
        <v>148.7</v>
      </c>
      <c r="H24" s="120"/>
      <c r="I24" s="39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</row>
    <row r="25" spans="1:36" s="3" customFormat="1" ht="30">
      <c r="A25" s="121" t="s">
        <v>14</v>
      </c>
      <c r="B25" s="127" t="s">
        <v>337</v>
      </c>
      <c r="C25" s="71" t="s">
        <v>265</v>
      </c>
      <c r="D25" s="72">
        <v>510</v>
      </c>
      <c r="E25" s="123" t="s">
        <v>257</v>
      </c>
      <c r="F25" s="124">
        <v>2.7537</v>
      </c>
      <c r="G25" s="123" t="s">
        <v>257</v>
      </c>
      <c r="H25" s="120"/>
      <c r="I25" s="39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</row>
    <row r="26" spans="1:36" s="3" customFormat="1" ht="30">
      <c r="A26" s="121" t="s">
        <v>15</v>
      </c>
      <c r="B26" s="128" t="s">
        <v>359</v>
      </c>
      <c r="C26" s="78" t="s">
        <v>9</v>
      </c>
      <c r="D26" s="71">
        <v>520</v>
      </c>
      <c r="E26" s="123" t="s">
        <v>257</v>
      </c>
      <c r="F26" s="124">
        <v>2.496</v>
      </c>
      <c r="G26" s="123" t="s">
        <v>257</v>
      </c>
      <c r="H26" s="120"/>
      <c r="I26" s="39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</row>
    <row r="27" spans="1:36" s="3" customFormat="1" ht="45">
      <c r="A27" s="121" t="s">
        <v>314</v>
      </c>
      <c r="B27" s="128" t="s">
        <v>360</v>
      </c>
      <c r="C27" s="78" t="s">
        <v>9</v>
      </c>
      <c r="D27" s="71">
        <v>530</v>
      </c>
      <c r="E27" s="123" t="s">
        <v>257</v>
      </c>
      <c r="F27" s="124">
        <v>0.156</v>
      </c>
      <c r="G27" s="123" t="s">
        <v>257</v>
      </c>
      <c r="H27" s="120"/>
      <c r="I27" s="39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1:36" s="3" customFormat="1" ht="57">
      <c r="A28" s="129" t="s">
        <v>316</v>
      </c>
      <c r="B28" s="118" t="s">
        <v>259</v>
      </c>
      <c r="C28" s="94" t="s">
        <v>260</v>
      </c>
      <c r="D28" s="70">
        <v>600</v>
      </c>
      <c r="E28" s="119">
        <f>IF(ISERROR(VLOOKUP($C$1,'Планы субъектов'!$B$4:$O$97,5,FALSE)),0,VLOOKUP($C$1,'Планы субъектов'!$B$4:$O$97,5,FALSE))</f>
        <v>359.9</v>
      </c>
      <c r="F28" s="119">
        <f>IF(F30=0,0,ROUND(F29/F30,1))</f>
        <v>158.1</v>
      </c>
      <c r="G28" s="119">
        <f>IF(E28=0,0,ROUND(F28/E28*100,1))</f>
        <v>43.9</v>
      </c>
      <c r="H28" s="120"/>
      <c r="I28" s="39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3" customFormat="1" ht="45">
      <c r="A29" s="121" t="s">
        <v>16</v>
      </c>
      <c r="B29" s="122" t="s">
        <v>33</v>
      </c>
      <c r="C29" s="78" t="s">
        <v>12</v>
      </c>
      <c r="D29" s="78">
        <v>610</v>
      </c>
      <c r="E29" s="123" t="s">
        <v>257</v>
      </c>
      <c r="F29" s="124">
        <v>195470.1</v>
      </c>
      <c r="G29" s="123" t="s">
        <v>257</v>
      </c>
      <c r="H29" s="120"/>
      <c r="I29" s="39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36" s="3" customFormat="1" ht="30">
      <c r="A30" s="121" t="s">
        <v>262</v>
      </c>
      <c r="B30" s="130" t="s">
        <v>266</v>
      </c>
      <c r="C30" s="78" t="s">
        <v>9</v>
      </c>
      <c r="D30" s="78">
        <v>620</v>
      </c>
      <c r="E30" s="123" t="s">
        <v>257</v>
      </c>
      <c r="F30" s="80">
        <f>F23</f>
        <v>1236</v>
      </c>
      <c r="G30" s="123" t="s">
        <v>257</v>
      </c>
      <c r="H30" s="120"/>
      <c r="I30" s="39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</row>
    <row r="31" spans="1:36" s="3" customFormat="1" ht="42.75">
      <c r="A31" s="117" t="s">
        <v>317</v>
      </c>
      <c r="B31" s="118" t="s">
        <v>34</v>
      </c>
      <c r="C31" s="94" t="s">
        <v>7</v>
      </c>
      <c r="D31" s="70">
        <v>700</v>
      </c>
      <c r="E31" s="119">
        <f>IF(ISERROR(VLOOKUP($C$1,'Планы субъектов'!$B$4:$O$97,6,FALSE)),0,VLOOKUP($C$1,'Планы субъектов'!$B$4:$O$97,6,FALSE))</f>
        <v>35.3</v>
      </c>
      <c r="F31" s="119">
        <f>IF(F33=0,0,ROUND(F32/F33*100,1))</f>
        <v>15.3</v>
      </c>
      <c r="G31" s="119">
        <f>IF(E31=0,0,ROUND(F31/E31*100,1))</f>
        <v>43.3</v>
      </c>
      <c r="H31" s="120"/>
      <c r="I31" s="39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</row>
    <row r="32" spans="1:36" s="3" customFormat="1" ht="18">
      <c r="A32" s="121" t="s">
        <v>18</v>
      </c>
      <c r="B32" s="92" t="s">
        <v>304</v>
      </c>
      <c r="C32" s="78" t="s">
        <v>293</v>
      </c>
      <c r="D32" s="72">
        <v>710</v>
      </c>
      <c r="E32" s="123" t="s">
        <v>257</v>
      </c>
      <c r="F32" s="124">
        <v>342.6</v>
      </c>
      <c r="G32" s="123" t="s">
        <v>257</v>
      </c>
      <c r="H32" s="120"/>
      <c r="I32" s="39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</row>
    <row r="33" spans="1:36" s="3" customFormat="1" ht="18">
      <c r="A33" s="121" t="s">
        <v>297</v>
      </c>
      <c r="B33" s="92" t="s">
        <v>35</v>
      </c>
      <c r="C33" s="78" t="s">
        <v>293</v>
      </c>
      <c r="D33" s="72">
        <v>720</v>
      </c>
      <c r="E33" s="123" t="s">
        <v>257</v>
      </c>
      <c r="F33" s="124">
        <v>2232.1</v>
      </c>
      <c r="G33" s="123" t="s">
        <v>257</v>
      </c>
      <c r="H33" s="120"/>
      <c r="I33" s="39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36" s="3" customFormat="1" ht="15.75" customHeight="1">
      <c r="A34" s="180" t="s">
        <v>298</v>
      </c>
      <c r="B34" s="181"/>
      <c r="C34" s="181"/>
      <c r="D34" s="181"/>
      <c r="E34" s="181"/>
      <c r="F34" s="181"/>
      <c r="G34" s="181"/>
      <c r="H34" s="182"/>
      <c r="I34" s="3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36" s="81" customFormat="1" ht="14.25" customHeight="1" hidden="1">
      <c r="A35" s="94" t="s">
        <v>3</v>
      </c>
      <c r="B35" s="94" t="s">
        <v>4</v>
      </c>
      <c r="C35" s="94" t="s">
        <v>5</v>
      </c>
      <c r="D35" s="94" t="s">
        <v>6</v>
      </c>
      <c r="E35" s="94">
        <v>1</v>
      </c>
      <c r="F35" s="94">
        <v>2</v>
      </c>
      <c r="G35" s="94">
        <v>3</v>
      </c>
      <c r="H35" s="94">
        <v>4</v>
      </c>
      <c r="I35" s="39"/>
      <c r="J35" s="11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</row>
    <row r="36" spans="1:36" s="3" customFormat="1" ht="42.75">
      <c r="A36" s="86" t="s">
        <v>318</v>
      </c>
      <c r="B36" s="118" t="s">
        <v>261</v>
      </c>
      <c r="C36" s="70" t="s">
        <v>7</v>
      </c>
      <c r="D36" s="88">
        <v>800</v>
      </c>
      <c r="E36" s="131">
        <f>IF(ISERROR(VLOOKUP($C$1,'Планы субъектов'!$B$4:$O$97,7,FALSE)),0,VLOOKUP($C$1,'Планы субъектов'!$B$4:$O$97,7,FALSE))</f>
        <v>87.8</v>
      </c>
      <c r="F36" s="119">
        <f>IF(F38=0,0,ROUND(F37/F38*100,2))</f>
        <v>0</v>
      </c>
      <c r="G36" s="119">
        <f>IF(E36=0,0,ROUND(F36/E36*100,1))</f>
        <v>0</v>
      </c>
      <c r="H36" s="120"/>
      <c r="I36" s="3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</row>
    <row r="37" spans="1:36" s="3" customFormat="1" ht="30">
      <c r="A37" s="87" t="s">
        <v>319</v>
      </c>
      <c r="B37" s="122" t="s">
        <v>19</v>
      </c>
      <c r="C37" s="78" t="s">
        <v>20</v>
      </c>
      <c r="D37" s="89">
        <v>810</v>
      </c>
      <c r="E37" s="123" t="s">
        <v>257</v>
      </c>
      <c r="F37" s="132"/>
      <c r="G37" s="123" t="s">
        <v>257</v>
      </c>
      <c r="H37" s="120"/>
      <c r="I37" s="3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spans="1:36" s="3" customFormat="1" ht="30">
      <c r="A38" s="87" t="s">
        <v>320</v>
      </c>
      <c r="B38" s="122" t="s">
        <v>361</v>
      </c>
      <c r="C38" s="78" t="s">
        <v>20</v>
      </c>
      <c r="D38" s="89">
        <v>820</v>
      </c>
      <c r="E38" s="123" t="s">
        <v>257</v>
      </c>
      <c r="F38" s="132"/>
      <c r="G38" s="123" t="s">
        <v>257</v>
      </c>
      <c r="H38" s="120"/>
      <c r="I38" s="39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</row>
    <row r="39" spans="1:36" s="3" customFormat="1" ht="57">
      <c r="A39" s="86" t="s">
        <v>321</v>
      </c>
      <c r="B39" s="138" t="s">
        <v>324</v>
      </c>
      <c r="C39" s="70" t="s">
        <v>7</v>
      </c>
      <c r="D39" s="88">
        <v>1400</v>
      </c>
      <c r="E39" s="133">
        <f>IF(ISERROR(VLOOKUP($C$1,'Планы субъектов'!$B$4:$O$97,8,FALSE)),0,VLOOKUP($C$1,'Планы субъектов'!$B$4:$O$97,8,FALSE))</f>
        <v>2.26</v>
      </c>
      <c r="F39" s="133">
        <f>IF(F41=0,0,ROUND(F40/F41*100,3))</f>
        <v>2.04</v>
      </c>
      <c r="G39" s="119">
        <f>IF(E39=0,0,ROUND(F39/E39*100,1))</f>
        <v>90.3</v>
      </c>
      <c r="H39" s="120"/>
      <c r="I39" s="39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</row>
    <row r="40" spans="1:36" s="3" customFormat="1" ht="30">
      <c r="A40" s="87" t="s">
        <v>322</v>
      </c>
      <c r="B40" s="128" t="s">
        <v>362</v>
      </c>
      <c r="C40" s="140" t="s">
        <v>341</v>
      </c>
      <c r="D40" s="89">
        <v>1410</v>
      </c>
      <c r="E40" s="123" t="s">
        <v>257</v>
      </c>
      <c r="F40" s="79">
        <v>23594</v>
      </c>
      <c r="G40" s="123" t="s">
        <v>257</v>
      </c>
      <c r="H40" s="120"/>
      <c r="I40" s="39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</row>
    <row r="41" spans="1:36" s="3" customFormat="1" ht="45">
      <c r="A41" s="87" t="s">
        <v>323</v>
      </c>
      <c r="B41" s="128" t="s">
        <v>363</v>
      </c>
      <c r="C41" s="140" t="s">
        <v>342</v>
      </c>
      <c r="D41" s="89">
        <v>1420</v>
      </c>
      <c r="E41" s="123" t="s">
        <v>257</v>
      </c>
      <c r="F41" s="79">
        <v>1156500</v>
      </c>
      <c r="G41" s="123" t="s">
        <v>257</v>
      </c>
      <c r="H41" s="120"/>
      <c r="I41" s="39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</row>
    <row r="42" spans="1:36" s="3" customFormat="1" ht="85.5">
      <c r="A42" s="86" t="s">
        <v>350</v>
      </c>
      <c r="B42" s="118" t="s">
        <v>267</v>
      </c>
      <c r="C42" s="70" t="s">
        <v>7</v>
      </c>
      <c r="D42" s="88">
        <v>1600</v>
      </c>
      <c r="E42" s="119">
        <f>IF(ISERROR(VLOOKUP($C$1,'Планы субъектов'!$B$4:$O$97,9,FALSE)),0,VLOOKUP($C$1,'Планы субъектов'!$B$4:$O$97,9,FALSE))</f>
        <v>100</v>
      </c>
      <c r="F42" s="119">
        <f>IF(F44=0,0,ROUND(F43/F44*100,1))</f>
        <v>100</v>
      </c>
      <c r="G42" s="119">
        <f>IF(E42=0,0,ROUND(F42/E42*100,1))</f>
        <v>100</v>
      </c>
      <c r="H42" s="120"/>
      <c r="I42" s="3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</row>
    <row r="43" spans="1:36" s="3" customFormat="1" ht="60">
      <c r="A43" s="90" t="s">
        <v>351</v>
      </c>
      <c r="B43" s="126" t="s">
        <v>364</v>
      </c>
      <c r="C43" s="71" t="s">
        <v>265</v>
      </c>
      <c r="D43" s="91">
        <v>1610</v>
      </c>
      <c r="E43" s="123" t="s">
        <v>257</v>
      </c>
      <c r="F43" s="124">
        <v>1236</v>
      </c>
      <c r="G43" s="123" t="s">
        <v>257</v>
      </c>
      <c r="H43" s="120"/>
      <c r="I43" s="3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</row>
    <row r="44" spans="1:36" s="3" customFormat="1" ht="30">
      <c r="A44" s="87" t="s">
        <v>352</v>
      </c>
      <c r="B44" s="134" t="s">
        <v>365</v>
      </c>
      <c r="C44" s="78" t="s">
        <v>265</v>
      </c>
      <c r="D44" s="89">
        <v>1620</v>
      </c>
      <c r="E44" s="123" t="s">
        <v>257</v>
      </c>
      <c r="F44" s="124">
        <v>1236</v>
      </c>
      <c r="G44" s="123" t="s">
        <v>257</v>
      </c>
      <c r="H44" s="120"/>
      <c r="I44" s="3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</row>
    <row r="45" spans="1:36" s="3" customFormat="1" ht="28.5">
      <c r="A45" s="86" t="s">
        <v>325</v>
      </c>
      <c r="B45" s="118" t="s">
        <v>268</v>
      </c>
      <c r="C45" s="70" t="s">
        <v>7</v>
      </c>
      <c r="D45" s="88">
        <v>1700</v>
      </c>
      <c r="E45" s="119">
        <f>IF(ISERROR(VLOOKUP($C$1,'Планы субъектов'!$B$4:$O$97,10,FALSE)),0,VLOOKUP($C$1,'Планы субъектов'!$B$4:$O$97,10,FALSE))</f>
        <v>1.5</v>
      </c>
      <c r="F45" s="119">
        <f>IF(F47=0,0,ROUND(F46/F47*100,1))</f>
        <v>2.8</v>
      </c>
      <c r="G45" s="119">
        <f>IF(E45=0,0,ROUND(F45/E45*100,1))</f>
        <v>186.7</v>
      </c>
      <c r="H45" s="120"/>
      <c r="I45" s="39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</row>
    <row r="46" spans="1:36" s="3" customFormat="1" ht="30">
      <c r="A46" s="87" t="s">
        <v>21</v>
      </c>
      <c r="B46" s="122" t="s">
        <v>36</v>
      </c>
      <c r="C46" s="72" t="s">
        <v>256</v>
      </c>
      <c r="D46" s="89">
        <v>1710</v>
      </c>
      <c r="E46" s="123" t="s">
        <v>257</v>
      </c>
      <c r="F46" s="124">
        <v>15</v>
      </c>
      <c r="G46" s="123" t="s">
        <v>257</v>
      </c>
      <c r="H46" s="120"/>
      <c r="I46" s="39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</row>
    <row r="47" spans="1:36" s="3" customFormat="1" ht="30">
      <c r="A47" s="87" t="s">
        <v>22</v>
      </c>
      <c r="B47" s="122" t="s">
        <v>25</v>
      </c>
      <c r="C47" s="72" t="s">
        <v>256</v>
      </c>
      <c r="D47" s="89">
        <v>1720</v>
      </c>
      <c r="E47" s="123" t="s">
        <v>257</v>
      </c>
      <c r="F47" s="124">
        <v>528.5</v>
      </c>
      <c r="G47" s="123" t="s">
        <v>257</v>
      </c>
      <c r="H47" s="120"/>
      <c r="I47" s="39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</row>
    <row r="48" spans="1:36" s="3" customFormat="1" ht="28.5">
      <c r="A48" s="86" t="s">
        <v>353</v>
      </c>
      <c r="B48" s="118" t="s">
        <v>26</v>
      </c>
      <c r="C48" s="70" t="s">
        <v>7</v>
      </c>
      <c r="D48" s="70">
        <v>1900</v>
      </c>
      <c r="E48" s="119">
        <f>IF(ISERROR(VLOOKUP($C$1,'Планы субъектов'!$B$4:$O$97,11,FALSE)),0,VLOOKUP($C$1,'Планы субъектов'!$B$4:$O$97,11,FALSE))</f>
        <v>35.1</v>
      </c>
      <c r="F48" s="119">
        <f>IF(F50=0,0,ROUND(F49/F50*100,1))</f>
        <v>0</v>
      </c>
      <c r="G48" s="119">
        <f>IF(E48=0,0,ROUND(F48/E48*100,1))</f>
        <v>0</v>
      </c>
      <c r="H48" s="120"/>
      <c r="I48" s="39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</row>
    <row r="49" spans="1:36" s="3" customFormat="1" ht="21.75" customHeight="1">
      <c r="A49" s="87" t="s">
        <v>354</v>
      </c>
      <c r="B49" s="134" t="s">
        <v>45</v>
      </c>
      <c r="C49" s="78" t="s">
        <v>27</v>
      </c>
      <c r="D49" s="72">
        <v>1910</v>
      </c>
      <c r="E49" s="123" t="s">
        <v>257</v>
      </c>
      <c r="F49" s="124"/>
      <c r="G49" s="123" t="s">
        <v>257</v>
      </c>
      <c r="H49" s="120"/>
      <c r="I49" s="39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</row>
    <row r="50" spans="1:36" s="3" customFormat="1" ht="30">
      <c r="A50" s="87" t="s">
        <v>355</v>
      </c>
      <c r="B50" s="134" t="s">
        <v>46</v>
      </c>
      <c r="C50" s="78" t="s">
        <v>27</v>
      </c>
      <c r="D50" s="72">
        <v>1920</v>
      </c>
      <c r="E50" s="123" t="s">
        <v>257</v>
      </c>
      <c r="F50" s="124"/>
      <c r="G50" s="123" t="s">
        <v>257</v>
      </c>
      <c r="H50" s="120"/>
      <c r="I50" s="39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</row>
    <row r="51" spans="1:36" s="3" customFormat="1" ht="57">
      <c r="A51" s="86" t="s">
        <v>356</v>
      </c>
      <c r="B51" s="118" t="s">
        <v>28</v>
      </c>
      <c r="C51" s="70" t="s">
        <v>29</v>
      </c>
      <c r="D51" s="88">
        <v>2400</v>
      </c>
      <c r="E51" s="131">
        <f>IF(ISERROR(VLOOKUP($C$1,'Планы субъектов'!$B$4:$O$97,12,FALSE)),0,VLOOKUP($C$1,'Планы субъектов'!$B$4:$O$97,12,FALSE))</f>
        <v>27.79</v>
      </c>
      <c r="F51" s="131">
        <f>IF(F53=0,0,ROUND(F52/(F53/50),2))</f>
        <v>27.43</v>
      </c>
      <c r="G51" s="119">
        <f>IF(E51=0,0,ROUND(F51/E51*100,1))</f>
        <v>98.7</v>
      </c>
      <c r="H51" s="120"/>
      <c r="I51" s="39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</row>
    <row r="52" spans="1:36" s="3" customFormat="1" ht="30">
      <c r="A52" s="87" t="s">
        <v>357</v>
      </c>
      <c r="B52" s="130" t="s">
        <v>30</v>
      </c>
      <c r="C52" s="78" t="s">
        <v>29</v>
      </c>
      <c r="D52" s="89">
        <v>2410</v>
      </c>
      <c r="E52" s="123" t="s">
        <v>257</v>
      </c>
      <c r="F52" s="132">
        <v>678</v>
      </c>
      <c r="G52" s="123" t="s">
        <v>257</v>
      </c>
      <c r="H52" s="120"/>
      <c r="I52" s="39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36" s="3" customFormat="1" ht="30">
      <c r="A53" s="87" t="s">
        <v>358</v>
      </c>
      <c r="B53" s="130" t="s">
        <v>266</v>
      </c>
      <c r="C53" s="78" t="s">
        <v>9</v>
      </c>
      <c r="D53" s="89">
        <v>2420</v>
      </c>
      <c r="E53" s="123" t="s">
        <v>257</v>
      </c>
      <c r="F53" s="80">
        <f>F23</f>
        <v>1236</v>
      </c>
      <c r="G53" s="123" t="s">
        <v>257</v>
      </c>
      <c r="H53" s="120"/>
      <c r="I53" s="39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</row>
    <row r="54" spans="1:36" s="3" customFormat="1" ht="102" customHeight="1">
      <c r="A54" s="86" t="s">
        <v>326</v>
      </c>
      <c r="B54" s="118" t="s">
        <v>269</v>
      </c>
      <c r="C54" s="70" t="s">
        <v>7</v>
      </c>
      <c r="D54" s="88">
        <v>2500</v>
      </c>
      <c r="E54" s="135">
        <f>IF(ISERROR(VLOOKUP($C$1,'Планы субъектов'!$B$4:$O$97,13,FALSE)),0,VLOOKUP($C$1,'Планы субъектов'!$B$4:$O$97,13,FALSE))</f>
        <v>100</v>
      </c>
      <c r="F54" s="119">
        <f>IF(F56=0,0,ROUND(F55/F56*100,1))</f>
        <v>96.5</v>
      </c>
      <c r="G54" s="119">
        <f>IF(E54=0,0,ROUND(F54/E54*100,1))</f>
        <v>96.5</v>
      </c>
      <c r="H54" s="120"/>
      <c r="I54" s="39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</row>
    <row r="55" spans="1:36" s="3" customFormat="1" ht="18" customHeight="1">
      <c r="A55" s="87" t="s">
        <v>23</v>
      </c>
      <c r="B55" s="130" t="s">
        <v>296</v>
      </c>
      <c r="C55" s="78" t="s">
        <v>20</v>
      </c>
      <c r="D55" s="89">
        <v>2510</v>
      </c>
      <c r="E55" s="123" t="s">
        <v>257</v>
      </c>
      <c r="F55" s="132">
        <v>111</v>
      </c>
      <c r="G55" s="123" t="s">
        <v>257</v>
      </c>
      <c r="H55" s="120"/>
      <c r="I55" s="39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</row>
    <row r="56" spans="1:36" s="3" customFormat="1" ht="32.25" customHeight="1">
      <c r="A56" s="87" t="s">
        <v>24</v>
      </c>
      <c r="B56" s="130" t="s">
        <v>305</v>
      </c>
      <c r="C56" s="78" t="s">
        <v>20</v>
      </c>
      <c r="D56" s="89">
        <v>2520</v>
      </c>
      <c r="E56" s="123" t="s">
        <v>257</v>
      </c>
      <c r="F56" s="132">
        <v>115</v>
      </c>
      <c r="G56" s="123" t="s">
        <v>257</v>
      </c>
      <c r="H56" s="120"/>
      <c r="I56" s="39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</row>
    <row r="57" spans="1:36" s="3" customFormat="1" ht="57">
      <c r="A57" s="86" t="s">
        <v>367</v>
      </c>
      <c r="B57" s="139" t="s">
        <v>340</v>
      </c>
      <c r="C57" s="88" t="s">
        <v>7</v>
      </c>
      <c r="D57" s="88">
        <v>2700</v>
      </c>
      <c r="E57" s="119">
        <f>IF(ISERROR(VLOOKUP($C$1,'Планы субъектов'!$B$4:$O$97,14,FALSE)),0,VLOOKUP($C$1,'Планы субъектов'!$B$4:$O$97,14,FALSE))</f>
        <v>5</v>
      </c>
      <c r="F57" s="119">
        <f>IF(F59=0,0,ROUND(100-F58/F59*100,1))</f>
        <v>-9.5</v>
      </c>
      <c r="G57" s="119">
        <f>IF(E57=0,0,ROUND(F57/E57*100,1))</f>
        <v>-190</v>
      </c>
      <c r="H57" s="120"/>
      <c r="I57" s="39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</row>
    <row r="58" spans="1:36" s="3" customFormat="1" ht="30">
      <c r="A58" s="87" t="s">
        <v>368</v>
      </c>
      <c r="B58" s="130" t="s">
        <v>338</v>
      </c>
      <c r="C58" s="91" t="s">
        <v>20</v>
      </c>
      <c r="D58" s="89">
        <v>2710</v>
      </c>
      <c r="E58" s="123" t="s">
        <v>257</v>
      </c>
      <c r="F58" s="132">
        <v>150</v>
      </c>
      <c r="G58" s="123" t="s">
        <v>257</v>
      </c>
      <c r="H58" s="120"/>
      <c r="I58" s="39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</row>
    <row r="59" spans="1:36" s="3" customFormat="1" ht="30">
      <c r="A59" s="87" t="s">
        <v>369</v>
      </c>
      <c r="B59" s="130" t="s">
        <v>339</v>
      </c>
      <c r="C59" s="91" t="s">
        <v>20</v>
      </c>
      <c r="D59" s="89">
        <v>2720</v>
      </c>
      <c r="E59" s="123" t="s">
        <v>257</v>
      </c>
      <c r="F59" s="132">
        <v>137</v>
      </c>
      <c r="G59" s="123" t="s">
        <v>257</v>
      </c>
      <c r="H59" s="120"/>
      <c r="I59" s="39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</row>
    <row r="60" spans="1:36" s="1" customFormat="1" ht="7.5" customHeight="1">
      <c r="A60" s="41"/>
      <c r="B60" s="42"/>
      <c r="C60" s="43"/>
      <c r="D60" s="44"/>
      <c r="E60" s="45"/>
      <c r="F60" s="45"/>
      <c r="G60" s="45"/>
      <c r="H60" s="45"/>
      <c r="I60" s="40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</row>
    <row r="61" spans="1:36" s="4" customFormat="1" ht="15.75">
      <c r="A61" s="46"/>
      <c r="B61" s="40" t="s">
        <v>31</v>
      </c>
      <c r="C61" s="66"/>
      <c r="D61" s="49"/>
      <c r="E61" s="177" t="s">
        <v>372</v>
      </c>
      <c r="F61" s="177"/>
      <c r="G61" s="177"/>
      <c r="H61" s="67"/>
      <c r="I61" s="46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</row>
    <row r="62" spans="1:36" s="4" customFormat="1" ht="15.75">
      <c r="A62" s="46"/>
      <c r="B62" s="40"/>
      <c r="C62" s="68"/>
      <c r="D62" s="49"/>
      <c r="E62" s="176" t="s">
        <v>44</v>
      </c>
      <c r="F62" s="176"/>
      <c r="G62" s="176"/>
      <c r="H62" s="47" t="s">
        <v>159</v>
      </c>
      <c r="I62" s="46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</row>
    <row r="63" spans="1:36" s="4" customFormat="1" ht="24" customHeight="1">
      <c r="A63" s="46"/>
      <c r="B63" s="48" t="s">
        <v>42</v>
      </c>
      <c r="C63" s="175" t="s">
        <v>373</v>
      </c>
      <c r="D63" s="175"/>
      <c r="E63" s="177" t="s">
        <v>374</v>
      </c>
      <c r="F63" s="177"/>
      <c r="G63" s="177"/>
      <c r="H63" s="69"/>
      <c r="I63" s="46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</row>
    <row r="64" spans="1:36" s="4" customFormat="1" ht="13.5" customHeight="1">
      <c r="A64" s="46"/>
      <c r="B64" s="48"/>
      <c r="C64" s="176" t="s">
        <v>43</v>
      </c>
      <c r="D64" s="176"/>
      <c r="E64" s="176" t="s">
        <v>44</v>
      </c>
      <c r="F64" s="176"/>
      <c r="G64" s="176"/>
      <c r="H64" s="97" t="s">
        <v>159</v>
      </c>
      <c r="I64" s="46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</row>
    <row r="65" spans="1:36" s="4" customFormat="1" ht="15.75">
      <c r="A65" s="46"/>
      <c r="B65" s="40"/>
      <c r="C65" s="46"/>
      <c r="D65" s="99"/>
      <c r="E65" s="177" t="s">
        <v>375</v>
      </c>
      <c r="F65" s="177"/>
      <c r="G65" s="177"/>
      <c r="H65" s="150">
        <v>44034</v>
      </c>
      <c r="I65" s="46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</row>
    <row r="66" spans="1:36" ht="22.5" customHeight="1">
      <c r="A66" s="49"/>
      <c r="B66" s="49"/>
      <c r="C66" s="33"/>
      <c r="D66" s="99"/>
      <c r="E66" s="178" t="s">
        <v>328</v>
      </c>
      <c r="F66" s="178"/>
      <c r="G66" s="178"/>
      <c r="H66" s="96" t="s">
        <v>158</v>
      </c>
      <c r="I66" s="33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</row>
    <row r="67" spans="1:36" ht="12.75">
      <c r="A67" s="33"/>
      <c r="B67" s="33"/>
      <c r="C67" s="33"/>
      <c r="D67" s="33"/>
      <c r="E67" s="33"/>
      <c r="F67" s="33"/>
      <c r="G67" s="33"/>
      <c r="H67" s="33"/>
      <c r="I67" s="33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6" ht="12.75">
      <c r="A68" s="33"/>
      <c r="B68" s="33"/>
      <c r="C68" s="33"/>
      <c r="D68" s="33"/>
      <c r="E68" s="33"/>
      <c r="F68" s="33"/>
      <c r="G68" s="33"/>
      <c r="H68" s="33"/>
      <c r="I68" s="33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6" ht="12.75">
      <c r="A69" s="33"/>
      <c r="B69" s="33"/>
      <c r="C69" s="33"/>
      <c r="D69" s="33"/>
      <c r="E69" s="33"/>
      <c r="F69" s="33"/>
      <c r="G69" s="33"/>
      <c r="H69" s="33"/>
      <c r="I69" s="33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</sheetData>
  <sheetProtection sheet="1" objects="1" scenarios="1"/>
  <mergeCells count="24">
    <mergeCell ref="A5:G5"/>
    <mergeCell ref="A3:G4"/>
    <mergeCell ref="A9:H9"/>
    <mergeCell ref="B7:D7"/>
    <mergeCell ref="B8:D8"/>
    <mergeCell ref="C13:C14"/>
    <mergeCell ref="B10:C10"/>
    <mergeCell ref="A13:A14"/>
    <mergeCell ref="F7:H7"/>
    <mergeCell ref="F8:H8"/>
    <mergeCell ref="E61:G61"/>
    <mergeCell ref="E62:G62"/>
    <mergeCell ref="H13:H14"/>
    <mergeCell ref="A34:H34"/>
    <mergeCell ref="E13:G13"/>
    <mergeCell ref="A16:H16"/>
    <mergeCell ref="B13:B14"/>
    <mergeCell ref="D13:D14"/>
    <mergeCell ref="C63:D63"/>
    <mergeCell ref="C64:D64"/>
    <mergeCell ref="E63:G63"/>
    <mergeCell ref="E64:G64"/>
    <mergeCell ref="E65:G65"/>
    <mergeCell ref="E66:G66"/>
  </mergeCells>
  <conditionalFormatting sqref="F18:F33 F36:F59">
    <cfRule type="expression" priority="1" dxfId="0" stopIfTrue="1">
      <formula>NOT(CELL("защита",$F18))</formula>
    </cfRule>
  </conditionalFormatting>
  <dataValidations count="2">
    <dataValidation type="list" allowBlank="1" showInputMessage="1" showErrorMessage="1" sqref="F10">
      <formula1>"2020,2021"</formula1>
    </dataValidation>
    <dataValidation type="list" allowBlank="1" showInputMessage="1" showErrorMessage="1" sqref="E10">
      <formula1>"января,апреля,июля,октября"</formula1>
    </dataValidation>
  </dataValidations>
  <printOptions horizontalCentered="1"/>
  <pageMargins left="0.1968503937007874" right="0.1968503937007874" top="0.31496062992125984" bottom="0.31496062992125984" header="0.1968503937007874" footer="0.11811023622047245"/>
  <pageSetup horizontalDpi="600" verticalDpi="600" orientation="portrait" paperSize="9" scale="70" r:id="rId3"/>
  <headerFooter alignWithMargins="0">
    <oddFooter>&amp;C&amp;P</oddFooter>
  </headerFooter>
  <rowBreaks count="1" manualBreakCount="1">
    <brk id="38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O94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"/>
    </sheetView>
  </sheetViews>
  <sheetFormatPr defaultColWidth="9.140625" defaultRowHeight="15"/>
  <cols>
    <col min="1" max="1" width="40.421875" style="50" bestFit="1" customWidth="1"/>
    <col min="2" max="2" width="7.421875" style="61" bestFit="1" customWidth="1"/>
    <col min="3" max="19" width="18.421875" style="50" customWidth="1"/>
    <col min="20" max="16384" width="9.140625" style="50" customWidth="1"/>
  </cols>
  <sheetData>
    <row r="1" spans="1:9" ht="15.75">
      <c r="A1" s="195" t="s">
        <v>270</v>
      </c>
      <c r="B1" s="195"/>
      <c r="C1" s="195"/>
      <c r="D1" s="195"/>
      <c r="E1" s="195"/>
      <c r="F1" s="195"/>
      <c r="G1" s="195"/>
      <c r="H1" s="195"/>
      <c r="I1" s="195"/>
    </row>
    <row r="2" spans="1:15" s="53" customFormat="1" ht="238.5" customHeight="1">
      <c r="A2" s="51" t="s">
        <v>271</v>
      </c>
      <c r="B2" s="52" t="s">
        <v>272</v>
      </c>
      <c r="C2" s="52" t="s">
        <v>273</v>
      </c>
      <c r="D2" s="52" t="s">
        <v>329</v>
      </c>
      <c r="E2" s="52" t="s">
        <v>330</v>
      </c>
      <c r="F2" s="52" t="s">
        <v>331</v>
      </c>
      <c r="G2" s="52" t="s">
        <v>332</v>
      </c>
      <c r="H2" s="52" t="s">
        <v>333</v>
      </c>
      <c r="I2" s="52" t="s">
        <v>334</v>
      </c>
      <c r="J2" s="149" t="s">
        <v>349</v>
      </c>
      <c r="K2" s="149" t="s">
        <v>346</v>
      </c>
      <c r="L2" s="149" t="s">
        <v>345</v>
      </c>
      <c r="M2" s="149" t="s">
        <v>347</v>
      </c>
      <c r="N2" s="149" t="s">
        <v>348</v>
      </c>
      <c r="O2" s="52" t="s">
        <v>370</v>
      </c>
    </row>
    <row r="3" spans="1:15" s="53" customFormat="1" ht="12.7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  <c r="K3" s="51">
        <v>11</v>
      </c>
      <c r="L3" s="51">
        <v>12</v>
      </c>
      <c r="M3" s="51">
        <v>13</v>
      </c>
      <c r="N3" s="51">
        <v>14</v>
      </c>
      <c r="O3" s="51">
        <v>15</v>
      </c>
    </row>
    <row r="4" spans="1:15" s="55" customFormat="1" ht="12.75">
      <c r="A4" s="54" t="s">
        <v>274</v>
      </c>
      <c r="B4" s="59" t="s">
        <v>275</v>
      </c>
      <c r="C4" s="141">
        <v>34.8</v>
      </c>
      <c r="D4" s="146">
        <v>60.7</v>
      </c>
      <c r="E4" s="147">
        <v>72.3</v>
      </c>
      <c r="F4" s="144">
        <v>321.2</v>
      </c>
      <c r="G4" s="146">
        <v>49.7</v>
      </c>
      <c r="H4" s="146">
        <v>80</v>
      </c>
      <c r="I4" s="146">
        <v>1.23</v>
      </c>
      <c r="J4" s="146">
        <v>71.6</v>
      </c>
      <c r="K4" s="146">
        <v>1.9</v>
      </c>
      <c r="L4" s="146">
        <v>0.4</v>
      </c>
      <c r="M4" s="146">
        <v>11.79</v>
      </c>
      <c r="N4" s="146">
        <v>97.5</v>
      </c>
      <c r="O4" s="146">
        <v>5.1</v>
      </c>
    </row>
    <row r="5" spans="1:15" ht="12.75">
      <c r="A5" s="56" t="s">
        <v>48</v>
      </c>
      <c r="B5" s="60" t="s">
        <v>161</v>
      </c>
      <c r="C5" s="142">
        <v>8.7</v>
      </c>
      <c r="D5" s="51">
        <v>27.1</v>
      </c>
      <c r="E5" s="148">
        <v>100</v>
      </c>
      <c r="F5" s="145">
        <v>75.2</v>
      </c>
      <c r="G5" s="51">
        <v>55.7</v>
      </c>
      <c r="H5" s="51">
        <v>87.3</v>
      </c>
      <c r="I5" s="51">
        <v>10.47</v>
      </c>
      <c r="J5" s="51">
        <v>100</v>
      </c>
      <c r="K5" s="51">
        <v>0</v>
      </c>
      <c r="L5" s="51">
        <v>0</v>
      </c>
      <c r="M5" s="51">
        <v>49.05</v>
      </c>
      <c r="N5" s="51">
        <v>90</v>
      </c>
      <c r="O5" s="51">
        <v>7</v>
      </c>
    </row>
    <row r="6" spans="1:15" ht="12.75">
      <c r="A6" s="56" t="s">
        <v>49</v>
      </c>
      <c r="B6" s="60" t="s">
        <v>162</v>
      </c>
      <c r="C6" s="142">
        <v>32.9</v>
      </c>
      <c r="D6" s="51">
        <v>68.3</v>
      </c>
      <c r="E6" s="148">
        <v>66.8</v>
      </c>
      <c r="F6" s="145">
        <v>432.8</v>
      </c>
      <c r="G6" s="51">
        <v>52.2</v>
      </c>
      <c r="H6" s="51">
        <v>87.3</v>
      </c>
      <c r="I6" s="51">
        <v>0.9</v>
      </c>
      <c r="J6" s="51">
        <v>92</v>
      </c>
      <c r="K6" s="51">
        <v>1.6</v>
      </c>
      <c r="L6" s="51">
        <v>0</v>
      </c>
      <c r="M6" s="51">
        <v>9.22</v>
      </c>
      <c r="N6" s="51">
        <v>90.3</v>
      </c>
      <c r="O6" s="51">
        <v>6.9</v>
      </c>
    </row>
    <row r="7" spans="1:15" ht="12.75">
      <c r="A7" s="56" t="s">
        <v>50</v>
      </c>
      <c r="B7" s="60" t="s">
        <v>163</v>
      </c>
      <c r="C7" s="142">
        <v>51.4</v>
      </c>
      <c r="D7" s="51">
        <v>60.7</v>
      </c>
      <c r="E7" s="148">
        <v>77.5</v>
      </c>
      <c r="F7" s="145">
        <v>215.7</v>
      </c>
      <c r="G7" s="51">
        <v>65.7</v>
      </c>
      <c r="H7" s="51">
        <v>73.3</v>
      </c>
      <c r="I7" s="51">
        <v>2.06</v>
      </c>
      <c r="J7" s="51">
        <v>85.8</v>
      </c>
      <c r="K7" s="51">
        <v>0</v>
      </c>
      <c r="L7" s="51">
        <v>0</v>
      </c>
      <c r="M7" s="51">
        <v>13.26</v>
      </c>
      <c r="N7" s="51">
        <v>90.2</v>
      </c>
      <c r="O7" s="51">
        <v>5</v>
      </c>
    </row>
    <row r="8" spans="1:15" ht="12.75">
      <c r="A8" s="56" t="s">
        <v>51</v>
      </c>
      <c r="B8" s="60" t="s">
        <v>164</v>
      </c>
      <c r="C8" s="142">
        <v>8.4</v>
      </c>
      <c r="D8" s="51">
        <v>39.4</v>
      </c>
      <c r="E8" s="148">
        <v>100</v>
      </c>
      <c r="F8" s="145">
        <v>629.8</v>
      </c>
      <c r="G8" s="51">
        <v>33.9</v>
      </c>
      <c r="H8" s="51">
        <v>87.5</v>
      </c>
      <c r="I8" s="51">
        <v>9.48</v>
      </c>
      <c r="J8" s="51">
        <v>42.4</v>
      </c>
      <c r="K8" s="51">
        <v>0.3</v>
      </c>
      <c r="L8" s="51">
        <v>10.2</v>
      </c>
      <c r="M8" s="51">
        <v>25.93</v>
      </c>
      <c r="N8" s="51">
        <v>90</v>
      </c>
      <c r="O8" s="51">
        <v>5</v>
      </c>
    </row>
    <row r="9" spans="1:15" ht="12.75">
      <c r="A9" s="56" t="s">
        <v>52</v>
      </c>
      <c r="B9" s="60" t="s">
        <v>165</v>
      </c>
      <c r="C9" s="142">
        <v>46.1</v>
      </c>
      <c r="D9" s="51">
        <v>78</v>
      </c>
      <c r="E9" s="148">
        <v>77.9</v>
      </c>
      <c r="F9" s="145">
        <v>220.8</v>
      </c>
      <c r="G9" s="51">
        <v>55.8</v>
      </c>
      <c r="H9" s="51">
        <v>73.2</v>
      </c>
      <c r="I9" s="51">
        <v>0.11</v>
      </c>
      <c r="J9" s="51">
        <v>100</v>
      </c>
      <c r="K9" s="51">
        <v>5</v>
      </c>
      <c r="L9" s="51">
        <v>0</v>
      </c>
      <c r="M9" s="51">
        <v>8.82</v>
      </c>
      <c r="N9" s="51">
        <v>78.9</v>
      </c>
      <c r="O9" s="51">
        <v>5.5</v>
      </c>
    </row>
    <row r="10" spans="1:15" ht="12.75">
      <c r="A10" s="56" t="s">
        <v>53</v>
      </c>
      <c r="B10" s="60" t="s">
        <v>166</v>
      </c>
      <c r="C10" s="142">
        <v>45</v>
      </c>
      <c r="D10" s="51">
        <v>53.9</v>
      </c>
      <c r="E10" s="148">
        <v>80.3</v>
      </c>
      <c r="F10" s="145">
        <v>356.3</v>
      </c>
      <c r="G10" s="51">
        <v>45.8</v>
      </c>
      <c r="H10" s="51">
        <v>86.8</v>
      </c>
      <c r="I10" s="51">
        <v>0.18</v>
      </c>
      <c r="J10" s="51">
        <v>36.7</v>
      </c>
      <c r="K10" s="51">
        <v>0</v>
      </c>
      <c r="L10" s="51">
        <v>0</v>
      </c>
      <c r="M10" s="51">
        <v>9.37</v>
      </c>
      <c r="N10" s="51">
        <v>92.3</v>
      </c>
      <c r="O10" s="51">
        <v>7.1</v>
      </c>
    </row>
    <row r="11" spans="1:15" ht="12.75">
      <c r="A11" s="56" t="s">
        <v>54</v>
      </c>
      <c r="B11" s="60" t="s">
        <v>167</v>
      </c>
      <c r="C11" s="142">
        <v>73.7</v>
      </c>
      <c r="D11" s="51">
        <v>79.7</v>
      </c>
      <c r="E11" s="148">
        <v>97</v>
      </c>
      <c r="F11" s="145">
        <v>264.1</v>
      </c>
      <c r="G11" s="51">
        <v>52.1</v>
      </c>
      <c r="H11" s="51">
        <v>69.6</v>
      </c>
      <c r="I11" s="51">
        <v>0.02</v>
      </c>
      <c r="J11" s="51">
        <v>79.6</v>
      </c>
      <c r="K11" s="51">
        <v>0</v>
      </c>
      <c r="L11" s="51">
        <v>0</v>
      </c>
      <c r="M11" s="51">
        <v>4.84</v>
      </c>
      <c r="N11" s="51">
        <v>100</v>
      </c>
      <c r="O11" s="51">
        <v>5.6</v>
      </c>
    </row>
    <row r="12" spans="1:15" ht="12.75">
      <c r="A12" s="56" t="s">
        <v>55</v>
      </c>
      <c r="B12" s="60" t="s">
        <v>168</v>
      </c>
      <c r="C12" s="142">
        <v>8.2</v>
      </c>
      <c r="D12" s="51">
        <v>48.8</v>
      </c>
      <c r="E12" s="148">
        <v>100</v>
      </c>
      <c r="F12" s="145">
        <v>131.9</v>
      </c>
      <c r="G12" s="51">
        <v>45.8</v>
      </c>
      <c r="H12" s="51">
        <v>87.2</v>
      </c>
      <c r="I12" s="51">
        <v>5.73</v>
      </c>
      <c r="J12" s="51">
        <v>100</v>
      </c>
      <c r="K12" s="51">
        <v>0.2</v>
      </c>
      <c r="L12" s="51">
        <v>0</v>
      </c>
      <c r="M12" s="51">
        <v>19.82</v>
      </c>
      <c r="N12" s="51">
        <v>100</v>
      </c>
      <c r="O12" s="51">
        <v>6</v>
      </c>
    </row>
    <row r="13" spans="1:15" ht="12.75">
      <c r="A13" s="56" t="s">
        <v>56</v>
      </c>
      <c r="B13" s="60" t="s">
        <v>169</v>
      </c>
      <c r="C13" s="142">
        <v>8.5</v>
      </c>
      <c r="D13" s="51">
        <v>4.5</v>
      </c>
      <c r="E13" s="148">
        <v>57.5</v>
      </c>
      <c r="F13" s="145">
        <v>266.8</v>
      </c>
      <c r="G13" s="51">
        <v>84.4</v>
      </c>
      <c r="H13" s="51">
        <v>88.5</v>
      </c>
      <c r="I13" s="51">
        <v>9.14</v>
      </c>
      <c r="J13" s="51">
        <v>100</v>
      </c>
      <c r="K13" s="51">
        <v>1.5</v>
      </c>
      <c r="L13" s="51">
        <v>0</v>
      </c>
      <c r="M13" s="51">
        <v>62.1</v>
      </c>
      <c r="N13" s="51">
        <v>90</v>
      </c>
      <c r="O13" s="51">
        <v>10.3</v>
      </c>
    </row>
    <row r="14" spans="1:15" ht="12.75">
      <c r="A14" s="56" t="s">
        <v>57</v>
      </c>
      <c r="B14" s="60" t="s">
        <v>170</v>
      </c>
      <c r="C14" s="142">
        <v>42.7</v>
      </c>
      <c r="D14" s="51">
        <v>3.7</v>
      </c>
      <c r="E14" s="148">
        <v>47</v>
      </c>
      <c r="F14" s="145">
        <v>1019.4</v>
      </c>
      <c r="G14" s="51">
        <v>13.9</v>
      </c>
      <c r="H14" s="51">
        <v>87.2</v>
      </c>
      <c r="I14" s="51">
        <v>4</v>
      </c>
      <c r="J14" s="51">
        <v>100</v>
      </c>
      <c r="K14" s="51">
        <v>15</v>
      </c>
      <c r="L14" s="51">
        <v>0</v>
      </c>
      <c r="M14" s="51">
        <v>32.39</v>
      </c>
      <c r="N14" s="51">
        <v>100</v>
      </c>
      <c r="O14" s="51">
        <v>5</v>
      </c>
    </row>
    <row r="15" spans="1:15" ht="12.75">
      <c r="A15" s="56" t="s">
        <v>58</v>
      </c>
      <c r="B15" s="60" t="s">
        <v>171</v>
      </c>
      <c r="C15" s="142">
        <v>8</v>
      </c>
      <c r="D15" s="51">
        <v>12</v>
      </c>
      <c r="E15" s="148">
        <v>100</v>
      </c>
      <c r="F15" s="145">
        <v>13.7</v>
      </c>
      <c r="G15" s="51">
        <v>5.5</v>
      </c>
      <c r="H15" s="51">
        <v>87.3</v>
      </c>
      <c r="I15" s="51">
        <v>4.26</v>
      </c>
      <c r="J15" s="51">
        <v>43</v>
      </c>
      <c r="K15" s="51">
        <v>0</v>
      </c>
      <c r="L15" s="51">
        <v>0</v>
      </c>
      <c r="M15" s="51">
        <v>64.08</v>
      </c>
      <c r="N15" s="51">
        <v>90</v>
      </c>
      <c r="O15" s="51">
        <v>5.6</v>
      </c>
    </row>
    <row r="16" spans="1:15" ht="12.75">
      <c r="A16" s="56" t="s">
        <v>59</v>
      </c>
      <c r="B16" s="60" t="s">
        <v>172</v>
      </c>
      <c r="C16" s="142">
        <v>25</v>
      </c>
      <c r="D16" s="51">
        <v>73.8</v>
      </c>
      <c r="E16" s="148">
        <v>44.8</v>
      </c>
      <c r="F16" s="145">
        <v>275.5</v>
      </c>
      <c r="G16" s="51">
        <v>75</v>
      </c>
      <c r="H16" s="51">
        <v>68.1</v>
      </c>
      <c r="I16" s="51">
        <v>0.97</v>
      </c>
      <c r="J16" s="51">
        <v>100</v>
      </c>
      <c r="K16" s="51">
        <v>4.9</v>
      </c>
      <c r="L16" s="51">
        <v>0</v>
      </c>
      <c r="M16" s="51">
        <v>20.55</v>
      </c>
      <c r="N16" s="51">
        <v>90</v>
      </c>
      <c r="O16" s="51">
        <v>5.8</v>
      </c>
    </row>
    <row r="17" spans="1:15" ht="12.75">
      <c r="A17" s="56" t="s">
        <v>60</v>
      </c>
      <c r="B17" s="60" t="s">
        <v>173</v>
      </c>
      <c r="C17" s="142">
        <v>41.8</v>
      </c>
      <c r="D17" s="51">
        <v>55</v>
      </c>
      <c r="E17" s="148">
        <v>75.5</v>
      </c>
      <c r="F17" s="145">
        <v>247.3</v>
      </c>
      <c r="G17" s="51">
        <v>49.9</v>
      </c>
      <c r="H17" s="51">
        <v>77.2</v>
      </c>
      <c r="I17" s="51">
        <v>0.12</v>
      </c>
      <c r="J17" s="51">
        <v>59.1</v>
      </c>
      <c r="K17" s="51">
        <v>0</v>
      </c>
      <c r="L17" s="51">
        <v>0</v>
      </c>
      <c r="M17" s="51">
        <v>7.76</v>
      </c>
      <c r="N17" s="51">
        <v>100</v>
      </c>
      <c r="O17" s="51">
        <v>5</v>
      </c>
    </row>
    <row r="18" spans="1:15" ht="12.75">
      <c r="A18" s="56" t="s">
        <v>61</v>
      </c>
      <c r="B18" s="60" t="s">
        <v>174</v>
      </c>
      <c r="C18" s="142">
        <v>10.5</v>
      </c>
      <c r="D18" s="51">
        <v>0.7</v>
      </c>
      <c r="E18" s="148">
        <v>73.7</v>
      </c>
      <c r="F18" s="145">
        <v>230.9</v>
      </c>
      <c r="G18" s="51">
        <v>64.1</v>
      </c>
      <c r="H18" s="51">
        <v>86.8</v>
      </c>
      <c r="I18" s="51">
        <v>2.91</v>
      </c>
      <c r="J18" s="51">
        <v>44.4</v>
      </c>
      <c r="K18" s="51">
        <v>3.6</v>
      </c>
      <c r="L18" s="51">
        <v>0</v>
      </c>
      <c r="M18" s="51">
        <v>23.88</v>
      </c>
      <c r="N18" s="51">
        <v>100</v>
      </c>
      <c r="O18" s="51">
        <v>5</v>
      </c>
    </row>
    <row r="19" spans="1:15" ht="12.75">
      <c r="A19" s="56" t="s">
        <v>62</v>
      </c>
      <c r="B19" s="60" t="s">
        <v>175</v>
      </c>
      <c r="C19" s="142">
        <v>54.7</v>
      </c>
      <c r="D19" s="51">
        <v>72.7</v>
      </c>
      <c r="E19" s="148">
        <v>57.4</v>
      </c>
      <c r="F19" s="145">
        <v>230.6</v>
      </c>
      <c r="G19" s="51">
        <v>58.9</v>
      </c>
      <c r="H19" s="51">
        <v>66.9</v>
      </c>
      <c r="I19" s="51">
        <v>0.45</v>
      </c>
      <c r="J19" s="51">
        <v>54.8</v>
      </c>
      <c r="K19" s="51">
        <v>0.6</v>
      </c>
      <c r="L19" s="51">
        <v>0</v>
      </c>
      <c r="M19" s="51">
        <v>5.48</v>
      </c>
      <c r="N19" s="51">
        <v>90</v>
      </c>
      <c r="O19" s="51">
        <v>5.3</v>
      </c>
    </row>
    <row r="20" spans="1:15" ht="12.75">
      <c r="A20" s="56" t="s">
        <v>63</v>
      </c>
      <c r="B20" s="60" t="s">
        <v>176</v>
      </c>
      <c r="C20" s="142">
        <v>14.3</v>
      </c>
      <c r="D20" s="51">
        <v>82.7</v>
      </c>
      <c r="E20" s="148">
        <v>81.1</v>
      </c>
      <c r="F20" s="145">
        <v>240.6</v>
      </c>
      <c r="G20" s="51">
        <v>18.4</v>
      </c>
      <c r="H20" s="51">
        <v>79</v>
      </c>
      <c r="I20" s="51">
        <v>5.02</v>
      </c>
      <c r="J20" s="51">
        <v>100</v>
      </c>
      <c r="K20" s="51">
        <v>0</v>
      </c>
      <c r="L20" s="51">
        <v>0</v>
      </c>
      <c r="M20" s="51">
        <v>22.45</v>
      </c>
      <c r="N20" s="51">
        <v>90</v>
      </c>
      <c r="O20" s="51">
        <v>5.1</v>
      </c>
    </row>
    <row r="21" spans="1:15" ht="12.75">
      <c r="A21" s="56" t="s">
        <v>64</v>
      </c>
      <c r="B21" s="60" t="s">
        <v>177</v>
      </c>
      <c r="C21" s="142">
        <v>45.4</v>
      </c>
      <c r="D21" s="51">
        <v>59.7</v>
      </c>
      <c r="E21" s="148">
        <v>79.2</v>
      </c>
      <c r="F21" s="145">
        <v>147.5</v>
      </c>
      <c r="G21" s="51">
        <v>38.2</v>
      </c>
      <c r="H21" s="51">
        <v>74.7</v>
      </c>
      <c r="I21" s="51">
        <v>0.49</v>
      </c>
      <c r="J21" s="51">
        <v>74.5</v>
      </c>
      <c r="K21" s="51">
        <v>0</v>
      </c>
      <c r="L21" s="51">
        <v>0</v>
      </c>
      <c r="M21" s="51">
        <v>7.25</v>
      </c>
      <c r="N21" s="51">
        <v>100</v>
      </c>
      <c r="O21" s="51">
        <v>5.6</v>
      </c>
    </row>
    <row r="22" spans="1:15" s="55" customFormat="1" ht="12.75">
      <c r="A22" s="54" t="s">
        <v>276</v>
      </c>
      <c r="B22" s="59" t="s">
        <v>17</v>
      </c>
      <c r="C22" s="141">
        <v>52.5</v>
      </c>
      <c r="D22" s="146">
        <v>51.9</v>
      </c>
      <c r="E22" s="147">
        <v>84.9</v>
      </c>
      <c r="F22" s="144">
        <v>136.5</v>
      </c>
      <c r="G22" s="146">
        <v>46.2</v>
      </c>
      <c r="H22" s="146">
        <v>65.1</v>
      </c>
      <c r="I22" s="146">
        <v>1.55</v>
      </c>
      <c r="J22" s="146">
        <v>69.4</v>
      </c>
      <c r="K22" s="146">
        <v>3.8</v>
      </c>
      <c r="L22" s="146">
        <v>23</v>
      </c>
      <c r="M22" s="146">
        <v>1.85</v>
      </c>
      <c r="N22" s="146">
        <v>94.7</v>
      </c>
      <c r="O22" s="146">
        <v>4.6</v>
      </c>
    </row>
    <row r="23" spans="1:15" ht="12.75">
      <c r="A23" s="56" t="s">
        <v>65</v>
      </c>
      <c r="B23" s="60" t="s">
        <v>178</v>
      </c>
      <c r="C23" s="142">
        <v>53.1</v>
      </c>
      <c r="D23" s="51">
        <v>65.9</v>
      </c>
      <c r="E23" s="148">
        <v>71.7</v>
      </c>
      <c r="F23" s="145">
        <v>163</v>
      </c>
      <c r="G23" s="51">
        <v>62.5</v>
      </c>
      <c r="H23" s="51">
        <v>49</v>
      </c>
      <c r="I23" s="51">
        <v>0.04</v>
      </c>
      <c r="J23" s="51">
        <v>63.3</v>
      </c>
      <c r="K23" s="51">
        <v>5.1</v>
      </c>
      <c r="L23" s="51">
        <v>34.4</v>
      </c>
      <c r="M23" s="51">
        <v>2.84</v>
      </c>
      <c r="N23" s="51">
        <v>90</v>
      </c>
      <c r="O23" s="51">
        <v>5.2</v>
      </c>
    </row>
    <row r="24" spans="1:15" ht="12.75">
      <c r="A24" s="56" t="s">
        <v>66</v>
      </c>
      <c r="B24" s="60" t="s">
        <v>179</v>
      </c>
      <c r="C24" s="142">
        <v>72.8</v>
      </c>
      <c r="D24" s="51">
        <v>31.5</v>
      </c>
      <c r="E24" s="148">
        <v>88</v>
      </c>
      <c r="F24" s="145">
        <v>82.1</v>
      </c>
      <c r="G24" s="51">
        <v>26.7</v>
      </c>
      <c r="H24" s="51">
        <v>43.4</v>
      </c>
      <c r="I24" s="51">
        <v>4.18</v>
      </c>
      <c r="J24" s="51">
        <v>87.6</v>
      </c>
      <c r="K24" s="51">
        <v>20.8</v>
      </c>
      <c r="L24" s="51">
        <v>73.6</v>
      </c>
      <c r="M24" s="51">
        <v>0.73</v>
      </c>
      <c r="N24" s="51">
        <v>100</v>
      </c>
      <c r="O24" s="51">
        <v>5</v>
      </c>
    </row>
    <row r="25" spans="1:15" ht="12.75">
      <c r="A25" s="56" t="s">
        <v>67</v>
      </c>
      <c r="B25" s="60" t="s">
        <v>180</v>
      </c>
      <c r="C25" s="142">
        <v>54</v>
      </c>
      <c r="D25" s="51">
        <v>67.2</v>
      </c>
      <c r="E25" s="148">
        <v>86.6</v>
      </c>
      <c r="F25" s="145">
        <v>75.6</v>
      </c>
      <c r="G25" s="51">
        <v>52</v>
      </c>
      <c r="H25" s="51">
        <v>53.7</v>
      </c>
      <c r="I25" s="51">
        <v>0.35</v>
      </c>
      <c r="J25" s="51">
        <v>49</v>
      </c>
      <c r="K25" s="51">
        <v>0.2</v>
      </c>
      <c r="L25" s="51">
        <v>53.3</v>
      </c>
      <c r="M25" s="51">
        <v>1.42</v>
      </c>
      <c r="N25" s="51">
        <v>90</v>
      </c>
      <c r="O25" s="51">
        <v>5.1</v>
      </c>
    </row>
    <row r="26" spans="1:15" ht="12.75">
      <c r="A26" s="56" t="s">
        <v>68</v>
      </c>
      <c r="B26" s="60" t="s">
        <v>181</v>
      </c>
      <c r="C26" s="142">
        <v>69.2</v>
      </c>
      <c r="D26" s="51">
        <v>63</v>
      </c>
      <c r="E26" s="148">
        <v>86.6</v>
      </c>
      <c r="F26" s="145">
        <v>249.3</v>
      </c>
      <c r="G26" s="51">
        <v>57.2</v>
      </c>
      <c r="H26" s="51">
        <v>57.9</v>
      </c>
      <c r="I26" s="51">
        <v>0.1</v>
      </c>
      <c r="J26" s="51">
        <v>35.6</v>
      </c>
      <c r="K26" s="51">
        <v>2.6</v>
      </c>
      <c r="L26" s="51">
        <v>5.9</v>
      </c>
      <c r="M26" s="51">
        <v>1.65</v>
      </c>
      <c r="N26" s="51">
        <v>92.4</v>
      </c>
      <c r="O26" s="51">
        <v>5</v>
      </c>
    </row>
    <row r="27" spans="1:15" ht="12.75">
      <c r="A27" s="56" t="s">
        <v>69</v>
      </c>
      <c r="B27" s="60" t="s">
        <v>182</v>
      </c>
      <c r="C27" s="142">
        <v>18.6</v>
      </c>
      <c r="D27" s="51">
        <v>80.2</v>
      </c>
      <c r="E27" s="148">
        <v>100</v>
      </c>
      <c r="F27" s="145">
        <v>435.8</v>
      </c>
      <c r="G27" s="51">
        <v>55.4</v>
      </c>
      <c r="H27" s="51">
        <v>82.6</v>
      </c>
      <c r="I27" s="51">
        <v>0.3</v>
      </c>
      <c r="J27" s="51">
        <v>100</v>
      </c>
      <c r="K27" s="51">
        <v>0</v>
      </c>
      <c r="L27" s="51">
        <v>0</v>
      </c>
      <c r="M27" s="51">
        <v>18.68</v>
      </c>
      <c r="N27" s="51">
        <v>100</v>
      </c>
      <c r="O27" s="51">
        <v>5.4</v>
      </c>
    </row>
    <row r="28" spans="1:15" ht="12.75">
      <c r="A28" s="56" t="s">
        <v>70</v>
      </c>
      <c r="B28" s="60" t="s">
        <v>183</v>
      </c>
      <c r="C28" s="142">
        <v>57.3</v>
      </c>
      <c r="D28" s="51">
        <v>93.5</v>
      </c>
      <c r="E28" s="148">
        <v>69.1</v>
      </c>
      <c r="F28" s="145">
        <v>591.8</v>
      </c>
      <c r="G28" s="51">
        <v>59.7</v>
      </c>
      <c r="H28" s="51">
        <v>83.5</v>
      </c>
      <c r="I28" s="51">
        <v>0.23</v>
      </c>
      <c r="J28" s="51">
        <v>40.9</v>
      </c>
      <c r="K28" s="51">
        <v>4.9</v>
      </c>
      <c r="L28" s="51">
        <v>14.3</v>
      </c>
      <c r="M28" s="51">
        <v>4.46</v>
      </c>
      <c r="N28" s="51">
        <v>96.7</v>
      </c>
      <c r="O28" s="51">
        <v>5</v>
      </c>
    </row>
    <row r="29" spans="1:15" ht="12.75">
      <c r="A29" s="56" t="s">
        <v>71</v>
      </c>
      <c r="B29" s="60" t="s">
        <v>184</v>
      </c>
      <c r="C29" s="142">
        <v>37.4</v>
      </c>
      <c r="D29" s="51">
        <v>34.5</v>
      </c>
      <c r="E29" s="148">
        <v>87.4</v>
      </c>
      <c r="F29" s="145">
        <v>12.5</v>
      </c>
      <c r="G29" s="51">
        <v>22.2</v>
      </c>
      <c r="H29" s="51">
        <v>81.6</v>
      </c>
      <c r="I29" s="51">
        <v>0.14</v>
      </c>
      <c r="J29" s="51">
        <v>0</v>
      </c>
      <c r="K29" s="51">
        <v>0</v>
      </c>
      <c r="L29" s="51">
        <v>0</v>
      </c>
      <c r="M29" s="51">
        <v>0.51</v>
      </c>
      <c r="N29" s="51">
        <v>90</v>
      </c>
      <c r="O29" s="51">
        <v>5</v>
      </c>
    </row>
    <row r="30" spans="1:15" ht="12.75">
      <c r="A30" s="56" t="s">
        <v>72</v>
      </c>
      <c r="B30" s="60" t="s">
        <v>185</v>
      </c>
      <c r="C30" s="142">
        <v>64.2</v>
      </c>
      <c r="D30" s="51">
        <v>36</v>
      </c>
      <c r="E30" s="148">
        <v>90.6</v>
      </c>
      <c r="F30" s="145">
        <v>249.2</v>
      </c>
      <c r="G30" s="51">
        <v>36.4</v>
      </c>
      <c r="H30" s="51">
        <v>52.3</v>
      </c>
      <c r="I30" s="51">
        <v>0.07</v>
      </c>
      <c r="J30" s="51">
        <v>19.3</v>
      </c>
      <c r="K30" s="51">
        <v>0.5</v>
      </c>
      <c r="L30" s="51">
        <v>0</v>
      </c>
      <c r="M30" s="51">
        <v>6.01</v>
      </c>
      <c r="N30" s="51">
        <v>100</v>
      </c>
      <c r="O30" s="51">
        <v>4.5</v>
      </c>
    </row>
    <row r="31" spans="1:15" ht="12.75">
      <c r="A31" s="56" t="s">
        <v>73</v>
      </c>
      <c r="B31" s="60" t="s">
        <v>186</v>
      </c>
      <c r="C31" s="142">
        <v>38.7</v>
      </c>
      <c r="D31" s="51">
        <v>45.7</v>
      </c>
      <c r="E31" s="148">
        <v>56.6</v>
      </c>
      <c r="F31" s="145">
        <v>198.7</v>
      </c>
      <c r="G31" s="51">
        <v>32.1</v>
      </c>
      <c r="H31" s="51">
        <v>81.2</v>
      </c>
      <c r="I31" s="51">
        <v>0.14</v>
      </c>
      <c r="J31" s="51">
        <v>74.2</v>
      </c>
      <c r="K31" s="51">
        <v>4</v>
      </c>
      <c r="L31" s="51">
        <v>16.2</v>
      </c>
      <c r="M31" s="51">
        <v>9.54</v>
      </c>
      <c r="N31" s="51">
        <v>100</v>
      </c>
      <c r="O31" s="51">
        <v>2.3</v>
      </c>
    </row>
    <row r="32" spans="1:15" ht="12.75">
      <c r="A32" s="56" t="s">
        <v>277</v>
      </c>
      <c r="B32" s="60" t="s">
        <v>278</v>
      </c>
      <c r="C32" s="142">
        <v>18</v>
      </c>
      <c r="D32" s="51">
        <v>0</v>
      </c>
      <c r="E32" s="148">
        <v>0</v>
      </c>
      <c r="F32" s="145">
        <v>0.1</v>
      </c>
      <c r="G32" s="51">
        <v>4.7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1.23</v>
      </c>
      <c r="N32" s="51">
        <v>90</v>
      </c>
      <c r="O32" s="51">
        <v>0</v>
      </c>
    </row>
    <row r="33" spans="1:15" s="58" customFormat="1" ht="12.75">
      <c r="A33" s="57" t="s">
        <v>279</v>
      </c>
      <c r="B33" s="59" t="s">
        <v>280</v>
      </c>
      <c r="C33" s="141">
        <v>6.5</v>
      </c>
      <c r="D33" s="146">
        <v>26.5</v>
      </c>
      <c r="E33" s="147">
        <v>100</v>
      </c>
      <c r="F33" s="144">
        <v>242.8</v>
      </c>
      <c r="G33" s="146">
        <v>43.9</v>
      </c>
      <c r="H33" s="146">
        <v>77.1</v>
      </c>
      <c r="I33" s="146">
        <v>6.32</v>
      </c>
      <c r="J33" s="146">
        <v>21.6</v>
      </c>
      <c r="K33" s="146">
        <v>4.9</v>
      </c>
      <c r="L33" s="146">
        <v>0</v>
      </c>
      <c r="M33" s="146">
        <v>23.82</v>
      </c>
      <c r="N33" s="146">
        <v>95.8</v>
      </c>
      <c r="O33" s="146">
        <v>5.4</v>
      </c>
    </row>
    <row r="34" spans="1:15" ht="12.75">
      <c r="A34" s="56" t="s">
        <v>74</v>
      </c>
      <c r="B34" s="60" t="s">
        <v>187</v>
      </c>
      <c r="C34" s="142">
        <v>36.8</v>
      </c>
      <c r="D34" s="51">
        <v>80.4</v>
      </c>
      <c r="E34" s="148">
        <v>11.7</v>
      </c>
      <c r="F34" s="145">
        <v>419.9</v>
      </c>
      <c r="G34" s="51">
        <v>86.1</v>
      </c>
      <c r="H34" s="51">
        <v>86</v>
      </c>
      <c r="I34" s="51">
        <v>11.09</v>
      </c>
      <c r="J34" s="51">
        <v>100</v>
      </c>
      <c r="K34" s="51">
        <v>22.1</v>
      </c>
      <c r="L34" s="51">
        <v>0</v>
      </c>
      <c r="M34" s="51">
        <v>36.95</v>
      </c>
      <c r="N34" s="51">
        <v>100</v>
      </c>
      <c r="O34" s="51">
        <v>7.7</v>
      </c>
    </row>
    <row r="35" spans="1:15" ht="12.75">
      <c r="A35" s="56" t="s">
        <v>75</v>
      </c>
      <c r="B35" s="60" t="s">
        <v>188</v>
      </c>
      <c r="C35" s="142">
        <v>0.2</v>
      </c>
      <c r="D35" s="51">
        <v>23</v>
      </c>
      <c r="E35" s="148">
        <v>100</v>
      </c>
      <c r="F35" s="145">
        <v>16.5</v>
      </c>
      <c r="G35" s="51">
        <v>86.7</v>
      </c>
      <c r="H35" s="51">
        <v>76.3</v>
      </c>
      <c r="I35" s="51">
        <v>29.89</v>
      </c>
      <c r="J35" s="51">
        <v>60.9</v>
      </c>
      <c r="K35" s="51">
        <v>0</v>
      </c>
      <c r="L35" s="51">
        <v>0</v>
      </c>
      <c r="M35" s="51">
        <v>73.2</v>
      </c>
      <c r="N35" s="51">
        <v>90</v>
      </c>
      <c r="O35" s="51">
        <v>0</v>
      </c>
    </row>
    <row r="36" spans="1:15" ht="12.75">
      <c r="A36" s="84" t="s">
        <v>281</v>
      </c>
      <c r="B36" s="85" t="s">
        <v>306</v>
      </c>
      <c r="C36" s="143">
        <v>10.7</v>
      </c>
      <c r="D36" s="51">
        <v>0.2</v>
      </c>
      <c r="E36" s="51">
        <v>100</v>
      </c>
      <c r="F36" s="145">
        <v>80.2</v>
      </c>
      <c r="G36" s="51">
        <v>61.8</v>
      </c>
      <c r="H36" s="51">
        <v>75.3</v>
      </c>
      <c r="I36" s="51">
        <v>4.77</v>
      </c>
      <c r="J36" s="51">
        <v>0</v>
      </c>
      <c r="K36" s="51">
        <v>0</v>
      </c>
      <c r="L36" s="51">
        <v>0</v>
      </c>
      <c r="M36" s="51">
        <v>46.09</v>
      </c>
      <c r="N36" s="51">
        <v>92</v>
      </c>
      <c r="O36" s="51">
        <v>5</v>
      </c>
    </row>
    <row r="37" spans="1:15" ht="12.75">
      <c r="A37" s="56" t="s">
        <v>76</v>
      </c>
      <c r="B37" s="60" t="s">
        <v>189</v>
      </c>
      <c r="C37" s="142">
        <v>20.2</v>
      </c>
      <c r="D37" s="51">
        <v>46</v>
      </c>
      <c r="E37" s="148">
        <v>100</v>
      </c>
      <c r="F37" s="145">
        <v>427</v>
      </c>
      <c r="G37" s="51">
        <v>31.4</v>
      </c>
      <c r="H37" s="51">
        <v>69.7</v>
      </c>
      <c r="I37" s="51">
        <v>3.18</v>
      </c>
      <c r="J37" s="51">
        <v>21.6</v>
      </c>
      <c r="K37" s="51">
        <v>8.1</v>
      </c>
      <c r="L37" s="51">
        <v>0</v>
      </c>
      <c r="M37" s="51">
        <v>8.18</v>
      </c>
      <c r="N37" s="51">
        <v>91.1</v>
      </c>
      <c r="O37" s="51">
        <v>6.3</v>
      </c>
    </row>
    <row r="38" spans="1:15" ht="12.75">
      <c r="A38" s="56" t="s">
        <v>77</v>
      </c>
      <c r="B38" s="60" t="s">
        <v>160</v>
      </c>
      <c r="C38" s="142">
        <v>1.8</v>
      </c>
      <c r="D38" s="51">
        <v>5</v>
      </c>
      <c r="E38" s="148">
        <v>33</v>
      </c>
      <c r="F38" s="145">
        <v>77</v>
      </c>
      <c r="G38" s="51">
        <v>42.6</v>
      </c>
      <c r="H38" s="51">
        <v>73.1</v>
      </c>
      <c r="I38" s="51">
        <v>6.45</v>
      </c>
      <c r="J38" s="51">
        <v>0</v>
      </c>
      <c r="K38" s="51">
        <v>2.2</v>
      </c>
      <c r="L38" s="51">
        <v>0</v>
      </c>
      <c r="M38" s="51">
        <v>7.34</v>
      </c>
      <c r="N38" s="51">
        <v>100</v>
      </c>
      <c r="O38" s="51">
        <v>5.1</v>
      </c>
    </row>
    <row r="39" spans="1:15" ht="12.75">
      <c r="A39" s="56" t="s">
        <v>78</v>
      </c>
      <c r="B39" s="60" t="s">
        <v>190</v>
      </c>
      <c r="C39" s="142">
        <v>4.2</v>
      </c>
      <c r="D39" s="51">
        <v>0.2</v>
      </c>
      <c r="E39" s="148">
        <v>100</v>
      </c>
      <c r="F39" s="145">
        <v>48.9</v>
      </c>
      <c r="G39" s="51">
        <v>27.9</v>
      </c>
      <c r="H39" s="51">
        <v>81.5</v>
      </c>
      <c r="I39" s="51">
        <v>8.64</v>
      </c>
      <c r="J39" s="51">
        <v>40.1</v>
      </c>
      <c r="K39" s="51">
        <v>6.5</v>
      </c>
      <c r="L39" s="51">
        <v>0</v>
      </c>
      <c r="M39" s="51">
        <v>42.41</v>
      </c>
      <c r="N39" s="51">
        <v>95.2</v>
      </c>
      <c r="O39" s="51">
        <v>5.1</v>
      </c>
    </row>
    <row r="40" spans="1:15" ht="12.75">
      <c r="A40" s="56" t="s">
        <v>79</v>
      </c>
      <c r="B40" s="60" t="s">
        <v>191</v>
      </c>
      <c r="C40" s="142">
        <v>2.4</v>
      </c>
      <c r="D40" s="51">
        <v>1.4</v>
      </c>
      <c r="E40" s="148">
        <v>100</v>
      </c>
      <c r="F40" s="145">
        <v>74.9</v>
      </c>
      <c r="G40" s="51">
        <v>72</v>
      </c>
      <c r="H40" s="51">
        <v>77.3</v>
      </c>
      <c r="I40" s="51">
        <v>12.65</v>
      </c>
      <c r="J40" s="51">
        <v>0</v>
      </c>
      <c r="K40" s="51">
        <v>0</v>
      </c>
      <c r="L40" s="51">
        <v>0</v>
      </c>
      <c r="M40" s="51">
        <v>21.83</v>
      </c>
      <c r="N40" s="51">
        <v>99.3</v>
      </c>
      <c r="O40" s="51">
        <v>5.2</v>
      </c>
    </row>
    <row r="41" spans="1:15" ht="12.75">
      <c r="A41" s="84" t="s">
        <v>282</v>
      </c>
      <c r="B41" s="85" t="s">
        <v>307</v>
      </c>
      <c r="C41" s="143">
        <v>33.8</v>
      </c>
      <c r="D41" s="51">
        <v>0</v>
      </c>
      <c r="E41" s="51">
        <v>0</v>
      </c>
      <c r="F41" s="145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100</v>
      </c>
      <c r="O41" s="51">
        <v>6.8</v>
      </c>
    </row>
    <row r="42" spans="1:15" s="55" customFormat="1" ht="12.75">
      <c r="A42" s="54" t="s">
        <v>283</v>
      </c>
      <c r="B42" s="59" t="s">
        <v>284</v>
      </c>
      <c r="C42" s="141">
        <v>9.9</v>
      </c>
      <c r="D42" s="146">
        <v>8.1</v>
      </c>
      <c r="E42" s="147">
        <v>100</v>
      </c>
      <c r="F42" s="144">
        <v>116.9</v>
      </c>
      <c r="G42" s="146">
        <v>28.8</v>
      </c>
      <c r="H42" s="146">
        <v>73.6</v>
      </c>
      <c r="I42" s="146">
        <v>3.23</v>
      </c>
      <c r="J42" s="146">
        <v>37.8</v>
      </c>
      <c r="K42" s="146">
        <v>12</v>
      </c>
      <c r="L42" s="146">
        <v>0</v>
      </c>
      <c r="M42" s="146">
        <v>37.37</v>
      </c>
      <c r="N42" s="146">
        <v>98.4</v>
      </c>
      <c r="O42" s="146">
        <v>13.7</v>
      </c>
    </row>
    <row r="43" spans="1:15" ht="12.75">
      <c r="A43" s="56" t="s">
        <v>80</v>
      </c>
      <c r="B43" s="60" t="s">
        <v>192</v>
      </c>
      <c r="C43" s="142">
        <v>7.3</v>
      </c>
      <c r="D43" s="51">
        <v>1.4</v>
      </c>
      <c r="E43" s="148">
        <v>100</v>
      </c>
      <c r="F43" s="145">
        <v>119.3</v>
      </c>
      <c r="G43" s="51">
        <v>100</v>
      </c>
      <c r="H43" s="51">
        <v>79.3</v>
      </c>
      <c r="I43" s="51">
        <v>2.04</v>
      </c>
      <c r="J43" s="51">
        <v>0</v>
      </c>
      <c r="K43" s="51">
        <v>0</v>
      </c>
      <c r="L43" s="51">
        <v>0</v>
      </c>
      <c r="M43" s="51">
        <v>37.19</v>
      </c>
      <c r="N43" s="51">
        <v>100</v>
      </c>
      <c r="O43" s="51">
        <v>5.4</v>
      </c>
    </row>
    <row r="44" spans="1:15" ht="12.75">
      <c r="A44" s="56" t="s">
        <v>81</v>
      </c>
      <c r="B44" s="60" t="s">
        <v>193</v>
      </c>
      <c r="C44" s="142">
        <v>21.9</v>
      </c>
      <c r="D44" s="51">
        <v>11</v>
      </c>
      <c r="E44" s="148">
        <v>42.5</v>
      </c>
      <c r="F44" s="145">
        <v>53.3</v>
      </c>
      <c r="G44" s="51">
        <v>4.7</v>
      </c>
      <c r="H44" s="51">
        <v>76.3</v>
      </c>
      <c r="I44" s="51">
        <v>3.17</v>
      </c>
      <c r="J44" s="51">
        <v>0</v>
      </c>
      <c r="K44" s="51">
        <v>0</v>
      </c>
      <c r="L44" s="51">
        <v>0</v>
      </c>
      <c r="M44" s="51">
        <v>48.69</v>
      </c>
      <c r="N44" s="51">
        <v>100</v>
      </c>
      <c r="O44" s="51">
        <v>6.3</v>
      </c>
    </row>
    <row r="45" spans="1:15" ht="12.75">
      <c r="A45" s="56" t="s">
        <v>82</v>
      </c>
      <c r="B45" s="60" t="s">
        <v>194</v>
      </c>
      <c r="C45" s="142">
        <v>15.4</v>
      </c>
      <c r="D45" s="51">
        <v>4.1</v>
      </c>
      <c r="E45" s="148">
        <v>100</v>
      </c>
      <c r="F45" s="145">
        <v>30.7</v>
      </c>
      <c r="G45" s="51">
        <v>51.1</v>
      </c>
      <c r="H45" s="51">
        <v>76.3</v>
      </c>
      <c r="I45" s="51">
        <v>1.47</v>
      </c>
      <c r="J45" s="51">
        <v>71.6</v>
      </c>
      <c r="K45" s="51">
        <v>1.2</v>
      </c>
      <c r="L45" s="51">
        <v>0</v>
      </c>
      <c r="M45" s="51">
        <v>44.68</v>
      </c>
      <c r="N45" s="51">
        <v>100</v>
      </c>
      <c r="O45" s="51">
        <v>5.3</v>
      </c>
    </row>
    <row r="46" spans="1:15" ht="12.75">
      <c r="A46" s="56" t="s">
        <v>83</v>
      </c>
      <c r="B46" s="60" t="s">
        <v>195</v>
      </c>
      <c r="C46" s="142">
        <v>30.2</v>
      </c>
      <c r="D46" s="51">
        <v>11.8</v>
      </c>
      <c r="E46" s="148">
        <v>100</v>
      </c>
      <c r="F46" s="145">
        <v>186.6</v>
      </c>
      <c r="G46" s="51">
        <v>29.2</v>
      </c>
      <c r="H46" s="51">
        <v>71.8</v>
      </c>
      <c r="I46" s="51">
        <v>1.02</v>
      </c>
      <c r="J46" s="51">
        <v>48</v>
      </c>
      <c r="K46" s="51">
        <v>0</v>
      </c>
      <c r="L46" s="51">
        <v>0</v>
      </c>
      <c r="M46" s="51">
        <v>17.5</v>
      </c>
      <c r="N46" s="51">
        <v>90.9</v>
      </c>
      <c r="O46" s="51">
        <v>5.9</v>
      </c>
    </row>
    <row r="47" spans="1:15" ht="12.75">
      <c r="A47" s="56" t="s">
        <v>84</v>
      </c>
      <c r="B47" s="60" t="s">
        <v>196</v>
      </c>
      <c r="C47" s="142">
        <v>24.4</v>
      </c>
      <c r="D47" s="51">
        <v>23.6</v>
      </c>
      <c r="E47" s="148">
        <v>100</v>
      </c>
      <c r="F47" s="145">
        <v>204.2</v>
      </c>
      <c r="G47" s="51">
        <v>37.3</v>
      </c>
      <c r="H47" s="51">
        <v>71.8</v>
      </c>
      <c r="I47" s="51">
        <v>0.25</v>
      </c>
      <c r="J47" s="51">
        <v>100</v>
      </c>
      <c r="K47" s="51">
        <v>65.5</v>
      </c>
      <c r="L47" s="51">
        <v>0</v>
      </c>
      <c r="M47" s="51">
        <v>27.89</v>
      </c>
      <c r="N47" s="51">
        <v>100</v>
      </c>
      <c r="O47" s="51">
        <v>6.7</v>
      </c>
    </row>
    <row r="48" spans="1:15" ht="12.75">
      <c r="A48" s="56" t="s">
        <v>85</v>
      </c>
      <c r="B48" s="60" t="s">
        <v>197</v>
      </c>
      <c r="C48" s="142">
        <v>21</v>
      </c>
      <c r="D48" s="51">
        <v>5.6</v>
      </c>
      <c r="E48" s="148">
        <v>100</v>
      </c>
      <c r="F48" s="145">
        <v>68.4</v>
      </c>
      <c r="G48" s="51">
        <v>10.5</v>
      </c>
      <c r="H48" s="51">
        <v>53.8</v>
      </c>
      <c r="I48" s="51">
        <v>8.32</v>
      </c>
      <c r="J48" s="51">
        <v>32.6</v>
      </c>
      <c r="K48" s="51">
        <v>0</v>
      </c>
      <c r="L48" s="51">
        <v>0</v>
      </c>
      <c r="M48" s="51">
        <v>35.98</v>
      </c>
      <c r="N48" s="51">
        <v>100</v>
      </c>
      <c r="O48" s="51">
        <v>12.5</v>
      </c>
    </row>
    <row r="49" spans="1:15" ht="12.75">
      <c r="A49" s="56" t="s">
        <v>86</v>
      </c>
      <c r="B49" s="60" t="s">
        <v>198</v>
      </c>
      <c r="C49" s="142">
        <v>1.6</v>
      </c>
      <c r="D49" s="51">
        <v>15.6</v>
      </c>
      <c r="E49" s="148">
        <v>27.6</v>
      </c>
      <c r="F49" s="145">
        <v>80.5</v>
      </c>
      <c r="G49" s="51">
        <v>9.2</v>
      </c>
      <c r="H49" s="51">
        <v>85.9</v>
      </c>
      <c r="I49" s="51">
        <v>6.88</v>
      </c>
      <c r="J49" s="51">
        <v>0</v>
      </c>
      <c r="K49" s="51">
        <v>17.5</v>
      </c>
      <c r="L49" s="51">
        <v>0</v>
      </c>
      <c r="M49" s="51">
        <v>104.42</v>
      </c>
      <c r="N49" s="51">
        <v>91.2</v>
      </c>
      <c r="O49" s="51">
        <v>4.8</v>
      </c>
    </row>
    <row r="50" spans="1:15" s="55" customFormat="1" ht="12.75">
      <c r="A50" s="54" t="s">
        <v>285</v>
      </c>
      <c r="B50" s="59" t="s">
        <v>286</v>
      </c>
      <c r="C50" s="141">
        <v>36.5</v>
      </c>
      <c r="D50" s="146">
        <v>51.3</v>
      </c>
      <c r="E50" s="147">
        <v>93.7</v>
      </c>
      <c r="F50" s="144">
        <v>198.5</v>
      </c>
      <c r="G50" s="146">
        <v>48</v>
      </c>
      <c r="H50" s="146">
        <v>78.3</v>
      </c>
      <c r="I50" s="146">
        <v>0.82</v>
      </c>
      <c r="J50" s="146">
        <v>49.2</v>
      </c>
      <c r="K50" s="146">
        <v>5</v>
      </c>
      <c r="L50" s="146">
        <v>8.6</v>
      </c>
      <c r="M50" s="146">
        <v>5.91</v>
      </c>
      <c r="N50" s="146">
        <v>96.6</v>
      </c>
      <c r="O50" s="146">
        <v>5.2</v>
      </c>
    </row>
    <row r="51" spans="1:15" ht="12.75">
      <c r="A51" s="56" t="s">
        <v>87</v>
      </c>
      <c r="B51" s="60" t="s">
        <v>199</v>
      </c>
      <c r="C51" s="142">
        <v>39.9</v>
      </c>
      <c r="D51" s="51">
        <v>27</v>
      </c>
      <c r="E51" s="148">
        <v>97.3</v>
      </c>
      <c r="F51" s="145">
        <v>106.1</v>
      </c>
      <c r="G51" s="51">
        <v>31.4</v>
      </c>
      <c r="H51" s="51">
        <v>55.9</v>
      </c>
      <c r="I51" s="51">
        <v>0.27</v>
      </c>
      <c r="J51" s="51">
        <v>30.7</v>
      </c>
      <c r="K51" s="51">
        <v>5.2</v>
      </c>
      <c r="L51" s="51">
        <v>0</v>
      </c>
      <c r="M51" s="51">
        <v>4.42</v>
      </c>
      <c r="N51" s="51">
        <v>90</v>
      </c>
      <c r="O51" s="51">
        <v>5</v>
      </c>
    </row>
    <row r="52" spans="1:15" ht="12.75">
      <c r="A52" s="56" t="s">
        <v>88</v>
      </c>
      <c r="B52" s="60" t="s">
        <v>200</v>
      </c>
      <c r="C52" s="142">
        <v>56</v>
      </c>
      <c r="D52" s="51">
        <v>88.9</v>
      </c>
      <c r="E52" s="148">
        <v>89.6</v>
      </c>
      <c r="F52" s="145">
        <v>213.6</v>
      </c>
      <c r="G52" s="51">
        <v>82.6</v>
      </c>
      <c r="H52" s="51">
        <v>60.3</v>
      </c>
      <c r="I52" s="51">
        <v>0.15</v>
      </c>
      <c r="J52" s="51">
        <v>100</v>
      </c>
      <c r="K52" s="51">
        <v>4.2</v>
      </c>
      <c r="L52" s="51">
        <v>0</v>
      </c>
      <c r="M52" s="51">
        <v>12.01</v>
      </c>
      <c r="N52" s="51">
        <v>95.9</v>
      </c>
      <c r="O52" s="51">
        <v>6.7</v>
      </c>
    </row>
    <row r="53" spans="1:15" ht="12.75">
      <c r="A53" s="56" t="s">
        <v>89</v>
      </c>
      <c r="B53" s="60" t="s">
        <v>201</v>
      </c>
      <c r="C53" s="142">
        <v>27</v>
      </c>
      <c r="D53" s="51">
        <v>60.6</v>
      </c>
      <c r="E53" s="148">
        <v>57.3</v>
      </c>
      <c r="F53" s="145">
        <v>181.8</v>
      </c>
      <c r="G53" s="51">
        <v>38.9</v>
      </c>
      <c r="H53" s="51">
        <v>86.9</v>
      </c>
      <c r="I53" s="51">
        <v>1.92</v>
      </c>
      <c r="J53" s="51">
        <v>82.5</v>
      </c>
      <c r="K53" s="51">
        <v>21.3</v>
      </c>
      <c r="L53" s="51">
        <v>0</v>
      </c>
      <c r="M53" s="51">
        <v>12.85</v>
      </c>
      <c r="N53" s="51">
        <v>100</v>
      </c>
      <c r="O53" s="51">
        <v>5.5</v>
      </c>
    </row>
    <row r="54" spans="1:15" ht="12.75">
      <c r="A54" s="56" t="s">
        <v>90</v>
      </c>
      <c r="B54" s="60" t="s">
        <v>202</v>
      </c>
      <c r="C54" s="142">
        <v>17.5</v>
      </c>
      <c r="D54" s="51">
        <v>28.4</v>
      </c>
      <c r="E54" s="148">
        <v>69.8</v>
      </c>
      <c r="F54" s="145">
        <v>359.9</v>
      </c>
      <c r="G54" s="51">
        <v>35.3</v>
      </c>
      <c r="H54" s="51">
        <v>87.8</v>
      </c>
      <c r="I54" s="51">
        <v>2.26</v>
      </c>
      <c r="J54" s="51">
        <v>100</v>
      </c>
      <c r="K54" s="51">
        <v>1.5</v>
      </c>
      <c r="L54" s="51">
        <v>35.1</v>
      </c>
      <c r="M54" s="51">
        <v>27.79</v>
      </c>
      <c r="N54" s="51">
        <v>100</v>
      </c>
      <c r="O54" s="51">
        <v>5</v>
      </c>
    </row>
    <row r="55" spans="1:15" ht="12.75">
      <c r="A55" s="56" t="s">
        <v>91</v>
      </c>
      <c r="B55" s="60" t="s">
        <v>203</v>
      </c>
      <c r="C55" s="142">
        <v>46.1</v>
      </c>
      <c r="D55" s="51">
        <v>49.5</v>
      </c>
      <c r="E55" s="148">
        <v>81</v>
      </c>
      <c r="F55" s="145">
        <v>187.2</v>
      </c>
      <c r="G55" s="51">
        <v>70.4</v>
      </c>
      <c r="H55" s="51">
        <v>88.6</v>
      </c>
      <c r="I55" s="51">
        <v>0.27</v>
      </c>
      <c r="J55" s="51">
        <v>45.2</v>
      </c>
      <c r="K55" s="51">
        <v>0</v>
      </c>
      <c r="L55" s="51">
        <v>0</v>
      </c>
      <c r="M55" s="51">
        <v>7.22</v>
      </c>
      <c r="N55" s="51">
        <v>90</v>
      </c>
      <c r="O55" s="51">
        <v>5</v>
      </c>
    </row>
    <row r="56" spans="1:15" ht="12.75">
      <c r="A56" s="56" t="s">
        <v>92</v>
      </c>
      <c r="B56" s="60" t="s">
        <v>204</v>
      </c>
      <c r="C56" s="142">
        <v>32.1</v>
      </c>
      <c r="D56" s="51">
        <v>17.1</v>
      </c>
      <c r="E56" s="148">
        <v>73</v>
      </c>
      <c r="F56" s="145">
        <v>142.7</v>
      </c>
      <c r="G56" s="51">
        <v>61.3</v>
      </c>
      <c r="H56" s="51">
        <v>71.5</v>
      </c>
      <c r="I56" s="51">
        <v>2.07</v>
      </c>
      <c r="J56" s="51">
        <v>100</v>
      </c>
      <c r="K56" s="51">
        <v>2</v>
      </c>
      <c r="L56" s="51">
        <v>0</v>
      </c>
      <c r="M56" s="51">
        <v>12.57</v>
      </c>
      <c r="N56" s="51">
        <v>90</v>
      </c>
      <c r="O56" s="51">
        <v>5</v>
      </c>
    </row>
    <row r="57" spans="1:15" ht="12.75">
      <c r="A57" s="56" t="s">
        <v>93</v>
      </c>
      <c r="B57" s="60" t="s">
        <v>205</v>
      </c>
      <c r="C57" s="142">
        <v>71.5</v>
      </c>
      <c r="D57" s="51">
        <v>45.8</v>
      </c>
      <c r="E57" s="148">
        <v>91.7</v>
      </c>
      <c r="F57" s="145">
        <v>176</v>
      </c>
      <c r="G57" s="51">
        <v>41.6</v>
      </c>
      <c r="H57" s="51">
        <v>67</v>
      </c>
      <c r="I57" s="51">
        <v>0.54</v>
      </c>
      <c r="J57" s="51">
        <v>47.5</v>
      </c>
      <c r="K57" s="51">
        <v>0</v>
      </c>
      <c r="L57" s="51">
        <v>0</v>
      </c>
      <c r="M57" s="51">
        <v>1.32</v>
      </c>
      <c r="N57" s="51">
        <v>100</v>
      </c>
      <c r="O57" s="51">
        <v>5.3</v>
      </c>
    </row>
    <row r="58" spans="1:15" ht="12.75">
      <c r="A58" s="56" t="s">
        <v>94</v>
      </c>
      <c r="B58" s="60" t="s">
        <v>206</v>
      </c>
      <c r="C58" s="142">
        <v>62.8</v>
      </c>
      <c r="D58" s="51">
        <v>72.9</v>
      </c>
      <c r="E58" s="148">
        <v>100</v>
      </c>
      <c r="F58" s="145">
        <v>251.9</v>
      </c>
      <c r="G58" s="51">
        <v>65</v>
      </c>
      <c r="H58" s="51">
        <v>58</v>
      </c>
      <c r="I58" s="51">
        <v>0.19</v>
      </c>
      <c r="J58" s="51">
        <v>75</v>
      </c>
      <c r="K58" s="51">
        <v>0</v>
      </c>
      <c r="L58" s="51">
        <v>0</v>
      </c>
      <c r="M58" s="51">
        <v>2.84</v>
      </c>
      <c r="N58" s="51">
        <v>99.5</v>
      </c>
      <c r="O58" s="51">
        <v>5.2</v>
      </c>
    </row>
    <row r="59" spans="1:15" ht="12.75">
      <c r="A59" s="56" t="s">
        <v>95</v>
      </c>
      <c r="B59" s="60" t="s">
        <v>207</v>
      </c>
      <c r="C59" s="142">
        <v>47.9</v>
      </c>
      <c r="D59" s="51">
        <v>68.3</v>
      </c>
      <c r="E59" s="148">
        <v>85.9</v>
      </c>
      <c r="F59" s="145">
        <v>275</v>
      </c>
      <c r="G59" s="51">
        <v>60.4</v>
      </c>
      <c r="H59" s="51">
        <v>72.9</v>
      </c>
      <c r="I59" s="51">
        <v>0.47</v>
      </c>
      <c r="J59" s="51">
        <v>80.3</v>
      </c>
      <c r="K59" s="51">
        <v>18</v>
      </c>
      <c r="L59" s="51">
        <v>4</v>
      </c>
      <c r="M59" s="51">
        <v>6.37</v>
      </c>
      <c r="N59" s="51">
        <v>98.8</v>
      </c>
      <c r="O59" s="51">
        <v>5.2</v>
      </c>
    </row>
    <row r="60" spans="1:15" ht="12.75">
      <c r="A60" s="56" t="s">
        <v>96</v>
      </c>
      <c r="B60" s="60" t="s">
        <v>208</v>
      </c>
      <c r="C60" s="142">
        <v>4.6</v>
      </c>
      <c r="D60" s="51">
        <v>23</v>
      </c>
      <c r="E60" s="148">
        <v>95.3</v>
      </c>
      <c r="F60" s="145">
        <v>50.4</v>
      </c>
      <c r="G60" s="51">
        <v>11.2</v>
      </c>
      <c r="H60" s="51">
        <v>86.7</v>
      </c>
      <c r="I60" s="51">
        <v>8.32</v>
      </c>
      <c r="J60" s="51">
        <v>29.7</v>
      </c>
      <c r="K60" s="51">
        <v>0</v>
      </c>
      <c r="L60" s="51">
        <v>0</v>
      </c>
      <c r="M60" s="51">
        <v>16.49</v>
      </c>
      <c r="N60" s="51">
        <v>100</v>
      </c>
      <c r="O60" s="51">
        <v>5.1</v>
      </c>
    </row>
    <row r="61" spans="1:15" ht="12.75">
      <c r="A61" s="56" t="s">
        <v>97</v>
      </c>
      <c r="B61" s="60" t="s">
        <v>209</v>
      </c>
      <c r="C61" s="142">
        <v>20.6</v>
      </c>
      <c r="D61" s="51">
        <v>45.9</v>
      </c>
      <c r="E61" s="148">
        <v>84.7</v>
      </c>
      <c r="F61" s="145">
        <v>126.5</v>
      </c>
      <c r="G61" s="51">
        <v>15.6</v>
      </c>
      <c r="H61" s="51">
        <v>86.7</v>
      </c>
      <c r="I61" s="51">
        <v>2.55</v>
      </c>
      <c r="J61" s="51">
        <v>19.2</v>
      </c>
      <c r="K61" s="51">
        <v>5.3</v>
      </c>
      <c r="L61" s="51">
        <v>0</v>
      </c>
      <c r="M61" s="51">
        <v>19.88</v>
      </c>
      <c r="N61" s="51">
        <v>94.4</v>
      </c>
      <c r="O61" s="51">
        <v>5</v>
      </c>
    </row>
    <row r="62" spans="1:15" ht="12.75">
      <c r="A62" s="56" t="s">
        <v>98</v>
      </c>
      <c r="B62" s="60" t="s">
        <v>210</v>
      </c>
      <c r="C62" s="142">
        <v>12.8</v>
      </c>
      <c r="D62" s="51">
        <v>24</v>
      </c>
      <c r="E62" s="148">
        <v>100</v>
      </c>
      <c r="F62" s="145">
        <v>170.1</v>
      </c>
      <c r="G62" s="51">
        <v>8.3</v>
      </c>
      <c r="H62" s="51">
        <v>95.5</v>
      </c>
      <c r="I62" s="51">
        <v>9.1</v>
      </c>
      <c r="J62" s="51">
        <v>100</v>
      </c>
      <c r="K62" s="51">
        <v>1.5</v>
      </c>
      <c r="L62" s="51">
        <v>0</v>
      </c>
      <c r="M62" s="51">
        <v>21.25</v>
      </c>
      <c r="N62" s="51">
        <v>100</v>
      </c>
      <c r="O62" s="51">
        <v>5</v>
      </c>
    </row>
    <row r="63" spans="1:15" ht="12.75">
      <c r="A63" s="56" t="s">
        <v>99</v>
      </c>
      <c r="B63" s="60" t="s">
        <v>211</v>
      </c>
      <c r="C63" s="142">
        <v>6.3</v>
      </c>
      <c r="D63" s="51">
        <v>3.3</v>
      </c>
      <c r="E63" s="148">
        <v>100</v>
      </c>
      <c r="F63" s="145">
        <v>65</v>
      </c>
      <c r="G63" s="51">
        <v>5.7</v>
      </c>
      <c r="H63" s="51">
        <v>87.3</v>
      </c>
      <c r="I63" s="51">
        <v>3.9</v>
      </c>
      <c r="J63" s="51">
        <v>18.2</v>
      </c>
      <c r="K63" s="51">
        <v>1.3</v>
      </c>
      <c r="L63" s="51">
        <v>0</v>
      </c>
      <c r="M63" s="51">
        <v>15.51</v>
      </c>
      <c r="N63" s="51">
        <v>100</v>
      </c>
      <c r="O63" s="51">
        <v>5.8</v>
      </c>
    </row>
    <row r="64" spans="1:15" ht="12.75">
      <c r="A64" s="56" t="s">
        <v>100</v>
      </c>
      <c r="B64" s="60" t="s">
        <v>212</v>
      </c>
      <c r="C64" s="142">
        <v>26.6</v>
      </c>
      <c r="D64" s="51">
        <v>88</v>
      </c>
      <c r="E64" s="148">
        <v>83.2</v>
      </c>
      <c r="F64" s="145">
        <v>393</v>
      </c>
      <c r="G64" s="51">
        <v>54.3</v>
      </c>
      <c r="H64" s="51">
        <v>87.9</v>
      </c>
      <c r="I64" s="51">
        <v>0.19</v>
      </c>
      <c r="J64" s="51">
        <v>100</v>
      </c>
      <c r="K64" s="51">
        <v>10.1</v>
      </c>
      <c r="L64" s="51">
        <v>0</v>
      </c>
      <c r="M64" s="51">
        <v>12.73</v>
      </c>
      <c r="N64" s="51">
        <v>94.7</v>
      </c>
      <c r="O64" s="51">
        <v>9.1</v>
      </c>
    </row>
    <row r="65" spans="1:15" s="55" customFormat="1" ht="12.75">
      <c r="A65" s="54" t="s">
        <v>287</v>
      </c>
      <c r="B65" s="59" t="s">
        <v>288</v>
      </c>
      <c r="C65" s="141">
        <v>38.2</v>
      </c>
      <c r="D65" s="146">
        <v>13.3</v>
      </c>
      <c r="E65" s="147">
        <v>70.3</v>
      </c>
      <c r="F65" s="144">
        <v>74.9</v>
      </c>
      <c r="G65" s="146">
        <v>16.2</v>
      </c>
      <c r="H65" s="146">
        <v>73.1</v>
      </c>
      <c r="I65" s="146">
        <v>0.13</v>
      </c>
      <c r="J65" s="146">
        <v>82.8</v>
      </c>
      <c r="K65" s="146">
        <v>1</v>
      </c>
      <c r="L65" s="146">
        <v>0</v>
      </c>
      <c r="M65" s="146">
        <v>0.57</v>
      </c>
      <c r="N65" s="146">
        <v>96.1</v>
      </c>
      <c r="O65" s="146">
        <v>5.1</v>
      </c>
    </row>
    <row r="66" spans="1:15" ht="12.75">
      <c r="A66" s="56" t="s">
        <v>101</v>
      </c>
      <c r="B66" s="60" t="s">
        <v>213</v>
      </c>
      <c r="C66" s="142">
        <v>22.2</v>
      </c>
      <c r="D66" s="51">
        <v>89.5</v>
      </c>
      <c r="E66" s="148">
        <v>85.9</v>
      </c>
      <c r="F66" s="145">
        <v>100.5</v>
      </c>
      <c r="G66" s="51">
        <v>74.1</v>
      </c>
      <c r="H66" s="51">
        <v>80.8</v>
      </c>
      <c r="I66" s="51">
        <v>0.45</v>
      </c>
      <c r="J66" s="51">
        <v>74</v>
      </c>
      <c r="K66" s="51">
        <v>0.4</v>
      </c>
      <c r="L66" s="51">
        <v>0</v>
      </c>
      <c r="M66" s="51">
        <v>7.18</v>
      </c>
      <c r="N66" s="51">
        <v>90.1</v>
      </c>
      <c r="O66" s="51">
        <v>4.9</v>
      </c>
    </row>
    <row r="67" spans="1:15" ht="12.75">
      <c r="A67" s="56" t="s">
        <v>102</v>
      </c>
      <c r="B67" s="60" t="s">
        <v>214</v>
      </c>
      <c r="C67" s="142">
        <v>68.8</v>
      </c>
      <c r="D67" s="51">
        <v>33.8</v>
      </c>
      <c r="E67" s="148">
        <v>98</v>
      </c>
      <c r="F67" s="145">
        <v>125.3</v>
      </c>
      <c r="G67" s="51">
        <v>29.5</v>
      </c>
      <c r="H67" s="51">
        <v>60.6</v>
      </c>
      <c r="I67" s="51">
        <v>0.1</v>
      </c>
      <c r="J67" s="51">
        <v>2.6</v>
      </c>
      <c r="K67" s="51">
        <v>3.2</v>
      </c>
      <c r="L67" s="51">
        <v>0</v>
      </c>
      <c r="M67" s="51">
        <v>1.13</v>
      </c>
      <c r="N67" s="51">
        <v>90</v>
      </c>
      <c r="O67" s="51" t="s">
        <v>344</v>
      </c>
    </row>
    <row r="68" spans="1:15" ht="12.75">
      <c r="A68" s="56" t="s">
        <v>103</v>
      </c>
      <c r="B68" s="60" t="s">
        <v>215</v>
      </c>
      <c r="C68" s="142">
        <v>44.1</v>
      </c>
      <c r="D68" s="51">
        <v>13.5</v>
      </c>
      <c r="E68" s="148">
        <v>72.8</v>
      </c>
      <c r="F68" s="145">
        <v>62.1</v>
      </c>
      <c r="G68" s="51">
        <v>10.7</v>
      </c>
      <c r="H68" s="51">
        <v>76.8</v>
      </c>
      <c r="I68" s="51">
        <v>0.29</v>
      </c>
      <c r="J68" s="51">
        <v>50.6</v>
      </c>
      <c r="K68" s="51">
        <v>0.8</v>
      </c>
      <c r="L68" s="51">
        <v>0</v>
      </c>
      <c r="M68" s="51">
        <v>0.96</v>
      </c>
      <c r="N68" s="51">
        <v>90</v>
      </c>
      <c r="O68" s="51">
        <v>5</v>
      </c>
    </row>
    <row r="69" spans="1:15" ht="12.75">
      <c r="A69" s="56" t="s">
        <v>104</v>
      </c>
      <c r="B69" s="60" t="s">
        <v>216</v>
      </c>
      <c r="C69" s="142">
        <v>29.5</v>
      </c>
      <c r="D69" s="51">
        <v>66.2</v>
      </c>
      <c r="E69" s="148">
        <v>59.5</v>
      </c>
      <c r="F69" s="145">
        <v>164.9</v>
      </c>
      <c r="G69" s="51">
        <v>56.8</v>
      </c>
      <c r="H69" s="51">
        <v>81.3</v>
      </c>
      <c r="I69" s="51">
        <v>1.91</v>
      </c>
      <c r="J69" s="51">
        <v>65.5</v>
      </c>
      <c r="K69" s="51">
        <v>1.5</v>
      </c>
      <c r="L69" s="51">
        <v>0</v>
      </c>
      <c r="M69" s="51">
        <v>4.92</v>
      </c>
      <c r="N69" s="51">
        <v>100</v>
      </c>
      <c r="O69" s="51">
        <v>5.2</v>
      </c>
    </row>
    <row r="70" spans="1:15" ht="12.75">
      <c r="A70" s="56" t="s">
        <v>105</v>
      </c>
      <c r="B70" s="60" t="s">
        <v>217</v>
      </c>
      <c r="C70" s="142">
        <v>53.8</v>
      </c>
      <c r="D70" s="51">
        <v>7.3</v>
      </c>
      <c r="E70" s="148">
        <v>72.5</v>
      </c>
      <c r="F70" s="145">
        <v>87.5</v>
      </c>
      <c r="G70" s="51">
        <v>9.2</v>
      </c>
      <c r="H70" s="51">
        <v>62.8</v>
      </c>
      <c r="I70" s="51">
        <v>0.014</v>
      </c>
      <c r="J70" s="51">
        <v>66.7</v>
      </c>
      <c r="K70" s="51">
        <v>0</v>
      </c>
      <c r="L70" s="51">
        <v>0</v>
      </c>
      <c r="M70" s="51">
        <v>0.14</v>
      </c>
      <c r="N70" s="51">
        <v>97.6</v>
      </c>
      <c r="O70" s="51">
        <v>5.2</v>
      </c>
    </row>
    <row r="71" spans="1:15" ht="12.75">
      <c r="A71" s="56" t="s">
        <v>106</v>
      </c>
      <c r="B71" s="60" t="s">
        <v>218</v>
      </c>
      <c r="C71" s="142">
        <v>20.8</v>
      </c>
      <c r="D71" s="51">
        <v>3.9</v>
      </c>
      <c r="E71" s="148">
        <v>3.6</v>
      </c>
      <c r="F71" s="145">
        <v>26.9</v>
      </c>
      <c r="G71" s="51">
        <v>1.1</v>
      </c>
      <c r="H71" s="51">
        <v>76.3</v>
      </c>
      <c r="I71" s="51">
        <v>0.01</v>
      </c>
      <c r="J71" s="51">
        <v>100</v>
      </c>
      <c r="K71" s="51">
        <v>0</v>
      </c>
      <c r="L71" s="51">
        <v>0</v>
      </c>
      <c r="M71" s="51">
        <v>0.09</v>
      </c>
      <c r="N71" s="51">
        <v>100</v>
      </c>
      <c r="O71" s="51">
        <v>5.3</v>
      </c>
    </row>
    <row r="72" spans="1:15" s="55" customFormat="1" ht="12.75">
      <c r="A72" s="54" t="s">
        <v>289</v>
      </c>
      <c r="B72" s="59" t="s">
        <v>290</v>
      </c>
      <c r="C72" s="141">
        <v>51.4</v>
      </c>
      <c r="D72" s="146">
        <v>21.7</v>
      </c>
      <c r="E72" s="147">
        <v>67.3</v>
      </c>
      <c r="F72" s="144">
        <v>46.7</v>
      </c>
      <c r="G72" s="146">
        <v>25.9</v>
      </c>
      <c r="H72" s="146">
        <v>77.4</v>
      </c>
      <c r="I72" s="146">
        <v>1.25</v>
      </c>
      <c r="J72" s="146">
        <v>16</v>
      </c>
      <c r="K72" s="146">
        <v>1.8</v>
      </c>
      <c r="L72" s="146">
        <v>8.9</v>
      </c>
      <c r="M72" s="146">
        <v>0.42</v>
      </c>
      <c r="N72" s="146">
        <v>97.7</v>
      </c>
      <c r="O72" s="146">
        <v>7.1</v>
      </c>
    </row>
    <row r="73" spans="1:15" ht="12.75">
      <c r="A73" s="56" t="s">
        <v>107</v>
      </c>
      <c r="B73" s="60" t="s">
        <v>219</v>
      </c>
      <c r="C73" s="142">
        <v>44.4</v>
      </c>
      <c r="D73" s="51">
        <v>10.6</v>
      </c>
      <c r="E73" s="148">
        <v>32.2</v>
      </c>
      <c r="F73" s="145">
        <v>29.4</v>
      </c>
      <c r="G73" s="51">
        <v>20</v>
      </c>
      <c r="H73" s="51">
        <v>52.4</v>
      </c>
      <c r="I73" s="51">
        <v>0.54</v>
      </c>
      <c r="J73" s="51">
        <v>19</v>
      </c>
      <c r="K73" s="51">
        <v>0</v>
      </c>
      <c r="L73" s="51">
        <v>0</v>
      </c>
      <c r="M73" s="51">
        <v>1.57</v>
      </c>
      <c r="N73" s="51">
        <v>100</v>
      </c>
      <c r="O73" s="51">
        <v>5</v>
      </c>
    </row>
    <row r="74" spans="1:15" ht="12.75">
      <c r="A74" s="56" t="s">
        <v>109</v>
      </c>
      <c r="B74" s="60" t="s">
        <v>221</v>
      </c>
      <c r="C74" s="142">
        <v>49.7</v>
      </c>
      <c r="D74" s="51">
        <v>0.7</v>
      </c>
      <c r="E74" s="148">
        <v>100</v>
      </c>
      <c r="F74" s="145">
        <v>5.6</v>
      </c>
      <c r="G74" s="51">
        <v>7</v>
      </c>
      <c r="H74" s="51">
        <v>66.3</v>
      </c>
      <c r="I74" s="51">
        <v>1.37</v>
      </c>
      <c r="J74" s="51">
        <v>0</v>
      </c>
      <c r="K74" s="51">
        <v>0</v>
      </c>
      <c r="L74" s="51">
        <v>0</v>
      </c>
      <c r="M74" s="51">
        <v>0.98</v>
      </c>
      <c r="N74" s="51">
        <v>100</v>
      </c>
      <c r="O74" s="51">
        <v>6.1</v>
      </c>
    </row>
    <row r="75" spans="1:15" ht="12.75">
      <c r="A75" s="56" t="s">
        <v>110</v>
      </c>
      <c r="B75" s="60" t="s">
        <v>222</v>
      </c>
      <c r="C75" s="142">
        <v>49.9</v>
      </c>
      <c r="D75" s="51">
        <v>25.2</v>
      </c>
      <c r="E75" s="148">
        <v>100</v>
      </c>
      <c r="F75" s="145">
        <v>63</v>
      </c>
      <c r="G75" s="51">
        <v>15.8</v>
      </c>
      <c r="H75" s="51">
        <v>85.8</v>
      </c>
      <c r="I75" s="51">
        <v>1.98</v>
      </c>
      <c r="J75" s="51">
        <v>7.5</v>
      </c>
      <c r="K75" s="51">
        <v>0.3</v>
      </c>
      <c r="L75" s="51">
        <v>0</v>
      </c>
      <c r="M75" s="51">
        <v>3.56</v>
      </c>
      <c r="N75" s="51">
        <v>100</v>
      </c>
      <c r="O75" s="51">
        <v>5</v>
      </c>
    </row>
    <row r="76" spans="1:15" ht="12.75">
      <c r="A76" s="56" t="s">
        <v>111</v>
      </c>
      <c r="B76" s="60" t="s">
        <v>223</v>
      </c>
      <c r="C76" s="142">
        <v>22.9</v>
      </c>
      <c r="D76" s="51">
        <v>58.7</v>
      </c>
      <c r="E76" s="148">
        <v>100</v>
      </c>
      <c r="F76" s="145">
        <v>80.1</v>
      </c>
      <c r="G76" s="51">
        <v>47.2</v>
      </c>
      <c r="H76" s="51">
        <v>85.7</v>
      </c>
      <c r="I76" s="51">
        <v>0.22</v>
      </c>
      <c r="J76" s="51">
        <v>72.5</v>
      </c>
      <c r="K76" s="51">
        <v>1.6</v>
      </c>
      <c r="L76" s="51">
        <v>36.8</v>
      </c>
      <c r="M76" s="51">
        <v>1.8</v>
      </c>
      <c r="N76" s="51">
        <v>90</v>
      </c>
      <c r="O76" s="51">
        <v>5</v>
      </c>
    </row>
    <row r="77" spans="1:15" ht="12.75">
      <c r="A77" s="56" t="s">
        <v>113</v>
      </c>
      <c r="B77" s="60" t="s">
        <v>225</v>
      </c>
      <c r="C77" s="142">
        <v>45.1</v>
      </c>
      <c r="D77" s="51">
        <v>17</v>
      </c>
      <c r="E77" s="148">
        <v>46.8</v>
      </c>
      <c r="F77" s="145">
        <v>28</v>
      </c>
      <c r="G77" s="51">
        <v>19.6</v>
      </c>
      <c r="H77" s="51">
        <v>84</v>
      </c>
      <c r="I77" s="51">
        <v>2.22</v>
      </c>
      <c r="J77" s="51">
        <v>5.7</v>
      </c>
      <c r="K77" s="51">
        <v>0</v>
      </c>
      <c r="L77" s="51">
        <v>0</v>
      </c>
      <c r="M77" s="51">
        <v>0.06</v>
      </c>
      <c r="N77" s="51">
        <v>100</v>
      </c>
      <c r="O77" s="51">
        <v>10.8</v>
      </c>
    </row>
    <row r="78" spans="1:15" ht="12.75">
      <c r="A78" s="56" t="s">
        <v>114</v>
      </c>
      <c r="B78" s="60" t="s">
        <v>226</v>
      </c>
      <c r="C78" s="142">
        <v>82.5</v>
      </c>
      <c r="D78" s="51">
        <v>33.6</v>
      </c>
      <c r="E78" s="148">
        <v>79.7</v>
      </c>
      <c r="F78" s="145">
        <v>90.3</v>
      </c>
      <c r="G78" s="51">
        <v>44.4</v>
      </c>
      <c r="H78" s="51">
        <v>56.6</v>
      </c>
      <c r="I78" s="51">
        <v>0.95</v>
      </c>
      <c r="J78" s="51">
        <v>16.4</v>
      </c>
      <c r="K78" s="51">
        <v>0.4</v>
      </c>
      <c r="L78" s="51">
        <v>5</v>
      </c>
      <c r="M78" s="51">
        <v>0.48</v>
      </c>
      <c r="N78" s="51">
        <v>90.9</v>
      </c>
      <c r="O78" s="51">
        <v>5</v>
      </c>
    </row>
    <row r="79" spans="1:15" ht="12.75">
      <c r="A79" s="56" t="s">
        <v>115</v>
      </c>
      <c r="B79" s="60" t="s">
        <v>227</v>
      </c>
      <c r="C79" s="142">
        <v>59.8</v>
      </c>
      <c r="D79" s="51">
        <v>16</v>
      </c>
      <c r="E79" s="148">
        <v>58.9</v>
      </c>
      <c r="F79" s="145">
        <v>124.5</v>
      </c>
      <c r="G79" s="51">
        <v>19.5</v>
      </c>
      <c r="H79" s="51">
        <v>83.5</v>
      </c>
      <c r="I79" s="51">
        <v>1.86</v>
      </c>
      <c r="J79" s="51">
        <v>12.7</v>
      </c>
      <c r="K79" s="51">
        <v>0</v>
      </c>
      <c r="L79" s="51">
        <v>0</v>
      </c>
      <c r="M79" s="51">
        <v>2.03</v>
      </c>
      <c r="N79" s="51">
        <v>96.5</v>
      </c>
      <c r="O79" s="51">
        <v>5</v>
      </c>
    </row>
    <row r="80" spans="1:15" ht="12.75">
      <c r="A80" s="56" t="s">
        <v>116</v>
      </c>
      <c r="B80" s="60" t="s">
        <v>228</v>
      </c>
      <c r="C80" s="142">
        <v>27.3</v>
      </c>
      <c r="D80" s="51">
        <v>29.1</v>
      </c>
      <c r="E80" s="148">
        <v>100</v>
      </c>
      <c r="F80" s="145">
        <v>45.5</v>
      </c>
      <c r="G80" s="51">
        <v>22.4</v>
      </c>
      <c r="H80" s="51">
        <v>89</v>
      </c>
      <c r="I80" s="51">
        <v>0.2</v>
      </c>
      <c r="J80" s="51">
        <v>45.8</v>
      </c>
      <c r="K80" s="51">
        <v>11</v>
      </c>
      <c r="L80" s="51">
        <v>0</v>
      </c>
      <c r="M80" s="51">
        <v>1.7</v>
      </c>
      <c r="N80" s="51">
        <v>100</v>
      </c>
      <c r="O80" s="51">
        <v>6.1</v>
      </c>
    </row>
    <row r="81" spans="1:15" ht="12.75">
      <c r="A81" s="56" t="s">
        <v>117</v>
      </c>
      <c r="B81" s="60" t="s">
        <v>229</v>
      </c>
      <c r="C81" s="142">
        <v>32.3</v>
      </c>
      <c r="D81" s="51">
        <v>6.6</v>
      </c>
      <c r="E81" s="148">
        <v>40.1</v>
      </c>
      <c r="F81" s="145">
        <v>40.2</v>
      </c>
      <c r="G81" s="51">
        <v>11.5</v>
      </c>
      <c r="H81" s="51">
        <v>86.3</v>
      </c>
      <c r="I81" s="51">
        <v>0.56</v>
      </c>
      <c r="J81" s="51">
        <v>40</v>
      </c>
      <c r="K81" s="51">
        <v>0</v>
      </c>
      <c r="L81" s="51">
        <v>0</v>
      </c>
      <c r="M81" s="51">
        <v>1.3</v>
      </c>
      <c r="N81" s="51">
        <v>100</v>
      </c>
      <c r="O81" s="51">
        <v>5.1</v>
      </c>
    </row>
    <row r="82" spans="1:15" ht="12.75">
      <c r="A82" s="56" t="s">
        <v>118</v>
      </c>
      <c r="B82" s="60" t="s">
        <v>230</v>
      </c>
      <c r="C82" s="142">
        <v>61.3</v>
      </c>
      <c r="D82" s="51">
        <v>25.2</v>
      </c>
      <c r="E82" s="148">
        <v>66.76</v>
      </c>
      <c r="F82" s="145">
        <v>43.5</v>
      </c>
      <c r="G82" s="51">
        <v>15.5</v>
      </c>
      <c r="H82" s="51">
        <v>84.7</v>
      </c>
      <c r="I82" s="51">
        <v>0.61</v>
      </c>
      <c r="J82" s="51">
        <v>27.7</v>
      </c>
      <c r="K82" s="51">
        <v>4.7</v>
      </c>
      <c r="L82" s="51">
        <v>0</v>
      </c>
      <c r="M82" s="51">
        <v>0.48</v>
      </c>
      <c r="N82" s="51">
        <v>90</v>
      </c>
      <c r="O82" s="51">
        <v>5.4</v>
      </c>
    </row>
    <row r="83" spans="1:15" ht="12.75">
      <c r="A83" s="54" t="s">
        <v>291</v>
      </c>
      <c r="B83" s="59" t="s">
        <v>292</v>
      </c>
      <c r="C83" s="141">
        <v>48.7</v>
      </c>
      <c r="D83" s="146">
        <v>16.7</v>
      </c>
      <c r="E83" s="147">
        <v>59.5</v>
      </c>
      <c r="F83" s="144">
        <v>14.4</v>
      </c>
      <c r="G83" s="146">
        <v>19.1</v>
      </c>
      <c r="H83" s="146">
        <v>55</v>
      </c>
      <c r="I83" s="146">
        <v>0.64</v>
      </c>
      <c r="J83" s="146">
        <v>22.5</v>
      </c>
      <c r="K83" s="146">
        <v>0.3</v>
      </c>
      <c r="L83" s="146">
        <v>24.8</v>
      </c>
      <c r="M83" s="146">
        <v>0.29</v>
      </c>
      <c r="N83" s="146">
        <v>95.3</v>
      </c>
      <c r="O83" s="146">
        <v>5.4</v>
      </c>
    </row>
    <row r="84" spans="1:15" ht="12.75">
      <c r="A84" s="56" t="s">
        <v>108</v>
      </c>
      <c r="B84" s="60" t="s">
        <v>220</v>
      </c>
      <c r="C84" s="142">
        <v>63.7</v>
      </c>
      <c r="D84" s="51">
        <v>10.4</v>
      </c>
      <c r="E84" s="148">
        <v>86.6</v>
      </c>
      <c r="F84" s="145">
        <v>21.1</v>
      </c>
      <c r="G84" s="51">
        <v>28.2</v>
      </c>
      <c r="H84" s="51">
        <v>67.7</v>
      </c>
      <c r="I84" s="51">
        <v>0.95</v>
      </c>
      <c r="J84" s="51">
        <v>11.3</v>
      </c>
      <c r="K84" s="51">
        <v>1.5</v>
      </c>
      <c r="L84" s="51">
        <v>0</v>
      </c>
      <c r="M84" s="51">
        <v>0.7</v>
      </c>
      <c r="N84" s="51">
        <v>96.7</v>
      </c>
      <c r="O84" s="51">
        <v>5.1</v>
      </c>
    </row>
    <row r="85" spans="1:15" s="55" customFormat="1" ht="12.75">
      <c r="A85" s="56" t="s">
        <v>119</v>
      </c>
      <c r="B85" s="60" t="s">
        <v>231</v>
      </c>
      <c r="C85" s="142">
        <v>50.7</v>
      </c>
      <c r="D85" s="51">
        <v>11.4</v>
      </c>
      <c r="E85" s="148">
        <v>19.7</v>
      </c>
      <c r="F85" s="145">
        <v>6.9</v>
      </c>
      <c r="G85" s="51">
        <v>2.9</v>
      </c>
      <c r="H85" s="51">
        <v>28.5</v>
      </c>
      <c r="I85" s="51">
        <v>0.12</v>
      </c>
      <c r="J85" s="51">
        <v>2.6</v>
      </c>
      <c r="K85" s="51">
        <v>0</v>
      </c>
      <c r="L85" s="51">
        <v>0</v>
      </c>
      <c r="M85" s="51">
        <v>0.09</v>
      </c>
      <c r="N85" s="51">
        <v>100</v>
      </c>
      <c r="O85" s="51">
        <v>5</v>
      </c>
    </row>
    <row r="86" spans="1:15" ht="12.75">
      <c r="A86" s="56" t="s">
        <v>112</v>
      </c>
      <c r="B86" s="60" t="s">
        <v>224</v>
      </c>
      <c r="C86" s="142">
        <v>68.3</v>
      </c>
      <c r="D86" s="51">
        <v>23.3</v>
      </c>
      <c r="E86" s="148">
        <v>41.5</v>
      </c>
      <c r="F86" s="145">
        <v>24.3</v>
      </c>
      <c r="G86" s="51">
        <v>18.1</v>
      </c>
      <c r="H86" s="51">
        <v>64</v>
      </c>
      <c r="I86" s="51">
        <v>3.43</v>
      </c>
      <c r="J86" s="51">
        <v>7.5</v>
      </c>
      <c r="K86" s="51">
        <v>0.4</v>
      </c>
      <c r="L86" s="51">
        <v>0</v>
      </c>
      <c r="M86" s="51">
        <v>0.86</v>
      </c>
      <c r="N86" s="51">
        <v>93</v>
      </c>
      <c r="O86" s="51">
        <v>5.8</v>
      </c>
    </row>
    <row r="87" spans="1:15" ht="12.75">
      <c r="A87" s="56" t="s">
        <v>120</v>
      </c>
      <c r="B87" s="60" t="s">
        <v>232</v>
      </c>
      <c r="C87" s="142">
        <v>42.7</v>
      </c>
      <c r="D87" s="51">
        <v>5.4</v>
      </c>
      <c r="E87" s="148">
        <v>64.8</v>
      </c>
      <c r="F87" s="145">
        <v>2.4</v>
      </c>
      <c r="G87" s="51">
        <v>7.6</v>
      </c>
      <c r="H87" s="51">
        <v>37.4</v>
      </c>
      <c r="I87" s="51">
        <v>0.11</v>
      </c>
      <c r="J87" s="51">
        <v>0</v>
      </c>
      <c r="K87" s="51">
        <v>0</v>
      </c>
      <c r="L87" s="51">
        <v>0</v>
      </c>
      <c r="M87" s="51">
        <v>0.07</v>
      </c>
      <c r="N87" s="51">
        <v>95</v>
      </c>
      <c r="O87" s="51">
        <v>8</v>
      </c>
    </row>
    <row r="88" spans="1:15" ht="12.75">
      <c r="A88" s="56" t="s">
        <v>121</v>
      </c>
      <c r="B88" s="60" t="s">
        <v>233</v>
      </c>
      <c r="C88" s="142">
        <v>77.2</v>
      </c>
      <c r="D88" s="51">
        <v>90.8</v>
      </c>
      <c r="E88" s="148">
        <v>82.2</v>
      </c>
      <c r="F88" s="145">
        <v>77.9</v>
      </c>
      <c r="G88" s="51">
        <v>74.6</v>
      </c>
      <c r="H88" s="51">
        <v>77.9</v>
      </c>
      <c r="I88" s="51">
        <v>2.89</v>
      </c>
      <c r="J88" s="51">
        <v>74.6</v>
      </c>
      <c r="K88" s="51">
        <v>0</v>
      </c>
      <c r="L88" s="51">
        <v>0</v>
      </c>
      <c r="M88" s="51">
        <v>1.84</v>
      </c>
      <c r="N88" s="51">
        <v>100</v>
      </c>
      <c r="O88" s="51">
        <v>7.4</v>
      </c>
    </row>
    <row r="89" spans="1:15" ht="12.75">
      <c r="A89" s="56" t="s">
        <v>122</v>
      </c>
      <c r="B89" s="60" t="s">
        <v>234</v>
      </c>
      <c r="C89" s="142">
        <v>66.3</v>
      </c>
      <c r="D89" s="51">
        <v>18.4</v>
      </c>
      <c r="E89" s="148">
        <v>82</v>
      </c>
      <c r="F89" s="145">
        <v>23.4</v>
      </c>
      <c r="G89" s="51">
        <v>29.2</v>
      </c>
      <c r="H89" s="51">
        <v>54.7</v>
      </c>
      <c r="I89" s="51">
        <v>0.29</v>
      </c>
      <c r="J89" s="51">
        <v>16.5</v>
      </c>
      <c r="K89" s="51">
        <v>0.2</v>
      </c>
      <c r="L89" s="51">
        <v>55.6</v>
      </c>
      <c r="M89" s="51">
        <v>0.46</v>
      </c>
      <c r="N89" s="51">
        <v>90</v>
      </c>
      <c r="O89" s="51">
        <v>5.3</v>
      </c>
    </row>
    <row r="90" spans="1:15" ht="12.75">
      <c r="A90" s="56" t="s">
        <v>123</v>
      </c>
      <c r="B90" s="60" t="s">
        <v>235</v>
      </c>
      <c r="C90" s="142">
        <v>65.3</v>
      </c>
      <c r="D90" s="51">
        <v>12.1</v>
      </c>
      <c r="E90" s="148">
        <v>100</v>
      </c>
      <c r="F90" s="145">
        <v>31.2</v>
      </c>
      <c r="G90" s="51">
        <v>13.2</v>
      </c>
      <c r="H90" s="51">
        <v>70.8</v>
      </c>
      <c r="I90" s="51">
        <v>0.83</v>
      </c>
      <c r="J90" s="51">
        <v>3.7</v>
      </c>
      <c r="K90" s="51">
        <v>0</v>
      </c>
      <c r="L90" s="51">
        <v>0</v>
      </c>
      <c r="M90" s="51">
        <v>0.34</v>
      </c>
      <c r="N90" s="51">
        <v>100</v>
      </c>
      <c r="O90" s="51">
        <v>5.2</v>
      </c>
    </row>
    <row r="91" spans="1:15" ht="12.75">
      <c r="A91" s="56" t="s">
        <v>124</v>
      </c>
      <c r="B91" s="60" t="s">
        <v>236</v>
      </c>
      <c r="C91" s="142">
        <v>37.4</v>
      </c>
      <c r="D91" s="51">
        <v>49.2</v>
      </c>
      <c r="E91" s="148">
        <v>10.5</v>
      </c>
      <c r="F91" s="145">
        <v>9.7</v>
      </c>
      <c r="G91" s="51">
        <v>8</v>
      </c>
      <c r="H91" s="51">
        <v>36.5</v>
      </c>
      <c r="I91" s="51">
        <v>0.17</v>
      </c>
      <c r="J91" s="51">
        <v>0</v>
      </c>
      <c r="K91" s="51">
        <v>0</v>
      </c>
      <c r="L91" s="51">
        <v>0</v>
      </c>
      <c r="M91" s="51">
        <v>0.09</v>
      </c>
      <c r="N91" s="51">
        <v>100</v>
      </c>
      <c r="O91" s="51">
        <v>7.4</v>
      </c>
    </row>
    <row r="92" spans="1:15" ht="12.75">
      <c r="A92" s="56" t="s">
        <v>125</v>
      </c>
      <c r="B92" s="60" t="s">
        <v>237</v>
      </c>
      <c r="C92" s="142">
        <v>68</v>
      </c>
      <c r="D92" s="51">
        <v>18.3</v>
      </c>
      <c r="E92" s="148">
        <v>100</v>
      </c>
      <c r="F92" s="145">
        <v>57.5</v>
      </c>
      <c r="G92" s="51">
        <v>10.8</v>
      </c>
      <c r="H92" s="51">
        <v>71.6</v>
      </c>
      <c r="I92" s="51">
        <v>0.71</v>
      </c>
      <c r="J92" s="51">
        <v>29.6</v>
      </c>
      <c r="K92" s="51">
        <v>0</v>
      </c>
      <c r="L92" s="51">
        <v>0</v>
      </c>
      <c r="M92" s="51">
        <v>1.96</v>
      </c>
      <c r="N92" s="51">
        <v>90.2</v>
      </c>
      <c r="O92" s="51">
        <v>5</v>
      </c>
    </row>
    <row r="93" spans="1:15" ht="12.75">
      <c r="A93" s="56" t="s">
        <v>126</v>
      </c>
      <c r="B93" s="60" t="s">
        <v>238</v>
      </c>
      <c r="C93" s="142">
        <v>45</v>
      </c>
      <c r="D93" s="51">
        <v>29.1</v>
      </c>
      <c r="E93" s="148">
        <v>100</v>
      </c>
      <c r="F93" s="145">
        <v>105.7</v>
      </c>
      <c r="G93" s="51">
        <v>25.2</v>
      </c>
      <c r="H93" s="51">
        <v>57</v>
      </c>
      <c r="I93" s="51">
        <v>1.62</v>
      </c>
      <c r="J93" s="51">
        <v>21.7</v>
      </c>
      <c r="K93" s="51">
        <v>1.2</v>
      </c>
      <c r="L93" s="51">
        <v>0</v>
      </c>
      <c r="M93" s="51">
        <v>2.49</v>
      </c>
      <c r="N93" s="51">
        <v>90.1</v>
      </c>
      <c r="O93" s="51">
        <v>5.3</v>
      </c>
    </row>
    <row r="94" spans="1:15" ht="12.75">
      <c r="A94" s="56" t="s">
        <v>127</v>
      </c>
      <c r="B94" s="60" t="s">
        <v>239</v>
      </c>
      <c r="C94" s="142">
        <v>6.8</v>
      </c>
      <c r="D94" s="51">
        <v>0.03</v>
      </c>
      <c r="E94" s="148">
        <v>39.5</v>
      </c>
      <c r="F94" s="145">
        <v>7.7</v>
      </c>
      <c r="G94" s="51">
        <v>1.9</v>
      </c>
      <c r="H94" s="51">
        <v>39.1</v>
      </c>
      <c r="I94" s="51">
        <v>0.29</v>
      </c>
      <c r="J94" s="51">
        <v>0</v>
      </c>
      <c r="K94" s="51">
        <v>0</v>
      </c>
      <c r="L94" s="51">
        <v>0</v>
      </c>
      <c r="M94" s="51">
        <v>0.05</v>
      </c>
      <c r="N94" s="51">
        <v>100</v>
      </c>
      <c r="O94" s="51">
        <v>0</v>
      </c>
    </row>
  </sheetData>
  <sheetProtection sheet="1" objects="1" scenarios="1"/>
  <mergeCells count="1">
    <mergeCell ref="A1:I1"/>
  </mergeCells>
  <printOptions horizontalCentered="1"/>
  <pageMargins left="0.2362204724409449" right="0.2362204724409449" top="0.2755905511811024" bottom="0.3937007874015748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8" sqref="U8"/>
    </sheetView>
  </sheetViews>
  <sheetFormatPr defaultColWidth="9.140625" defaultRowHeight="15"/>
  <cols>
    <col min="1" max="1" width="9.421875" style="17" customWidth="1"/>
    <col min="2" max="2" width="26.00390625" style="17" customWidth="1"/>
    <col min="3" max="3" width="14.57421875" style="17" customWidth="1"/>
    <col min="4" max="4" width="9.7109375" style="15" customWidth="1"/>
    <col min="5" max="5" width="3.421875" style="16" customWidth="1"/>
    <col min="6" max="10" width="3.00390625" style="16" customWidth="1"/>
    <col min="11" max="11" width="4.00390625" style="16" customWidth="1"/>
    <col min="12" max="12" width="3.140625" style="16" customWidth="1"/>
    <col min="13" max="13" width="3.00390625" style="16" customWidth="1"/>
    <col min="14" max="14" width="2.7109375" style="16" customWidth="1"/>
    <col min="15" max="16" width="4.00390625" style="16" bestFit="1" customWidth="1"/>
    <col min="17" max="18" width="3.00390625" style="16" customWidth="1"/>
    <col min="19" max="19" width="2.7109375" style="16" customWidth="1"/>
    <col min="20" max="20" width="4.00390625" style="16" customWidth="1"/>
    <col min="21" max="21" width="4.00390625" style="16" bestFit="1" customWidth="1"/>
    <col min="22" max="22" width="3.00390625" style="16" customWidth="1"/>
    <col min="23" max="23" width="4.00390625" style="16" customWidth="1"/>
    <col min="24" max="24" width="4.00390625" style="16" bestFit="1" customWidth="1"/>
    <col min="25" max="25" width="4.00390625" style="16" customWidth="1"/>
    <col min="26" max="26" width="4.00390625" style="16" bestFit="1" customWidth="1"/>
    <col min="27" max="27" width="3.00390625" style="16" customWidth="1"/>
    <col min="28" max="28" width="4.00390625" style="16" customWidth="1"/>
    <col min="29" max="29" width="4.00390625" style="16" bestFit="1" customWidth="1"/>
    <col min="30" max="30" width="4.00390625" style="16" customWidth="1"/>
    <col min="31" max="31" width="4.00390625" style="16" bestFit="1" customWidth="1"/>
    <col min="32" max="32" width="2.57421875" style="16" customWidth="1"/>
    <col min="33" max="33" width="4.00390625" style="16" customWidth="1"/>
    <col min="34" max="34" width="4.00390625" style="16" bestFit="1" customWidth="1"/>
    <col min="35" max="35" width="4.00390625" style="16" customWidth="1"/>
    <col min="36" max="36" width="4.00390625" style="16" bestFit="1" customWidth="1"/>
    <col min="37" max="37" width="2.57421875" style="16" customWidth="1"/>
    <col min="38" max="38" width="4.00390625" style="16" customWidth="1"/>
    <col min="39" max="39" width="4.00390625" style="16" bestFit="1" customWidth="1"/>
    <col min="40" max="40" width="4.00390625" style="16" customWidth="1"/>
    <col min="41" max="41" width="4.00390625" style="16" bestFit="1" customWidth="1"/>
    <col min="42" max="42" width="2.7109375" style="16" customWidth="1"/>
    <col min="43" max="43" width="3.8515625" style="16" customWidth="1"/>
    <col min="44" max="44" width="4.00390625" style="16" bestFit="1" customWidth="1"/>
    <col min="45" max="45" width="4.00390625" style="16" customWidth="1"/>
    <col min="46" max="46" width="4.00390625" style="16" bestFit="1" customWidth="1"/>
    <col min="47" max="47" width="3.140625" style="16" customWidth="1"/>
    <col min="48" max="48" width="4.00390625" style="16" customWidth="1"/>
    <col min="49" max="49" width="4.00390625" style="16" bestFit="1" customWidth="1"/>
    <col min="50" max="50" width="4.00390625" style="16" customWidth="1"/>
    <col min="51" max="51" width="4.00390625" style="16" bestFit="1" customWidth="1"/>
    <col min="52" max="52" width="2.8515625" style="16" customWidth="1"/>
    <col min="53" max="53" width="4.00390625" style="16" customWidth="1"/>
    <col min="54" max="54" width="2.00390625" style="16" customWidth="1"/>
    <col min="55" max="55" width="4.00390625" style="16" customWidth="1"/>
    <col min="56" max="56" width="2.28125" style="16" bestFit="1" customWidth="1"/>
    <col min="57" max="57" width="2.00390625" style="16" customWidth="1"/>
    <col min="58" max="58" width="4.00390625" style="16" customWidth="1"/>
    <col min="59" max="59" width="2.00390625" style="16" customWidth="1"/>
    <col min="60" max="60" width="4.00390625" style="16" customWidth="1"/>
    <col min="61" max="61" width="2.28125" style="16" bestFit="1" customWidth="1"/>
    <col min="62" max="62" width="2.00390625" style="16" customWidth="1"/>
    <col min="63" max="63" width="4.00390625" style="16" customWidth="1"/>
    <col min="64" max="64" width="2.00390625" style="16" customWidth="1"/>
    <col min="65" max="65" width="4.00390625" style="16" customWidth="1"/>
    <col min="66" max="66" width="2.28125" style="16" bestFit="1" customWidth="1"/>
    <col min="67" max="67" width="2.00390625" style="16" customWidth="1"/>
    <col min="68" max="68" width="4.00390625" style="16" customWidth="1"/>
    <col min="69" max="69" width="2.00390625" style="16" customWidth="1"/>
    <col min="70" max="70" width="4.00390625" style="16" customWidth="1"/>
    <col min="71" max="72" width="2.00390625" style="16" customWidth="1"/>
    <col min="73" max="73" width="4.00390625" style="16" customWidth="1"/>
    <col min="74" max="74" width="2.00390625" style="16" customWidth="1"/>
    <col min="75" max="75" width="4.00390625" style="16" customWidth="1"/>
    <col min="76" max="77" width="2.00390625" style="16" customWidth="1"/>
    <col min="78" max="78" width="4.00390625" style="16" customWidth="1"/>
    <col min="79" max="79" width="2.00390625" style="16" customWidth="1"/>
    <col min="80" max="80" width="4.00390625" style="16" customWidth="1"/>
    <col min="81" max="81" width="2.00390625" style="16" customWidth="1"/>
    <col min="82" max="16384" width="9.140625" style="16" customWidth="1"/>
  </cols>
  <sheetData>
    <row r="1" spans="1:81" s="12" customFormat="1" ht="51.75" customHeight="1">
      <c r="A1" s="9" t="s">
        <v>144</v>
      </c>
      <c r="B1" s="9" t="s">
        <v>145</v>
      </c>
      <c r="C1" s="9" t="s">
        <v>146</v>
      </c>
      <c r="D1" s="10" t="s">
        <v>147</v>
      </c>
      <c r="E1" s="196" t="s">
        <v>148</v>
      </c>
      <c r="F1" s="196"/>
      <c r="G1" s="196" t="s">
        <v>149</v>
      </c>
      <c r="H1" s="196"/>
      <c r="I1" s="196" t="s">
        <v>150</v>
      </c>
      <c r="J1" s="196"/>
      <c r="K1" s="11" t="s">
        <v>151</v>
      </c>
      <c r="L1" s="11" t="s">
        <v>152</v>
      </c>
      <c r="M1" s="12" t="s">
        <v>153</v>
      </c>
      <c r="N1" s="12" t="s">
        <v>154</v>
      </c>
      <c r="O1" s="12" t="s">
        <v>153</v>
      </c>
      <c r="P1" s="12" t="s">
        <v>154</v>
      </c>
      <c r="Q1" s="11" t="s">
        <v>152</v>
      </c>
      <c r="R1" s="12" t="s">
        <v>154</v>
      </c>
      <c r="S1" s="12" t="s">
        <v>153</v>
      </c>
      <c r="T1" s="12" t="s">
        <v>155</v>
      </c>
      <c r="U1" s="12" t="s">
        <v>153</v>
      </c>
      <c r="V1" s="11" t="s">
        <v>152</v>
      </c>
      <c r="W1" s="12" t="s">
        <v>154</v>
      </c>
      <c r="X1" s="12" t="s">
        <v>153</v>
      </c>
      <c r="Y1" s="12" t="s">
        <v>155</v>
      </c>
      <c r="Z1" s="12" t="s">
        <v>153</v>
      </c>
      <c r="AA1" s="11" t="s">
        <v>152</v>
      </c>
      <c r="AB1" s="12" t="s">
        <v>154</v>
      </c>
      <c r="AC1" s="12" t="s">
        <v>153</v>
      </c>
      <c r="AD1" s="12" t="s">
        <v>155</v>
      </c>
      <c r="AE1" s="12" t="s">
        <v>153</v>
      </c>
      <c r="AF1" s="11" t="s">
        <v>152</v>
      </c>
      <c r="AG1" s="12" t="s">
        <v>154</v>
      </c>
      <c r="AH1" s="12" t="s">
        <v>153</v>
      </c>
      <c r="AI1" s="12" t="s">
        <v>155</v>
      </c>
      <c r="AJ1" s="12" t="s">
        <v>153</v>
      </c>
      <c r="AK1" s="11" t="s">
        <v>152</v>
      </c>
      <c r="AL1" s="12" t="s">
        <v>154</v>
      </c>
      <c r="AM1" s="12" t="s">
        <v>153</v>
      </c>
      <c r="AN1" s="12" t="s">
        <v>155</v>
      </c>
      <c r="AO1" s="12" t="s">
        <v>153</v>
      </c>
      <c r="AP1" s="11" t="s">
        <v>152</v>
      </c>
      <c r="AQ1" s="12" t="s">
        <v>154</v>
      </c>
      <c r="AR1" s="12" t="s">
        <v>153</v>
      </c>
      <c r="AS1" s="12" t="s">
        <v>155</v>
      </c>
      <c r="AT1" s="12" t="s">
        <v>153</v>
      </c>
      <c r="AU1" s="11" t="s">
        <v>152</v>
      </c>
      <c r="AV1" s="12" t="s">
        <v>154</v>
      </c>
      <c r="AW1" s="12" t="s">
        <v>153</v>
      </c>
      <c r="AX1" s="12" t="s">
        <v>155</v>
      </c>
      <c r="AY1" s="12" t="s">
        <v>153</v>
      </c>
      <c r="AZ1" s="11" t="s">
        <v>152</v>
      </c>
      <c r="BA1" s="12" t="s">
        <v>154</v>
      </c>
      <c r="BB1" s="12" t="s">
        <v>153</v>
      </c>
      <c r="BC1" s="12" t="s">
        <v>155</v>
      </c>
      <c r="BD1" s="12" t="s">
        <v>153</v>
      </c>
      <c r="BE1" s="11" t="s">
        <v>152</v>
      </c>
      <c r="BF1" s="12" t="s">
        <v>154</v>
      </c>
      <c r="BG1" s="12" t="s">
        <v>153</v>
      </c>
      <c r="BH1" s="12" t="s">
        <v>155</v>
      </c>
      <c r="BI1" s="12" t="s">
        <v>153</v>
      </c>
      <c r="BJ1" s="11" t="s">
        <v>152</v>
      </c>
      <c r="BK1" s="12" t="s">
        <v>154</v>
      </c>
      <c r="BL1" s="12" t="s">
        <v>153</v>
      </c>
      <c r="BM1" s="12" t="s">
        <v>155</v>
      </c>
      <c r="BN1" s="12" t="s">
        <v>153</v>
      </c>
      <c r="BO1" s="11" t="s">
        <v>152</v>
      </c>
      <c r="BP1" s="12" t="s">
        <v>154</v>
      </c>
      <c r="BQ1" s="12" t="s">
        <v>153</v>
      </c>
      <c r="BR1" s="12" t="s">
        <v>155</v>
      </c>
      <c r="BS1" s="12" t="s">
        <v>153</v>
      </c>
      <c r="BT1" s="11" t="s">
        <v>152</v>
      </c>
      <c r="BU1" s="12" t="s">
        <v>154</v>
      </c>
      <c r="BV1" s="12" t="s">
        <v>153</v>
      </c>
      <c r="BW1" s="12" t="s">
        <v>155</v>
      </c>
      <c r="BX1" s="12" t="s">
        <v>153</v>
      </c>
      <c r="BY1" s="11" t="s">
        <v>152</v>
      </c>
      <c r="BZ1" s="12" t="s">
        <v>154</v>
      </c>
      <c r="CA1" s="12" t="s">
        <v>153</v>
      </c>
      <c r="CB1" s="12" t="s">
        <v>155</v>
      </c>
      <c r="CC1" s="12" t="s">
        <v>153</v>
      </c>
    </row>
    <row r="2" spans="1:21" ht="12">
      <c r="A2" s="83" t="s">
        <v>300</v>
      </c>
      <c r="B2" s="14" t="s">
        <v>300</v>
      </c>
      <c r="C2" s="13" t="s">
        <v>301</v>
      </c>
      <c r="D2" s="15">
        <v>7</v>
      </c>
      <c r="E2" s="16">
        <v>3</v>
      </c>
      <c r="F2" s="16">
        <v>1</v>
      </c>
      <c r="G2" s="16">
        <v>1</v>
      </c>
      <c r="H2" s="16">
        <v>1</v>
      </c>
      <c r="K2" s="16">
        <v>2</v>
      </c>
      <c r="L2" s="16">
        <v>1</v>
      </c>
      <c r="M2" s="16">
        <v>5</v>
      </c>
      <c r="N2" s="16">
        <v>18</v>
      </c>
      <c r="O2" s="16">
        <v>7</v>
      </c>
      <c r="P2" s="16">
        <v>33</v>
      </c>
      <c r="Q2" s="16">
        <v>1</v>
      </c>
      <c r="R2" s="16">
        <v>5</v>
      </c>
      <c r="S2" s="16">
        <v>36</v>
      </c>
      <c r="T2" s="16">
        <v>7</v>
      </c>
      <c r="U2" s="16">
        <v>59</v>
      </c>
    </row>
    <row r="3" ht="12">
      <c r="A3" s="16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7.140625" style="21" bestFit="1" customWidth="1"/>
    <col min="2" max="3" width="26.140625" style="21" bestFit="1" customWidth="1"/>
    <col min="4" max="4" width="27.140625" style="19" bestFit="1" customWidth="1"/>
    <col min="5" max="6" width="26.140625" style="19" bestFit="1" customWidth="1"/>
    <col min="7" max="16384" width="9.140625" style="19" customWidth="1"/>
  </cols>
  <sheetData>
    <row r="1" spans="1:3" ht="12.75">
      <c r="A1" s="18">
        <f>COUNTIF(A3:A1000,"*Ошибка*")</f>
        <v>0</v>
      </c>
      <c r="B1" s="18">
        <f>COUNTIF(B3:B1000,"*Ошибка*")</f>
        <v>0</v>
      </c>
      <c r="C1" s="18">
        <f>COUNTIF(C3:C1000,"*Ошибка*")</f>
        <v>0</v>
      </c>
    </row>
    <row r="2" spans="1:6" ht="12.75">
      <c r="A2" s="20"/>
      <c r="B2" s="20"/>
      <c r="C2" s="20"/>
      <c r="D2" s="20"/>
      <c r="E2" s="20"/>
      <c r="F2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7.140625" style="19" bestFit="1" customWidth="1"/>
    <col min="2" max="2" width="26.140625" style="19" bestFit="1" customWidth="1"/>
    <col min="3" max="16384" width="9.140625" style="19" customWidth="1"/>
  </cols>
  <sheetData>
    <row r="2" spans="1:2" ht="12.75">
      <c r="A2" s="20"/>
      <c r="B2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22" bestFit="1" customWidth="1"/>
    <col min="2" max="2" width="9.140625" style="23" customWidth="1"/>
    <col min="3" max="3" width="9.140625" style="24" customWidth="1"/>
    <col min="4" max="8" width="18.28125" style="24" customWidth="1"/>
    <col min="9" max="12" width="20.421875" style="24" customWidth="1"/>
    <col min="13" max="16384" width="9.140625" style="24" customWidth="1"/>
  </cols>
  <sheetData>
    <row r="1" spans="1:2" ht="25.5">
      <c r="A1" s="22" t="s">
        <v>156</v>
      </c>
      <c r="B1" s="23">
        <v>10</v>
      </c>
    </row>
    <row r="2" spans="1:2" ht="25.5">
      <c r="A2" s="22" t="s">
        <v>157</v>
      </c>
      <c r="B2" s="2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0.28125" style="6" customWidth="1"/>
    <col min="2" max="2" width="13.28125" style="6" customWidth="1"/>
    <col min="3" max="18" width="8.57421875" style="6" customWidth="1"/>
    <col min="19" max="16384" width="9.140625" style="6" customWidth="1"/>
  </cols>
  <sheetData>
    <row r="1" spans="1:18" ht="27" customHeight="1">
      <c r="A1" s="197" t="s">
        <v>129</v>
      </c>
      <c r="B1" s="5" t="s">
        <v>130</v>
      </c>
      <c r="C1" s="197" t="s">
        <v>131</v>
      </c>
      <c r="D1" s="197"/>
      <c r="E1" s="197" t="s">
        <v>132</v>
      </c>
      <c r="F1" s="197"/>
      <c r="G1" s="197" t="s">
        <v>133</v>
      </c>
      <c r="H1" s="197"/>
      <c r="I1" s="197" t="s">
        <v>134</v>
      </c>
      <c r="J1" s="197"/>
      <c r="K1" s="197" t="s">
        <v>135</v>
      </c>
      <c r="L1" s="197"/>
      <c r="M1" s="197" t="s">
        <v>136</v>
      </c>
      <c r="N1" s="197"/>
      <c r="O1" s="197" t="s">
        <v>137</v>
      </c>
      <c r="P1" s="197"/>
      <c r="Q1" s="197" t="s">
        <v>138</v>
      </c>
      <c r="R1" s="197"/>
    </row>
    <row r="2" spans="1:18" ht="12.75">
      <c r="A2" s="197"/>
      <c r="B2" s="5" t="s">
        <v>139</v>
      </c>
      <c r="C2" s="5" t="s">
        <v>140</v>
      </c>
      <c r="D2" s="5" t="s">
        <v>141</v>
      </c>
      <c r="E2" s="5" t="s">
        <v>140</v>
      </c>
      <c r="F2" s="5" t="s">
        <v>141</v>
      </c>
      <c r="G2" s="5" t="s">
        <v>140</v>
      </c>
      <c r="H2" s="5" t="s">
        <v>141</v>
      </c>
      <c r="I2" s="5" t="s">
        <v>140</v>
      </c>
      <c r="J2" s="5" t="s">
        <v>141</v>
      </c>
      <c r="K2" s="5" t="s">
        <v>140</v>
      </c>
      <c r="L2" s="5" t="s">
        <v>141</v>
      </c>
      <c r="M2" s="5" t="s">
        <v>140</v>
      </c>
      <c r="N2" s="5" t="s">
        <v>141</v>
      </c>
      <c r="O2" s="5" t="s">
        <v>140</v>
      </c>
      <c r="P2" s="5" t="s">
        <v>141</v>
      </c>
      <c r="Q2" s="5" t="s">
        <v>140</v>
      </c>
      <c r="R2" s="5" t="s">
        <v>141</v>
      </c>
    </row>
    <row r="3" spans="1:14" ht="12.75">
      <c r="A3" s="7" t="s">
        <v>301</v>
      </c>
      <c r="B3" s="8">
        <v>2</v>
      </c>
      <c r="E3" s="6">
        <v>7</v>
      </c>
      <c r="F3" s="6">
        <v>6</v>
      </c>
      <c r="G3" s="6">
        <v>7</v>
      </c>
      <c r="H3" s="6">
        <v>2</v>
      </c>
      <c r="I3" s="6">
        <v>1</v>
      </c>
      <c r="J3" s="6">
        <v>3</v>
      </c>
      <c r="K3" s="6">
        <v>9</v>
      </c>
      <c r="L3" s="6">
        <v>2</v>
      </c>
      <c r="M3" s="6">
        <v>1</v>
      </c>
      <c r="N3" s="6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3034</cp:lastModifiedBy>
  <cp:lastPrinted>2020-07-22T09:28:56Z</cp:lastPrinted>
  <dcterms:created xsi:type="dcterms:W3CDTF">2014-06-04T09:29:56Z</dcterms:created>
  <dcterms:modified xsi:type="dcterms:W3CDTF">2020-07-22T09:38:43Z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