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24240" windowHeight="12150" activeTab="1"/>
  </bookViews>
  <sheets>
    <sheet name="Рекомендации" sheetId="1" r:id="rId1"/>
    <sheet name="1-Г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Z_F32C3909_3086_47B2_A31E_C29F8A631697_.wvu.Cols" localSheetId="1" hidden="1">'1-ГП'!#REF!</definedName>
    <definedName name="Z_F32C3909_3086_47B2_A31E_C29F8A631697_.wvu.PrintArea" localSheetId="1" hidden="1">'1-ГП'!$A$11:$H$111</definedName>
    <definedName name="Z_F32C3909_3086_47B2_A31E_C29F8A631697_.wvu.PrintTitles" localSheetId="1" hidden="1">'1-ГП'!$15:$17</definedName>
    <definedName name="Z_F32C3909_3086_47B2_A31E_C29F8A631697_.wvu.Rows" localSheetId="1" hidden="1">'1-ГП'!#REF!</definedName>
    <definedName name="_xlnm.Print_Titles" localSheetId="1">'1-ГП'!$15:$17</definedName>
    <definedName name="_xlnm.Print_Titles" localSheetId="2">'Планы субъектов'!$2:$3</definedName>
    <definedName name="Код">"R[1]C"</definedName>
    <definedName name="_xlnm.Print_Area" localSheetId="1">'1-ГП'!$A$3:$H$118</definedName>
  </definedNames>
  <calcPr fullCalcOnLoad="1"/>
</workbook>
</file>

<file path=xl/sharedStrings.xml><?xml version="1.0" encoding="utf-8"?>
<sst xmlns="http://schemas.openxmlformats.org/spreadsheetml/2006/main" count="774" uniqueCount="434">
  <si>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</si>
  <si>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</si>
  <si>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</si>
  <si>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</si>
  <si>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</si>
  <si>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</si>
  <si>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</si>
  <si>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</si>
  <si>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1.1</t>
  </si>
  <si>
    <t>тыс. га</t>
  </si>
  <si>
    <t>2.1</t>
  </si>
  <si>
    <t>2.2</t>
  </si>
  <si>
    <t>Площадь субъекта Российской Федерации</t>
  </si>
  <si>
    <t>3.1</t>
  </si>
  <si>
    <t>3.2</t>
  </si>
  <si>
    <t>4.1</t>
  </si>
  <si>
    <t>тыс. руб.</t>
  </si>
  <si>
    <t>4.2</t>
  </si>
  <si>
    <t>5.1</t>
  </si>
  <si>
    <t>5.2</t>
  </si>
  <si>
    <t>6.1</t>
  </si>
  <si>
    <t>01</t>
  </si>
  <si>
    <t>7.1</t>
  </si>
  <si>
    <t>9.1</t>
  </si>
  <si>
    <t>Количество пожаров, ликвидированных в течение первых суток с момента обнаружения</t>
  </si>
  <si>
    <t>шт.</t>
  </si>
  <si>
    <t>Общее количество лесных пожаров в текущем году</t>
  </si>
  <si>
    <t>11.1</t>
  </si>
  <si>
    <t>Количество крупных лесных пожаров</t>
  </si>
  <si>
    <t>12.1</t>
  </si>
  <si>
    <t>13.1</t>
  </si>
  <si>
    <t>15.1</t>
  </si>
  <si>
    <t>15.2</t>
  </si>
  <si>
    <t>16.1</t>
  </si>
  <si>
    <t>Площадь проведенных санитарно-оздоровительных мероприятий</t>
  </si>
  <si>
    <t>Площадь погибших и поврежденных лесов на землях лесного фонда</t>
  </si>
  <si>
    <t>17.1</t>
  </si>
  <si>
    <t>17.2</t>
  </si>
  <si>
    <t>Протяженность лесных дорог, построенных за год</t>
  </si>
  <si>
    <t>км</t>
  </si>
  <si>
    <t>23.1</t>
  </si>
  <si>
    <t>24.1</t>
  </si>
  <si>
    <t>24.2</t>
  </si>
  <si>
    <t>25.1</t>
  </si>
  <si>
    <t>25.2</t>
  </si>
  <si>
    <t>27.1</t>
  </si>
  <si>
    <t>28.1</t>
  </si>
  <si>
    <t>28.2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</si>
  <si>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</si>
  <si>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</si>
  <si>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</si>
  <si>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32.1</t>
  </si>
  <si>
    <t>32.2</t>
  </si>
  <si>
    <t>33.1</t>
  </si>
  <si>
    <t>35.1</t>
  </si>
  <si>
    <t>35.2</t>
  </si>
  <si>
    <t>Средняя численность должностных лиц, осуществляющих федеральный государственный лесной надзор (лесную охрану) на 50 тыс. га земель лесного фонда</t>
  </si>
  <si>
    <t>чел.</t>
  </si>
  <si>
    <t>Должностные лица, осуществляющие федеральный государственный лесной надзор (лесную охрану)</t>
  </si>
  <si>
    <t>Руководитель</t>
  </si>
  <si>
    <t>Погибло лесных насаждений всего в связи с воздействием пожаров, вредных организмов</t>
  </si>
  <si>
    <t>1.2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</si>
  <si>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</si>
  <si>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</si>
  <si>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</si>
  <si>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>Площадь лесов на землях лесного фонда, охваченных лесопатологическими обследованиями</t>
  </si>
  <si>
    <t>12.2</t>
  </si>
  <si>
    <t>13.2</t>
  </si>
  <si>
    <t>Объем незаконных рубок, выявленных на территории субъекта Российской Федерации, по факту текущего года</t>
  </si>
  <si>
    <t>Объем незаконных рубок, выявленных на территории субъекта Российской Федерации, в предыдущем году</t>
  </si>
  <si>
    <t>Площадь лесов с интенсивным использованием лесов и ведением лесного хозяйства</t>
  </si>
  <si>
    <t xml:space="preserve">Объем заготовки семян с улучшенными наследственными свойствами </t>
  </si>
  <si>
    <t>Формирование и хранение федерального фонда семян лесных растений</t>
  </si>
  <si>
    <t>27.2</t>
  </si>
  <si>
    <t>план на год</t>
  </si>
  <si>
    <t>факт с начала года</t>
  </si>
  <si>
    <t>по состоянию на</t>
  </si>
  <si>
    <t>(месяц)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</si>
  <si>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</si>
  <si>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</si>
  <si>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</si>
  <si>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>(Ф.И.О.)</t>
  </si>
  <si>
    <t>Площадь очагов вредных организмов, ликвидированных мерами борьбы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</si>
  <si>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</si>
  <si>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</si>
  <si>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Общий объем финансирования государственной программы</t>
  </si>
  <si>
    <t>Наименование показателя (индикатора)</t>
  </si>
  <si>
    <t>4. 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фонда, рублей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</si>
  <si>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</si>
  <si>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</si>
  <si>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</si>
  <si>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</si>
  <si>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</si>
  <si>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</si>
  <si>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</si>
  <si>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</si>
  <si>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</si>
  <si>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</si>
  <si>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</si>
  <si>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</si>
  <si>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</si>
  <si>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</si>
  <si>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</si>
  <si>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</si>
  <si>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</si>
  <si>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</si>
  <si>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</si>
  <si>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</si>
  <si>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</si>
  <si>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</si>
  <si>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</si>
  <si>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</si>
  <si>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</si>
  <si>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</si>
  <si>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</si>
  <si>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</si>
  <si>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</si>
  <si>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</si>
  <si>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</si>
  <si>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</si>
  <si>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</si>
  <si>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</si>
  <si>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</si>
  <si>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</si>
  <si>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</si>
  <si>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</si>
  <si>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</si>
  <si>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</si>
  <si>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</si>
  <si>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</si>
  <si>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</si>
  <si>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</si>
  <si>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</si>
  <si>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</si>
  <si>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</si>
  <si>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</si>
  <si>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</si>
  <si>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</si>
  <si>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</si>
  <si>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</si>
  <si>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</si>
  <si>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</si>
  <si>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</si>
  <si>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</si>
  <si>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</si>
  <si>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</si>
  <si>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</si>
  <si>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</si>
  <si>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</si>
  <si>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</si>
  <si>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</si>
  <si>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</si>
  <si>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</si>
  <si>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</si>
  <si>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</si>
  <si>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</si>
  <si>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</si>
  <si>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</si>
  <si>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</si>
  <si>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</si>
  <si>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</si>
  <si>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</si>
  <si>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</si>
  <si>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</si>
  <si>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</si>
  <si>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</si>
  <si>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</si>
  <si>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</si>
  <si>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</si>
  <si>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</si>
  <si>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</si>
  <si>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</si>
  <si>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</si>
  <si>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</si>
  <si>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</si>
  <si>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</si>
  <si>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</si>
  <si>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</si>
  <si>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</si>
  <si>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</si>
  <si>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</si>
  <si>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</si>
  <si>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(наименование лесничества, лесопарка)</t>
  </si>
  <si>
    <t>(год)</t>
  </si>
  <si>
    <t>года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</si>
  <si>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</si>
  <si>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</si>
  <si>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</si>
  <si>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</si>
  <si>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</si>
  <si>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</si>
  <si>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</si>
  <si>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</si>
  <si>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</si>
  <si>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</si>
  <si>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</si>
  <si>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</si>
  <si>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</si>
  <si>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</si>
  <si>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</si>
  <si>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</si>
  <si>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(номер контактного телефона с указанием кода города)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</si>
  <si>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</si>
  <si>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</si>
  <si>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</si>
  <si>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</si>
  <si>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</si>
  <si>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</si>
  <si>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</si>
  <si>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</si>
  <si>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</si>
  <si>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</si>
  <si>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</si>
  <si>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</si>
  <si>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</si>
  <si>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</si>
  <si>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</si>
  <si>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</si>
  <si>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</si>
  <si>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</si>
  <si>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</si>
  <si>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</si>
  <si>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</si>
  <si>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</si>
  <si>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</si>
  <si>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</si>
  <si>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</si>
  <si>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</si>
  <si>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</si>
  <si>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</si>
  <si>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</si>
  <si>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</si>
  <si>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</si>
  <si>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</si>
  <si>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</si>
  <si>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</si>
  <si>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</si>
  <si>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</si>
  <si>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</si>
  <si>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</si>
  <si>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</si>
  <si>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</si>
  <si>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</si>
  <si>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</si>
  <si>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</si>
  <si>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</si>
  <si>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</si>
  <si>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</si>
  <si>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</si>
  <si>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</si>
  <si>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</si>
  <si>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</si>
  <si>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</si>
  <si>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</si>
  <si>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</si>
  <si>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</si>
  <si>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</si>
  <si>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</si>
  <si>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</si>
  <si>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</si>
  <si>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</si>
  <si>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</si>
  <si>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</si>
  <si>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</si>
  <si>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</si>
  <si>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</si>
  <si>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</si>
  <si>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</si>
  <si>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</si>
  <si>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</si>
  <si>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</si>
  <si>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</si>
  <si>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</si>
  <si>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</si>
  <si>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</si>
  <si>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</si>
  <si>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</si>
  <si>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</si>
  <si>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</si>
  <si>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</si>
  <si>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</si>
  <si>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</si>
  <si>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ежемесячная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</si>
  <si>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</si>
  <si>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</si>
  <si>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</si>
  <si>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</si>
  <si>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www.roslesinforg.ru</t>
  </si>
  <si>
    <t>, откуда ее, при необходимости, можно загрузить.</t>
  </si>
  <si>
    <t>Форма 
1-ГП (мониторинг)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</si>
  <si>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</si>
  <si>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3. Данные представляются ежемесячно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</si>
  <si>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</si>
  <si>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</si>
  <si>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</si>
  <si>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9. Последняя версия книги "1-ГП (мониторинг)" размещена на сайте Рослесинфорг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</si>
  <si>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«Показатели Госпрограммы_ХХХХХ», где ХХХХХ – наименование отчитывающейся организации для визуальной идентификации книги.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</si>
  <si>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</si>
  <si>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</si>
  <si>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</si>
  <si>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r>
      <t xml:space="preserve">Рекомендации
 по заполнению электронной формы </t>
    </r>
    <r>
      <rPr>
        <b/>
        <i/>
        <sz val="14"/>
        <rFont val="Times New Roman"/>
        <family val="1"/>
      </rPr>
      <t xml:space="preserve">"Показатели (индикаторы) эффективности реализации государственной программы Российской Федерации "Развитие лесного хозяйства" на 2013 - 2020 годы"
</t>
    </r>
    <r>
      <rPr>
        <b/>
        <sz val="14"/>
        <rFont val="Times New Roman"/>
        <family val="1"/>
      </rPr>
      <t xml:space="preserve">"1-ГП (мониторинг)" в книге EXCEL </t>
    </r>
  </si>
  <si>
    <t>кг</t>
  </si>
  <si>
    <t>Государственная программа Российской Федерации «Развитие лесного хозяйства» на 2013 - 2020 годы</t>
  </si>
  <si>
    <t>X</t>
  </si>
  <si>
    <t>Площадь занятых лесными насаждениями земель на территории субъекта Российской Федерации</t>
  </si>
  <si>
    <t>Площадь ценных лесных насаждений на занятых лесными насаждениями землях лесного фонда на территории субъекта Российской Федерации</t>
  </si>
  <si>
    <t>Площадь занятых лесными насаждениями земель лесного фонда на территории субъекта Российской Федерации</t>
  </si>
  <si>
    <t>Отношение площади земель лесного фонда, занятой лесными насаждениями, к площади земель лесного фонда, выбывших из состава занятых лесными насаждениями земель лесного фонда в связи с воздействием пожаров, вредных организмов, рубок и других факторов</t>
  </si>
  <si>
    <t>Площадь выбывших из состава занятых лесными насаждениями земель лесного фонда в связи со сплошными рубками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</si>
  <si>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</si>
  <si>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</si>
  <si>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</si>
  <si>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6.2</t>
  </si>
  <si>
    <t>Доля крупных лесных пожаров в общем количестве лесных пожаров</t>
  </si>
  <si>
    <t>Площадь лесов, расположенных на землях лесного фонда, охваченных государственным лесопатологическим мониторингом наземными способами</t>
  </si>
  <si>
    <t>Доля площади лесов, в которых осуществляются лесопатологические обследования, в общей площади земель лесного фонда, занятых лесными насаждениями</t>
  </si>
  <si>
    <t>10.1</t>
  </si>
  <si>
    <t>10.2</t>
  </si>
  <si>
    <t>Площадь очагов, требующих мер борьбы</t>
  </si>
  <si>
    <t>Отношение площади лесов, на которых были проведены санитарно-оздоровительные мероприятия, к площади погибших и поврежденных лесов</t>
  </si>
  <si>
    <t>11.2</t>
  </si>
  <si>
    <t>Сокращение объема незаконных рубок по отношению к объему таких рубок в предыдущем году</t>
  </si>
  <si>
    <t>Доля площади земель лесного фонда, переданных в пользование, в общей площади земель лесного фонда</t>
  </si>
  <si>
    <t>Площадь лесов, переданных в аренду, постоянное (бессрочное) и безвозмездное пользования</t>
  </si>
  <si>
    <t xml:space="preserve"> тыс. га</t>
  </si>
  <si>
    <t>Площадь земель лесного фонда на территории субъекта Российской Федерации</t>
  </si>
  <si>
    <t>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</t>
  </si>
  <si>
    <t>Площадь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предшествующих отчётному</t>
  </si>
  <si>
    <t>Доля семян с улучшенными наследственными свойствами в общем объеме заготовленных семян</t>
  </si>
  <si>
    <t>16.2</t>
  </si>
  <si>
    <t>Увеличение площади лесных насаждений искусственного происхождения</t>
  </si>
  <si>
    <t>Создание искусственных лесных насаждений на площадях, ранее не занятых лесом</t>
  </si>
  <si>
    <t>Площадь рубок ухода в молодняках</t>
  </si>
  <si>
    <t>Площадь лесных плантаций</t>
  </si>
  <si>
    <t>Доля выписок, предоставленных гражданам и юридическим лицам, обратившимся в орган государственной власти субъекта Российской Федерации в области лесных отношений за получением государственной услуги по предоставлению выписки из государственного лесного реестра, в общем количестве принятых заявок на предоставление данной услуги</t>
  </si>
  <si>
    <t>Отношение площади земель, отнесенных к землям, занятым лесными насаждениями (за текущий год), к площади фактической сплошной рубки за год (без учета рубки лесных насаждений, предназначенных для строительства, реконструкции и эксплуатации объектов)</t>
  </si>
  <si>
    <t>Площадь сплошных рубок, за исключением рубок лесных насаждений, предназначенных для строительства, реконструкции и эксплуатации объектов</t>
  </si>
  <si>
    <t>Доля площади земель лесного фонда с установленными границами лесничеств (лесопарков)</t>
  </si>
  <si>
    <t>Доля площади лесов, в которых осуществляется государственная инвентаризация лесов на основе постоянных пробных площадей, в общей площади лесов</t>
  </si>
  <si>
    <t>Доля площади земель лесного фонда, на которых осуществляется дистанционный мониторинг использования лесов, в площади земель лесного фонда, переданных в аренду</t>
  </si>
  <si>
    <t>Доля объема финансирования лесных научных исследований в общем объеме финансирования лесного хозяйства</t>
  </si>
  <si>
    <t>29.1</t>
  </si>
  <si>
    <t>Объем финансирования НИОКР</t>
  </si>
  <si>
    <t>29.2</t>
  </si>
  <si>
    <t>Доля инновационных разработок в общем объеме финансирования лесных научных исследований</t>
  </si>
  <si>
    <t>30.1</t>
  </si>
  <si>
    <t>Стоимость инновационных разработок</t>
  </si>
  <si>
    <t>30.2</t>
  </si>
  <si>
    <t>Объем финансирования НИОКР основного мероприятия «Научно-аналитическое обеспечение в сфере реализации государственной программы, направленное на повышение научно-технического потенциала лесного сектора экономики», подпрограммы "Стратегическое упраление лесным хозяйством"</t>
  </si>
  <si>
    <t>Оценка качества финансового менеджмента в Рослесхозе</t>
  </si>
  <si>
    <t>баллов</t>
  </si>
  <si>
    <t>Динамика производительности труда относительно уровня предыдущего года</t>
  </si>
  <si>
    <t>Количество высокопроизводительных рабочих мест</t>
  </si>
  <si>
    <t>тыс. чел.</t>
  </si>
  <si>
    <t>Число автоматизированных рабочих мест</t>
  </si>
  <si>
    <t>33.2</t>
  </si>
  <si>
    <t>Внутренние затраты на исследования и разработки</t>
  </si>
  <si>
    <t>млн. руб</t>
  </si>
  <si>
    <t>Количество работников лесного хозяйства, прошедших повышение квалификации</t>
  </si>
  <si>
    <t>Показатели (индикаторы) эффективности реализации государственной программы Российской Федерации 
"Развитие лесного хозяйства" на 2013 - 2020 годы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</si>
  <si>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</si>
  <si>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</si>
  <si>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</si>
  <si>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</si>
  <si>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2. Доля площади ценных лесных насаждений в составе занятых лесными насаждениями земель лесного фонда,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</si>
  <si>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</si>
  <si>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</si>
  <si>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</si>
  <si>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</si>
  <si>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</si>
  <si>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</si>
  <si>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</si>
  <si>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</si>
  <si>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</si>
  <si>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</si>
  <si>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</si>
  <si>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</si>
  <si>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</si>
  <si>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</si>
  <si>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</si>
  <si>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</si>
  <si>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</si>
  <si>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</si>
  <si>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</si>
  <si>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t>6. Доля лесных пожаров, ликвидированных в течение первых суток с момента обнаружения, в общем количестве лесных пожаров, процентов</t>
  </si>
  <si>
    <t>7. Доля крупных лесных пожаров в общем количестве лесных пожаров, процентов</t>
  </si>
  <si>
    <t>11. Отношение площади лесов, на которых были проведены санитарно-оздоровительные мероприятия, к площади погибших и поврежденных лесов, процентов</t>
  </si>
  <si>
    <t>13. Доля площади земель лесного фонда, переданных в пользование, в общей площади земель лесного фонда, процентов</t>
  </si>
  <si>
    <t>Отношение площади ликвидированных очагов вредных организмов к площади очагов вредных организмов в лесах, требующих мер борьбы с ними</t>
  </si>
  <si>
    <t>32.3</t>
  </si>
  <si>
    <t>32.4</t>
  </si>
  <si>
    <t>Численность работников лесного хозяйства в текущем году</t>
  </si>
  <si>
    <t>Общий средний прирост лесных насаждений в предыдущем году</t>
  </si>
  <si>
    <t>Численность работников лесного хозяйства в предыдущем году</t>
  </si>
  <si>
    <t>Доля специалистов лесного хозяйства, прошедших повышение квалификации, в общей численности работников лесного хозяйства</t>
  </si>
  <si>
    <r>
      <t>тыс. м</t>
    </r>
    <r>
      <rPr>
        <vertAlign val="superscript"/>
        <sz val="11"/>
        <rFont val="Times New Roman"/>
        <family val="1"/>
      </rPr>
      <t>3</t>
    </r>
  </si>
  <si>
    <r>
      <t>млн.м</t>
    </r>
    <r>
      <rPr>
        <vertAlign val="superscript"/>
        <sz val="11"/>
        <color indexed="8"/>
        <rFont val="Times New Roman"/>
        <family val="1"/>
      </rPr>
      <t>3</t>
    </r>
  </si>
  <si>
    <r>
      <rPr>
        <b/>
        <sz val="11"/>
        <rFont val="Times New Roman"/>
        <family val="1"/>
      </rPr>
      <t xml:space="preserve">Представляют: 
 - </t>
    </r>
    <r>
      <rPr>
        <sz val="11"/>
        <rFont val="Times New Roman"/>
        <family val="1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 - в Департаменты лесного хозяйства по федеральным округам;
 - Департаменты лесного хозяйства по федеральным округам - в Федеральное агентство лесного хозяйства (Рослесхоз).</t>
    </r>
  </si>
  <si>
    <r>
      <rPr>
        <b/>
        <sz val="11"/>
        <rFont val="Times New Roman"/>
        <family val="1"/>
      </rPr>
      <t>Срок представления:</t>
    </r>
    <r>
      <rPr>
        <sz val="11"/>
        <rFont val="Times New Roman"/>
        <family val="1"/>
      </rPr>
      <t xml:space="preserve"> 
 - в Департаменты лесного хозяйства по федеральным округам - не позднее10-го числа месяца, следующего за отчетным периодом;
 - в Федеральное агентство лесного хозяйства (Рослесхоз) - не позднее 12-го числа месяца, следующего за отчетным периодом.</t>
    </r>
  </si>
  <si>
    <t>Среднесписочная численность работников (орган государственной власти, лесничества и лесопарки)</t>
  </si>
  <si>
    <t>Площадь лесов, на которых осуществляется дистанционный мониторинг использования лесов</t>
  </si>
  <si>
    <t>Площадь земель лесного фонда, переданных в аренду 
в соответствии со ст. 29, 43-46 ЛК РФ</t>
  </si>
  <si>
    <t>Лесистость территории Российской Федерации</t>
  </si>
  <si>
    <t>Предоставлено выписок из государственного лесного реестра</t>
  </si>
  <si>
    <t>Общая численность персонала</t>
  </si>
  <si>
    <t>Общий средний прирост лесных насаждений в текущем году</t>
  </si>
  <si>
    <t>Введено молодняков в категорию хозяйственно-ценных древесных насаждений</t>
  </si>
  <si>
    <t>3.3</t>
  </si>
  <si>
    <t>Доля площади ценных лесных насаждений в составе занятых лесными насаждениями земель лесного фонда</t>
  </si>
  <si>
    <t>23.2</t>
  </si>
  <si>
    <t>7.2</t>
  </si>
  <si>
    <t>9.2</t>
  </si>
  <si>
    <t>Площадь лесов, в которых осуществлена государственная инвентаризация лесов на основе постоянных пробных площадей</t>
  </si>
  <si>
    <t/>
  </si>
  <si>
    <t>Подпрограмма 2. Стратегическое управление лесным хозяйством</t>
  </si>
  <si>
    <t>Подпрограмма 1. Обеспечение использования, охраны, защиты и воспроизводства лесов</t>
  </si>
  <si>
    <t>Обоснование отклонений значений показателя (индикатора) на конец отчетного года (при наличии)</t>
  </si>
  <si>
    <t>Значения показателей (индикаторов) государственной программы</t>
  </si>
  <si>
    <t>140617</t>
  </si>
  <si>
    <t>1-ГП</t>
  </si>
  <si>
    <r>
      <t xml:space="preserve">          1. Файл "Показатели Госпрограммы"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"1-ГП"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"1-ГП"</t>
    </r>
    <r>
      <rPr>
        <sz val="12"/>
        <rFont val="Times New Roman"/>
        <family val="1"/>
      </rPr>
      <t xml:space="preserve"> содержит электронную форму "1-ГП (мониторинг)".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</si>
  <si>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% выпол-нения плана</t>
  </si>
  <si>
    <t>Общая площадь лесов на территории Российской Федерации</t>
  </si>
  <si>
    <t>Письмо Рослесхоза
от 30.05.2017
№ ВШ-04-54/7282</t>
  </si>
  <si>
    <t>Общий объем заготовленной древесины, всего</t>
  </si>
  <si>
    <t>Количество принятых заявок на получение выписок из государственного лесного реестра, всего</t>
  </si>
  <si>
    <t>100</t>
  </si>
  <si>
    <t>103</t>
  </si>
  <si>
    <t>v2.1</t>
  </si>
  <si>
    <t>Министерство лесного хозяйства Республики Татарстан</t>
  </si>
  <si>
    <t>Э.Н.Бедретдинов</t>
  </si>
  <si>
    <t>ведущий консультант</t>
  </si>
  <si>
    <t>С.А.Галиева</t>
  </si>
  <si>
    <t>октября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</si>
</sst>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_ ;[Red]\-#,##0.0\ "/>
    <numFmt numFmtId="174" formatCode="#,##0.0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0.000"/>
    <numFmt numFmtId="179" formatCode="0.0"/>
    <numFmt numFmtId="180" formatCode="#,##0.00_ ;[Red]\-#,##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4" tint="-0.4999699890613556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23" fillId="25" borderId="0" applyNumberFormat="0" applyBorder="0" applyAlignment="0" applyProtection="0"/>
    <xf numFmtId="0" fontId="59" fillId="26" borderId="0" applyNumberFormat="0" applyBorder="0" applyAlignment="0" applyProtection="0"/>
    <xf numFmtId="0" fontId="23" fillId="17" borderId="0" applyNumberFormat="0" applyBorder="0" applyAlignment="0" applyProtection="0"/>
    <xf numFmtId="0" fontId="59" fillId="27" borderId="0" applyNumberFormat="0" applyBorder="0" applyAlignment="0" applyProtection="0"/>
    <xf numFmtId="0" fontId="23" fillId="19" borderId="0" applyNumberFormat="0" applyBorder="0" applyAlignment="0" applyProtection="0"/>
    <xf numFmtId="0" fontId="59" fillId="28" borderId="0" applyNumberFormat="0" applyBorder="0" applyAlignment="0" applyProtection="0"/>
    <xf numFmtId="0" fontId="23" fillId="29" borderId="0" applyNumberFormat="0" applyBorder="0" applyAlignment="0" applyProtection="0"/>
    <xf numFmtId="0" fontId="59" fillId="30" borderId="0" applyNumberFormat="0" applyBorder="0" applyAlignment="0" applyProtection="0"/>
    <xf numFmtId="0" fontId="23" fillId="31" borderId="0" applyNumberFormat="0" applyBorder="0" applyAlignment="0" applyProtection="0"/>
    <xf numFmtId="0" fontId="59" fillId="32" borderId="0" applyNumberFormat="0" applyBorder="0" applyAlignment="0" applyProtection="0"/>
    <xf numFmtId="0" fontId="23" fillId="33" borderId="0" applyNumberFormat="0" applyBorder="0" applyAlignment="0" applyProtection="0"/>
    <xf numFmtId="0" fontId="59" fillId="34" borderId="0" applyNumberFormat="0" applyBorder="0" applyAlignment="0" applyProtection="0"/>
    <xf numFmtId="0" fontId="23" fillId="35" borderId="0" applyNumberFormat="0" applyBorder="0" applyAlignment="0" applyProtection="0"/>
    <xf numFmtId="0" fontId="59" fillId="36" borderId="0" applyNumberFormat="0" applyBorder="0" applyAlignment="0" applyProtection="0"/>
    <xf numFmtId="0" fontId="23" fillId="37" borderId="0" applyNumberFormat="0" applyBorder="0" applyAlignment="0" applyProtection="0"/>
    <xf numFmtId="0" fontId="59" fillId="38" borderId="0" applyNumberFormat="0" applyBorder="0" applyAlignment="0" applyProtection="0"/>
    <xf numFmtId="0" fontId="23" fillId="39" borderId="0" applyNumberFormat="0" applyBorder="0" applyAlignment="0" applyProtection="0"/>
    <xf numFmtId="0" fontId="59" fillId="40" borderId="0" applyNumberFormat="0" applyBorder="0" applyAlignment="0" applyProtection="0"/>
    <xf numFmtId="0" fontId="23" fillId="29" borderId="0" applyNumberFormat="0" applyBorder="0" applyAlignment="0" applyProtection="0"/>
    <xf numFmtId="0" fontId="59" fillId="41" borderId="0" applyNumberFormat="0" applyBorder="0" applyAlignment="0" applyProtection="0"/>
    <xf numFmtId="0" fontId="23" fillId="31" borderId="0" applyNumberFormat="0" applyBorder="0" applyAlignment="0" applyProtection="0"/>
    <xf numFmtId="0" fontId="59" fillId="42" borderId="0" applyNumberFormat="0" applyBorder="0" applyAlignment="0" applyProtection="0"/>
    <xf numFmtId="0" fontId="23" fillId="43" borderId="0" applyNumberFormat="0" applyBorder="0" applyAlignment="0" applyProtection="0"/>
    <xf numFmtId="0" fontId="60" fillId="44" borderId="1" applyNumberFormat="0" applyAlignment="0" applyProtection="0"/>
    <xf numFmtId="0" fontId="24" fillId="13" borderId="2" applyNumberFormat="0" applyAlignment="0" applyProtection="0"/>
    <xf numFmtId="0" fontId="61" fillId="45" borderId="3" applyNumberFormat="0" applyAlignment="0" applyProtection="0"/>
    <xf numFmtId="0" fontId="25" fillId="46" borderId="4" applyNumberFormat="0" applyAlignment="0" applyProtection="0"/>
    <xf numFmtId="0" fontId="62" fillId="45" borderId="1" applyNumberFormat="0" applyAlignment="0" applyProtection="0"/>
    <xf numFmtId="0" fontId="26" fillId="46" borderId="2" applyNumberFormat="0" applyAlignment="0" applyProtection="0"/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27" fillId="0" borderId="6" applyNumberFormat="0" applyFill="0" applyAlignment="0" applyProtection="0"/>
    <xf numFmtId="0" fontId="65" fillId="0" borderId="7" applyNumberFormat="0" applyFill="0" applyAlignment="0" applyProtection="0"/>
    <xf numFmtId="0" fontId="28" fillId="0" borderId="8" applyNumberFormat="0" applyFill="0" applyAlignment="0" applyProtection="0"/>
    <xf numFmtId="0" fontId="66" fillId="0" borderId="9" applyNumberFormat="0" applyFill="0" applyAlignment="0" applyProtection="0"/>
    <xf numFmtId="0" fontId="29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30" fillId="0" borderId="12" applyNumberFormat="0" applyFill="0" applyAlignment="0" applyProtection="0"/>
    <xf numFmtId="0" fontId="68" fillId="47" borderId="13" applyNumberFormat="0" applyAlignment="0" applyProtection="0"/>
    <xf numFmtId="0" fontId="31" fillId="48" borderId="14" applyNumberFormat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33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34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36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38" fillId="7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9" fillId="0" borderId="0" xfId="90" applyFont="1" applyProtection="1">
      <alignment/>
      <protection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1" fillId="0" borderId="0" xfId="90" applyFont="1" applyProtection="1">
      <alignment/>
      <protection/>
    </xf>
    <xf numFmtId="0" fontId="12" fillId="46" borderId="0" xfId="101" applyFill="1" applyAlignment="1">
      <alignment horizontal="center" vertical="center" wrapText="1"/>
      <protection/>
    </xf>
    <xf numFmtId="0" fontId="12" fillId="0" borderId="0" xfId="101">
      <alignment/>
      <protection/>
    </xf>
    <xf numFmtId="49" fontId="12" fillId="0" borderId="0" xfId="101" applyNumberFormat="1" applyFont="1">
      <alignment/>
      <protection/>
    </xf>
    <xf numFmtId="0" fontId="12" fillId="0" borderId="0" xfId="101" applyAlignment="1">
      <alignment wrapText="1"/>
      <protection/>
    </xf>
    <xf numFmtId="49" fontId="16" fillId="0" borderId="0" xfId="100" applyNumberFormat="1" applyFont="1" applyAlignment="1">
      <alignment horizontal="center" vertical="center" wrapText="1"/>
      <protection/>
    </xf>
    <xf numFmtId="49" fontId="16" fillId="0" borderId="0" xfId="100" applyNumberFormat="1" applyFont="1" applyAlignment="1">
      <alignment horizontal="center" wrapText="1"/>
      <protection/>
    </xf>
    <xf numFmtId="0" fontId="16" fillId="0" borderId="0" xfId="100" applyFont="1" applyAlignment="1">
      <alignment wrapText="1"/>
      <protection/>
    </xf>
    <xf numFmtId="0" fontId="16" fillId="0" borderId="0" xfId="100" applyFont="1">
      <alignment/>
      <protection/>
    </xf>
    <xf numFmtId="49" fontId="16" fillId="0" borderId="0" xfId="100" applyNumberFormat="1" applyFont="1" applyAlignment="1">
      <alignment horizontal="center" vertical="center"/>
      <protection/>
    </xf>
    <xf numFmtId="49" fontId="18" fillId="0" borderId="0" xfId="100" applyNumberFormat="1" applyFont="1">
      <alignment/>
      <protection/>
    </xf>
    <xf numFmtId="0" fontId="19" fillId="0" borderId="0" xfId="100" applyFont="1" applyAlignment="1">
      <alignment horizontal="center"/>
      <protection/>
    </xf>
    <xf numFmtId="0" fontId="18" fillId="0" borderId="0" xfId="100" applyFont="1">
      <alignment/>
      <protection/>
    </xf>
    <xf numFmtId="49" fontId="18" fillId="0" borderId="0" xfId="100" applyNumberFormat="1" applyFont="1">
      <alignment/>
      <protection/>
    </xf>
    <xf numFmtId="0" fontId="20" fillId="0" borderId="0" xfId="100" applyNumberFormat="1" applyFont="1">
      <alignment/>
      <protection/>
    </xf>
    <xf numFmtId="49" fontId="12" fillId="0" borderId="0" xfId="100" applyNumberFormat="1">
      <alignment/>
      <protection/>
    </xf>
    <xf numFmtId="49" fontId="21" fillId="0" borderId="0" xfId="100" applyNumberFormat="1" applyFont="1" applyAlignment="1">
      <alignment horizontal="center"/>
      <protection/>
    </xf>
    <xf numFmtId="0" fontId="12" fillId="0" borderId="0" xfId="100" applyNumberFormat="1">
      <alignment/>
      <protection/>
    </xf>
    <xf numFmtId="0" fontId="21" fillId="0" borderId="0" xfId="100" applyFont="1" applyAlignment="1">
      <alignment wrapText="1"/>
      <protection/>
    </xf>
    <xf numFmtId="0" fontId="12" fillId="0" borderId="0" xfId="100" applyFont="1" applyAlignment="1">
      <alignment horizontal="center" vertical="center"/>
      <protection/>
    </xf>
    <xf numFmtId="0" fontId="12" fillId="0" borderId="0" xfId="100" applyFont="1">
      <alignment/>
      <protection/>
    </xf>
    <xf numFmtId="0" fontId="8" fillId="0" borderId="0" xfId="102" applyFont="1">
      <alignment/>
      <protection/>
    </xf>
    <xf numFmtId="0" fontId="41" fillId="0" borderId="19" xfId="102" applyFont="1" applyBorder="1" applyAlignment="1">
      <alignment/>
      <protection/>
    </xf>
    <xf numFmtId="0" fontId="43" fillId="0" borderId="0" xfId="102" applyFont="1" applyAlignment="1">
      <alignment horizontal="center"/>
      <protection/>
    </xf>
    <xf numFmtId="0" fontId="39" fillId="0" borderId="0" xfId="102" applyFont="1" applyAlignment="1">
      <alignment horizontal="center" wrapText="1"/>
      <protection/>
    </xf>
    <xf numFmtId="0" fontId="39" fillId="0" borderId="0" xfId="102" applyFont="1" applyBorder="1" applyAlignment="1">
      <alignment horizontal="center" vertical="center" wrapText="1"/>
      <protection/>
    </xf>
    <xf numFmtId="16" fontId="43" fillId="0" borderId="0" xfId="102" applyNumberFormat="1" applyFont="1" applyAlignment="1">
      <alignment horizontal="center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49" fontId="10" fillId="55" borderId="0" xfId="90" applyNumberFormat="1" applyFont="1" applyFill="1" applyAlignment="1" applyProtection="1">
      <alignment horizontal="center" wrapText="1"/>
      <protection/>
    </xf>
    <xf numFmtId="0" fontId="10" fillId="55" borderId="0" xfId="90" applyFont="1" applyFill="1" applyAlignment="1" applyProtection="1">
      <alignment wrapText="1"/>
      <protection/>
    </xf>
    <xf numFmtId="0" fontId="22" fillId="55" borderId="21" xfId="90" applyFont="1" applyFill="1" applyBorder="1" applyAlignment="1" applyProtection="1">
      <alignment horizontal="center" vertical="top" wrapText="1"/>
      <protection/>
    </xf>
    <xf numFmtId="0" fontId="22" fillId="55" borderId="0" xfId="90" applyFont="1" applyFill="1" applyAlignment="1" applyProtection="1">
      <alignment horizontal="center" vertical="top" wrapText="1"/>
      <protection/>
    </xf>
    <xf numFmtId="0" fontId="14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9" fillId="55" borderId="0" xfId="90" applyFont="1" applyFill="1" applyProtection="1">
      <alignment/>
      <protection/>
    </xf>
    <xf numFmtId="49" fontId="6" fillId="55" borderId="0" xfId="90" applyNumberFormat="1" applyFont="1" applyFill="1" applyBorder="1" applyAlignment="1" applyProtection="1">
      <alignment horizontal="center" vertical="center" wrapText="1"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0" fontId="6" fillId="55" borderId="0" xfId="90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Border="1" applyAlignment="1" applyProtection="1">
      <alignment horizontal="center" vertical="center" wrapText="1"/>
      <protection/>
    </xf>
    <xf numFmtId="0" fontId="2" fillId="55" borderId="0" xfId="90" applyFill="1" applyBorder="1" applyProtection="1">
      <alignment/>
      <protection/>
    </xf>
    <xf numFmtId="0" fontId="11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9" fillId="55" borderId="0" xfId="90" applyFont="1" applyFill="1" applyAlignment="1" applyProtection="1">
      <alignment wrapText="1"/>
      <protection/>
    </xf>
    <xf numFmtId="0" fontId="8" fillId="55" borderId="0" xfId="90" applyFont="1" applyFill="1" applyProtection="1">
      <alignment/>
      <protection/>
    </xf>
    <xf numFmtId="0" fontId="8" fillId="0" borderId="0" xfId="90" applyFont="1">
      <alignment/>
      <protection/>
    </xf>
    <xf numFmtId="0" fontId="8" fillId="0" borderId="20" xfId="90" applyFont="1" applyFill="1" applyBorder="1" applyAlignment="1">
      <alignment horizontal="center" vertical="center"/>
      <protection/>
    </xf>
    <xf numFmtId="0" fontId="8" fillId="0" borderId="20" xfId="90" applyFont="1" applyFill="1" applyBorder="1" applyAlignment="1">
      <alignment horizontal="center" vertical="center" wrapText="1"/>
      <protection/>
    </xf>
    <xf numFmtId="0" fontId="8" fillId="0" borderId="0" xfId="90" applyFont="1" applyFill="1">
      <alignment/>
      <protection/>
    </xf>
    <xf numFmtId="0" fontId="7" fillId="0" borderId="20" xfId="90" applyFont="1" applyBorder="1" applyAlignment="1">
      <alignment horizontal="left" vertical="top" wrapText="1"/>
      <protection/>
    </xf>
    <xf numFmtId="0" fontId="7" fillId="0" borderId="0" xfId="90" applyFont="1">
      <alignment/>
      <protection/>
    </xf>
    <xf numFmtId="0" fontId="8" fillId="0" borderId="20" xfId="90" applyFont="1" applyBorder="1" applyAlignment="1">
      <alignment horizontal="left" vertical="top" wrapText="1" indent="1"/>
      <protection/>
    </xf>
    <xf numFmtId="0" fontId="7" fillId="0" borderId="20" xfId="90" applyFont="1" applyFill="1" applyBorder="1" applyAlignment="1">
      <alignment horizontal="left" vertical="top" wrapText="1"/>
      <protection/>
    </xf>
    <xf numFmtId="0" fontId="7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8" fillId="0" borderId="20" xfId="90" applyFont="1" applyBorder="1" applyAlignment="1">
      <alignment horizontal="center" vertical="top" wrapText="1"/>
      <protection/>
    </xf>
    <xf numFmtId="0" fontId="8" fillId="0" borderId="0" xfId="90" applyFont="1" applyAlignment="1">
      <alignment horizontal="center"/>
      <protection/>
    </xf>
    <xf numFmtId="0" fontId="49" fillId="55" borderId="0" xfId="90" applyFont="1" applyFill="1" applyProtection="1">
      <alignment/>
      <protection/>
    </xf>
    <xf numFmtId="0" fontId="49" fillId="0" borderId="0" xfId="90" applyFont="1" applyProtection="1">
      <alignment/>
      <protection/>
    </xf>
    <xf numFmtId="0" fontId="13" fillId="55" borderId="20" xfId="90" applyFont="1" applyFill="1" applyBorder="1" applyAlignment="1" applyProtection="1">
      <alignment horizontal="center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7" fillId="0" borderId="20" xfId="90" applyNumberFormat="1" applyFont="1" applyBorder="1" applyAlignment="1">
      <alignment horizontal="center" vertical="center"/>
      <protection/>
    </xf>
    <xf numFmtId="0" fontId="7" fillId="0" borderId="20" xfId="90" applyFont="1" applyBorder="1" applyAlignment="1">
      <alignment horizontal="center" vertical="center"/>
      <protection/>
    </xf>
    <xf numFmtId="0" fontId="8" fillId="0" borderId="20" xfId="90" applyNumberFormat="1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0" fillId="5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55" borderId="0" xfId="90" applyFont="1" applyFill="1" applyBorder="1" applyAlignment="1" applyProtection="1">
      <alignment/>
      <protection/>
    </xf>
    <xf numFmtId="0" fontId="9" fillId="55" borderId="22" xfId="90" applyFont="1" applyFill="1" applyBorder="1" applyAlignment="1" applyProtection="1">
      <alignment horizontal="center"/>
      <protection/>
    </xf>
    <xf numFmtId="0" fontId="8" fillId="55" borderId="0" xfId="90" applyFont="1" applyFill="1" applyBorder="1" applyAlignment="1" applyProtection="1">
      <alignment vertical="top"/>
      <protection/>
    </xf>
    <xf numFmtId="49" fontId="9" fillId="55" borderId="22" xfId="90" applyNumberFormat="1" applyFont="1" applyFill="1" applyBorder="1" applyAlignment="1" applyProtection="1">
      <alignment horizontal="center"/>
      <protection/>
    </xf>
    <xf numFmtId="0" fontId="3" fillId="55" borderId="21" xfId="90" applyFont="1" applyFill="1" applyBorder="1" applyAlignment="1" applyProtection="1">
      <alignment horizontal="center" vertical="top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78" fillId="55" borderId="20" xfId="0" applyFont="1" applyFill="1" applyBorder="1" applyAlignment="1" applyProtection="1">
      <alignment horizontal="center" vertical="center" wrapText="1"/>
      <protection/>
    </xf>
    <xf numFmtId="174" fontId="5" fillId="56" borderId="20" xfId="90" applyNumberFormat="1" applyFont="1" applyFill="1" applyBorder="1" applyAlignment="1" applyProtection="1">
      <alignment horizontal="right" vertical="center"/>
      <protection/>
    </xf>
    <xf numFmtId="49" fontId="9" fillId="0" borderId="20" xfId="90" applyNumberFormat="1" applyFont="1" applyFill="1" applyBorder="1" applyAlignment="1" applyProtection="1">
      <alignment horizontal="left" vertical="top" wrapText="1"/>
      <protection locked="0"/>
    </xf>
    <xf numFmtId="0" fontId="71" fillId="55" borderId="20" xfId="0" applyFont="1" applyFill="1" applyBorder="1" applyAlignment="1" applyProtection="1">
      <alignment horizontal="center" vertical="center" wrapText="1"/>
      <protection/>
    </xf>
    <xf numFmtId="173" fontId="9" fillId="57" borderId="20" xfId="90" applyNumberFormat="1" applyFont="1" applyFill="1" applyBorder="1" applyAlignment="1" applyProtection="1">
      <alignment horizontal="center" vertical="center"/>
      <protection/>
    </xf>
    <xf numFmtId="173" fontId="9" fillId="0" borderId="20" xfId="90" applyNumberFormat="1" applyFont="1" applyFill="1" applyBorder="1" applyAlignment="1" applyProtection="1">
      <alignment horizontal="right" vertical="center"/>
      <protection locked="0"/>
    </xf>
    <xf numFmtId="173" fontId="5" fillId="57" borderId="20" xfId="90" applyNumberFormat="1" applyFont="1" applyFill="1" applyBorder="1" applyAlignment="1" applyProtection="1">
      <alignment horizontal="center" vertical="center"/>
      <protection/>
    </xf>
    <xf numFmtId="0" fontId="9" fillId="0" borderId="20" xfId="90" applyFont="1" applyFill="1" applyBorder="1" applyAlignment="1" applyProtection="1">
      <alignment horizontal="left" vertical="center" wrapText="1"/>
      <protection/>
    </xf>
    <xf numFmtId="0" fontId="13" fillId="0" borderId="20" xfId="90" applyFont="1" applyFill="1" applyBorder="1" applyAlignment="1" applyProtection="1">
      <alignment horizontal="center" vertical="center" wrapText="1"/>
      <protection/>
    </xf>
    <xf numFmtId="0" fontId="71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90" applyFont="1" applyFill="1" applyBorder="1" applyAlignment="1" applyProtection="1">
      <alignment horizontal="left" vertical="center" wrapText="1"/>
      <protection/>
    </xf>
    <xf numFmtId="0" fontId="9" fillId="55" borderId="20" xfId="90" applyFont="1" applyFill="1" applyBorder="1" applyAlignment="1" applyProtection="1">
      <alignment horizontal="center" vertical="center" wrapText="1"/>
      <protection/>
    </xf>
    <xf numFmtId="175" fontId="9" fillId="0" borderId="20" xfId="90" applyNumberFormat="1" applyFont="1" applyFill="1" applyBorder="1" applyAlignment="1" applyProtection="1">
      <alignment horizontal="right" vertical="center"/>
      <protection locked="0"/>
    </xf>
    <xf numFmtId="173" fontId="5" fillId="0" borderId="20" xfId="90" applyNumberFormat="1" applyFont="1" applyFill="1" applyBorder="1" applyAlignment="1" applyProtection="1">
      <alignment horizontal="right" vertical="center"/>
      <protection locked="0"/>
    </xf>
    <xf numFmtId="0" fontId="78" fillId="0" borderId="20" xfId="0" applyFont="1" applyFill="1" applyBorder="1" applyAlignment="1" applyProtection="1">
      <alignment horizontal="center" vertical="center" wrapText="1"/>
      <protection/>
    </xf>
    <xf numFmtId="49" fontId="78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90" applyNumberFormat="1" applyFont="1" applyFill="1" applyBorder="1" applyAlignment="1" applyProtection="1">
      <alignment horizontal="center" vertical="center" wrapText="1"/>
      <protection/>
    </xf>
    <xf numFmtId="0" fontId="9" fillId="0" borderId="20" xfId="103" applyFont="1" applyFill="1" applyBorder="1" applyAlignment="1" applyProtection="1">
      <alignment horizontal="left" vertical="center" wrapText="1"/>
      <protection/>
    </xf>
    <xf numFmtId="0" fontId="9" fillId="0" borderId="20" xfId="90" applyFont="1" applyFill="1" applyBorder="1" applyAlignment="1" applyProtection="1">
      <alignment horizontal="center" vertical="center" wrapText="1"/>
      <protection/>
    </xf>
    <xf numFmtId="0" fontId="78" fillId="0" borderId="20" xfId="0" applyFont="1" applyFill="1" applyBorder="1" applyAlignment="1" applyProtection="1">
      <alignment horizontal="left" vertical="center" wrapText="1"/>
      <protection/>
    </xf>
    <xf numFmtId="0" fontId="10" fillId="55" borderId="22" xfId="90" applyFont="1" applyFill="1" applyBorder="1" applyAlignment="1" applyProtection="1">
      <alignment horizontal="center" wrapText="1"/>
      <protection locked="0"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71" fillId="55" borderId="0" xfId="0" applyFont="1" applyFill="1" applyAlignment="1" applyProtection="1">
      <alignment/>
      <protection/>
    </xf>
    <xf numFmtId="0" fontId="79" fillId="55" borderId="0" xfId="90" applyFont="1" applyFill="1" applyBorder="1" applyAlignment="1" applyProtection="1">
      <alignment vertical="center" wrapText="1"/>
      <protection/>
    </xf>
    <xf numFmtId="0" fontId="80" fillId="55" borderId="0" xfId="90" applyFont="1" applyFill="1" applyBorder="1" applyAlignment="1" applyProtection="1">
      <alignment horizontal="center" vertical="top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49" fontId="50" fillId="0" borderId="20" xfId="90" applyNumberFormat="1" applyFont="1" applyFill="1" applyBorder="1" applyAlignment="1" applyProtection="1">
      <alignment horizontal="center" vertical="center" wrapText="1"/>
      <protection/>
    </xf>
    <xf numFmtId="49" fontId="13" fillId="0" borderId="20" xfId="90" applyNumberFormat="1" applyFont="1" applyFill="1" applyBorder="1" applyAlignment="1" applyProtection="1">
      <alignment horizontal="left" vertical="center" wrapText="1"/>
      <protection/>
    </xf>
    <xf numFmtId="0" fontId="78" fillId="0" borderId="0" xfId="0" applyFont="1" applyFill="1" applyAlignment="1" applyProtection="1">
      <alignment horizontal="left" vertical="center" wrapText="1"/>
      <protection/>
    </xf>
    <xf numFmtId="0" fontId="2" fillId="0" borderId="0" xfId="90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90" applyFont="1" applyBorder="1" applyProtection="1">
      <alignment/>
      <protection/>
    </xf>
    <xf numFmtId="0" fontId="49" fillId="0" borderId="0" xfId="90" applyFont="1" applyBorder="1" applyProtection="1">
      <alignment/>
      <protection/>
    </xf>
    <xf numFmtId="0" fontId="9" fillId="0" borderId="0" xfId="90" applyFont="1" applyBorder="1" applyProtection="1">
      <alignment/>
      <protection/>
    </xf>
    <xf numFmtId="0" fontId="11" fillId="0" borderId="0" xfId="90" applyFont="1" applyBorder="1" applyProtection="1">
      <alignment/>
      <protection/>
    </xf>
    <xf numFmtId="0" fontId="2" fillId="58" borderId="23" xfId="90" applyFill="1" applyBorder="1" applyProtection="1">
      <alignment/>
      <protection/>
    </xf>
    <xf numFmtId="0" fontId="2" fillId="58" borderId="24" xfId="90" applyFill="1" applyBorder="1" applyProtection="1">
      <alignment/>
      <protection/>
    </xf>
    <xf numFmtId="0" fontId="2" fillId="58" borderId="25" xfId="90" applyFill="1" applyBorder="1" applyProtection="1">
      <alignment/>
      <protection/>
    </xf>
    <xf numFmtId="0" fontId="2" fillId="58" borderId="0" xfId="90" applyFill="1" applyBorder="1" applyProtection="1">
      <alignment/>
      <protection/>
    </xf>
    <xf numFmtId="0" fontId="0" fillId="58" borderId="26" xfId="0" applyFill="1" applyBorder="1" applyAlignment="1" applyProtection="1">
      <alignment/>
      <protection/>
    </xf>
    <xf numFmtId="0" fontId="0" fillId="58" borderId="0" xfId="0" applyFill="1" applyBorder="1" applyAlignment="1" applyProtection="1">
      <alignment/>
      <protection/>
    </xf>
    <xf numFmtId="0" fontId="0" fillId="58" borderId="27" xfId="0" applyFill="1" applyBorder="1" applyAlignment="1" applyProtection="1">
      <alignment/>
      <protection/>
    </xf>
    <xf numFmtId="0" fontId="2" fillId="58" borderId="26" xfId="90" applyFill="1" applyBorder="1" applyProtection="1">
      <alignment/>
      <protection/>
    </xf>
    <xf numFmtId="0" fontId="2" fillId="58" borderId="27" xfId="90" applyFill="1" applyBorder="1" applyProtection="1">
      <alignment/>
      <protection/>
    </xf>
    <xf numFmtId="0" fontId="2" fillId="58" borderId="26" xfId="90" applyFont="1" applyFill="1" applyBorder="1" applyProtection="1">
      <alignment/>
      <protection/>
    </xf>
    <xf numFmtId="0" fontId="2" fillId="58" borderId="0" xfId="90" applyFont="1" applyFill="1" applyBorder="1" applyProtection="1">
      <alignment/>
      <protection/>
    </xf>
    <xf numFmtId="0" fontId="2" fillId="58" borderId="27" xfId="90" applyFont="1" applyFill="1" applyBorder="1" applyProtection="1">
      <alignment/>
      <protection/>
    </xf>
    <xf numFmtId="0" fontId="49" fillId="58" borderId="28" xfId="90" applyFont="1" applyFill="1" applyBorder="1" applyProtection="1">
      <alignment/>
      <protection/>
    </xf>
    <xf numFmtId="0" fontId="49" fillId="58" borderId="29" xfId="90" applyFont="1" applyFill="1" applyBorder="1" applyProtection="1">
      <alignment/>
      <protection/>
    </xf>
    <xf numFmtId="0" fontId="49" fillId="58" borderId="30" xfId="90" applyFont="1" applyFill="1" applyBorder="1" applyProtection="1">
      <alignment/>
      <protection/>
    </xf>
    <xf numFmtId="0" fontId="49" fillId="58" borderId="0" xfId="90" applyFont="1" applyFill="1" applyBorder="1" applyProtection="1">
      <alignment/>
      <protection/>
    </xf>
    <xf numFmtId="0" fontId="9" fillId="58" borderId="0" xfId="90" applyFont="1" applyFill="1" applyBorder="1" applyProtection="1">
      <alignment/>
      <protection/>
    </xf>
    <xf numFmtId="0" fontId="11" fillId="58" borderId="0" xfId="90" applyFont="1" applyFill="1" applyBorder="1" applyProtection="1">
      <alignment/>
      <protection/>
    </xf>
    <xf numFmtId="0" fontId="2" fillId="58" borderId="0" xfId="90" applyFill="1" applyProtection="1">
      <alignment/>
      <protection/>
    </xf>
    <xf numFmtId="173" fontId="5" fillId="0" borderId="20" xfId="90" applyNumberFormat="1" applyFont="1" applyFill="1" applyBorder="1" applyAlignment="1" applyProtection="1">
      <alignment horizontal="center" vertical="center"/>
      <protection/>
    </xf>
    <xf numFmtId="173" fontId="9" fillId="0" borderId="20" xfId="90" applyNumberFormat="1" applyFont="1" applyFill="1" applyBorder="1" applyAlignment="1" applyProtection="1">
      <alignment horizontal="center" vertical="center"/>
      <protection/>
    </xf>
    <xf numFmtId="0" fontId="13" fillId="55" borderId="20" xfId="90" applyFont="1" applyFill="1" applyBorder="1" applyAlignment="1" applyProtection="1">
      <alignment horizontal="center" vertical="center" wrapText="1"/>
      <protection/>
    </xf>
    <xf numFmtId="49" fontId="71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20" xfId="0" applyFont="1" applyFill="1" applyBorder="1" applyAlignment="1" applyProtection="1">
      <alignment horizontal="left" vertical="center" wrapText="1"/>
      <protection/>
    </xf>
    <xf numFmtId="173" fontId="9" fillId="59" borderId="20" xfId="90" applyNumberFormat="1" applyFont="1" applyFill="1" applyBorder="1" applyAlignment="1" applyProtection="1">
      <alignment horizontal="right" vertical="center"/>
      <protection locked="0"/>
    </xf>
    <xf numFmtId="173" fontId="9" fillId="59" borderId="20" xfId="90" applyNumberFormat="1" applyFont="1" applyFill="1" applyBorder="1" applyAlignment="1" applyProtection="1">
      <alignment horizontal="right" vertical="center"/>
      <protection/>
    </xf>
    <xf numFmtId="175" fontId="9" fillId="59" borderId="20" xfId="90" applyNumberFormat="1" applyFont="1" applyFill="1" applyBorder="1" applyAlignment="1" applyProtection="1">
      <alignment horizontal="right" vertical="center"/>
      <protection/>
    </xf>
    <xf numFmtId="0" fontId="50" fillId="0" borderId="20" xfId="90" applyFont="1" applyFill="1" applyBorder="1" applyAlignment="1" applyProtection="1">
      <alignment horizontal="center" vertical="center" wrapText="1"/>
      <protection/>
    </xf>
    <xf numFmtId="0" fontId="2" fillId="0" borderId="0" xfId="90" applyFont="1" applyFill="1" applyProtection="1">
      <alignment/>
      <protection/>
    </xf>
    <xf numFmtId="0" fontId="2" fillId="0" borderId="26" xfId="90" applyFont="1" applyFill="1" applyBorder="1" applyProtection="1">
      <alignment/>
      <protection/>
    </xf>
    <xf numFmtId="0" fontId="2" fillId="0" borderId="0" xfId="90" applyFont="1" applyFill="1" applyBorder="1" applyProtection="1">
      <alignment/>
      <protection/>
    </xf>
    <xf numFmtId="0" fontId="2" fillId="0" borderId="27" xfId="90" applyFont="1" applyFill="1" applyBorder="1" applyProtection="1">
      <alignment/>
      <protection/>
    </xf>
    <xf numFmtId="0" fontId="78" fillId="55" borderId="20" xfId="95" applyFont="1" applyFill="1" applyBorder="1" applyAlignment="1" applyProtection="1">
      <alignment horizontal="center" vertical="center" wrapText="1"/>
      <protection/>
    </xf>
    <xf numFmtId="0" fontId="78" fillId="0" borderId="20" xfId="95" applyFont="1" applyFill="1" applyBorder="1" applyAlignment="1" applyProtection="1">
      <alignment horizontal="center" vertical="center" wrapText="1"/>
      <protection/>
    </xf>
    <xf numFmtId="4" fontId="5" fillId="56" borderId="20" xfId="90" applyNumberFormat="1" applyFont="1" applyFill="1" applyBorder="1" applyAlignment="1" applyProtection="1">
      <alignment horizontal="right" vertical="center"/>
      <protection/>
    </xf>
    <xf numFmtId="180" fontId="5" fillId="0" borderId="20" xfId="90" applyNumberFormat="1" applyFont="1" applyFill="1" applyBorder="1" applyAlignment="1" applyProtection="1">
      <alignment horizontal="right" vertical="center"/>
      <protection locked="0"/>
    </xf>
    <xf numFmtId="49" fontId="16" fillId="0" borderId="0" xfId="100" applyNumberFormat="1" applyFont="1" applyAlignment="1">
      <alignment horizontal="center" vertical="center"/>
      <protection/>
    </xf>
    <xf numFmtId="175" fontId="5" fillId="0" borderId="20" xfId="90" applyNumberFormat="1" applyFont="1" applyFill="1" applyBorder="1" applyAlignment="1" applyProtection="1">
      <alignment horizontal="right" vertical="center"/>
      <protection locked="0"/>
    </xf>
    <xf numFmtId="0" fontId="9" fillId="0" borderId="20" xfId="90" applyNumberFormat="1" applyFont="1" applyFill="1" applyBorder="1" applyAlignment="1" applyProtection="1">
      <alignment horizontal="left" vertical="center" wrapText="1"/>
      <protection locked="0"/>
    </xf>
    <xf numFmtId="49" fontId="8" fillId="0" borderId="20" xfId="90" applyNumberFormat="1" applyFont="1" applyBorder="1" applyAlignment="1">
      <alignment horizontal="center" vertical="top" wrapText="1"/>
      <protection/>
    </xf>
    <xf numFmtId="0" fontId="11" fillId="0" borderId="0" xfId="102" applyFont="1" applyAlignment="1">
      <alignment horizontal="left" wrapText="1"/>
      <protection/>
    </xf>
    <xf numFmtId="0" fontId="11" fillId="0" borderId="0" xfId="102" applyFont="1" applyFill="1" applyAlignment="1">
      <alignment horizontal="left" wrapText="1"/>
      <protection/>
    </xf>
    <xf numFmtId="0" fontId="11" fillId="0" borderId="0" xfId="102" applyFont="1" applyBorder="1" applyAlignment="1">
      <alignment horizontal="left" vertical="center" wrapText="1"/>
      <protection/>
    </xf>
    <xf numFmtId="0" fontId="46" fillId="0" borderId="0" xfId="70" applyFont="1" applyBorder="1" applyAlignment="1" applyProtection="1">
      <alignment horizontal="right"/>
      <protection/>
    </xf>
    <xf numFmtId="0" fontId="11" fillId="0" borderId="0" xfId="102" applyFont="1" applyAlignment="1">
      <alignment horizontal="left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11" fillId="0" borderId="0" xfId="102" applyFont="1" applyBorder="1" applyAlignment="1">
      <alignment horizontal="center" vertical="center" wrapText="1"/>
      <protection/>
    </xf>
    <xf numFmtId="0" fontId="44" fillId="0" borderId="0" xfId="102" applyFont="1" applyAlignment="1">
      <alignment horizontal="left" vertical="top" wrapText="1"/>
      <protection/>
    </xf>
    <xf numFmtId="0" fontId="47" fillId="1" borderId="31" xfId="102" applyFont="1" applyFill="1" applyBorder="1" applyAlignment="1">
      <alignment horizontal="center" vertical="center" wrapText="1"/>
      <protection/>
    </xf>
    <xf numFmtId="0" fontId="47" fillId="1" borderId="32" xfId="102" applyFont="1" applyFill="1" applyBorder="1" applyAlignment="1">
      <alignment horizontal="center" vertical="center" wrapText="1"/>
      <protection/>
    </xf>
    <xf numFmtId="0" fontId="47" fillId="1" borderId="33" xfId="102" applyFont="1" applyFill="1" applyBorder="1" applyAlignment="1">
      <alignment horizontal="center" vertical="center" wrapText="1"/>
      <protection/>
    </xf>
    <xf numFmtId="0" fontId="42" fillId="0" borderId="31" xfId="102" applyFont="1" applyBorder="1" applyAlignment="1">
      <alignment horizontal="center" vertical="center" wrapText="1"/>
      <protection/>
    </xf>
    <xf numFmtId="0" fontId="42" fillId="0" borderId="32" xfId="102" applyFont="1" applyBorder="1" applyAlignment="1">
      <alignment horizontal="center" vertical="center" wrapText="1"/>
      <protection/>
    </xf>
    <xf numFmtId="0" fontId="42" fillId="0" borderId="33" xfId="102" applyFont="1" applyBorder="1" applyAlignment="1">
      <alignment horizontal="center" vertical="center" wrapText="1"/>
      <protection/>
    </xf>
    <xf numFmtId="0" fontId="43" fillId="0" borderId="0" xfId="102" applyFont="1" applyAlignment="1">
      <alignment horizontal="center"/>
      <protection/>
    </xf>
    <xf numFmtId="0" fontId="40" fillId="0" borderId="31" xfId="102" applyFont="1" applyBorder="1" applyAlignment="1">
      <alignment horizontal="center" vertical="center" wrapText="1"/>
      <protection/>
    </xf>
    <xf numFmtId="0" fontId="40" fillId="0" borderId="32" xfId="102" applyFont="1" applyBorder="1" applyAlignment="1">
      <alignment horizontal="center" vertical="center" wrapText="1"/>
      <protection/>
    </xf>
    <xf numFmtId="0" fontId="40" fillId="0" borderId="33" xfId="102" applyFont="1" applyBorder="1" applyAlignment="1">
      <alignment horizontal="center" vertical="center" wrapText="1"/>
      <protection/>
    </xf>
    <xf numFmtId="0" fontId="39" fillId="60" borderId="31" xfId="102" applyFont="1" applyFill="1" applyBorder="1" applyAlignment="1">
      <alignment horizontal="center" vertical="center" wrapText="1"/>
      <protection/>
    </xf>
    <xf numFmtId="0" fontId="39" fillId="60" borderId="32" xfId="102" applyFont="1" applyFill="1" applyBorder="1" applyAlignment="1">
      <alignment horizontal="center" vertical="center" wrapText="1"/>
      <protection/>
    </xf>
    <xf numFmtId="0" fontId="39" fillId="60" borderId="33" xfId="102" applyFont="1" applyFill="1" applyBorder="1" applyAlignment="1">
      <alignment horizontal="center" vertical="center" wrapText="1"/>
      <protection/>
    </xf>
    <xf numFmtId="0" fontId="11" fillId="0" borderId="0" xfId="102" applyFont="1" applyBorder="1" applyAlignment="1">
      <alignment horizontal="left" vertical="top" wrapText="1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3" fillId="55" borderId="21" xfId="90" applyFont="1" applyFill="1" applyBorder="1" applyAlignment="1" applyProtection="1">
      <alignment horizontal="center" vertical="top" wrapText="1"/>
      <protection/>
    </xf>
    <xf numFmtId="0" fontId="8" fillId="55" borderId="22" xfId="90" applyNumberFormat="1" applyFont="1" applyFill="1" applyBorder="1" applyAlignment="1" applyProtection="1">
      <alignment horizontal="center" wrapText="1"/>
      <protection locked="0"/>
    </xf>
    <xf numFmtId="0" fontId="3" fillId="55" borderId="21" xfId="90" applyFont="1" applyFill="1" applyBorder="1" applyAlignment="1" applyProtection="1">
      <alignment horizontal="center" vertical="top"/>
      <protection/>
    </xf>
    <xf numFmtId="49" fontId="9" fillId="55" borderId="22" xfId="90" applyNumberFormat="1" applyFont="1" applyFill="1" applyBorder="1" applyAlignment="1" applyProtection="1">
      <alignment horizontal="center" wrapText="1"/>
      <protection locked="0"/>
    </xf>
    <xf numFmtId="3" fontId="9" fillId="55" borderId="22" xfId="90" applyNumberFormat="1" applyFont="1" applyFill="1" applyBorder="1" applyAlignment="1" applyProtection="1">
      <alignment horizontal="center" wrapText="1"/>
      <protection locked="0"/>
    </xf>
    <xf numFmtId="0" fontId="9" fillId="55" borderId="22" xfId="90" applyFont="1" applyFill="1" applyBorder="1" applyAlignment="1" applyProtection="1">
      <alignment horizontal="center" wrapText="1"/>
      <protection locked="0"/>
    </xf>
    <xf numFmtId="14" fontId="9" fillId="55" borderId="22" xfId="90" applyNumberFormat="1" applyFont="1" applyFill="1" applyBorder="1" applyAlignment="1" applyProtection="1">
      <alignment horizontal="center" wrapText="1"/>
      <protection locked="0"/>
    </xf>
    <xf numFmtId="0" fontId="78" fillId="55" borderId="20" xfId="95" applyFont="1" applyFill="1" applyBorder="1" applyAlignment="1" applyProtection="1">
      <alignment horizontal="center" vertical="center" wrapText="1"/>
      <protection/>
    </xf>
    <xf numFmtId="0" fontId="81" fillId="0" borderId="34" xfId="0" applyFont="1" applyFill="1" applyBorder="1" applyAlignment="1" applyProtection="1">
      <alignment horizontal="center" vertical="center" wrapText="1"/>
      <protection/>
    </xf>
    <xf numFmtId="0" fontId="81" fillId="0" borderId="35" xfId="0" applyFont="1" applyFill="1" applyBorder="1" applyAlignment="1" applyProtection="1">
      <alignment horizontal="center" vertical="center" wrapText="1"/>
      <protection/>
    </xf>
    <xf numFmtId="0" fontId="81" fillId="0" borderId="36" xfId="0" applyFont="1" applyFill="1" applyBorder="1" applyAlignment="1" applyProtection="1">
      <alignment horizontal="center" vertical="center" wrapText="1"/>
      <protection/>
    </xf>
    <xf numFmtId="0" fontId="78" fillId="55" borderId="34" xfId="95" applyFont="1" applyFill="1" applyBorder="1" applyAlignment="1" applyProtection="1">
      <alignment horizontal="center" vertical="center" wrapText="1"/>
      <protection/>
    </xf>
    <xf numFmtId="0" fontId="78" fillId="55" borderId="35" xfId="95" applyFont="1" applyFill="1" applyBorder="1" applyAlignment="1" applyProtection="1">
      <alignment horizontal="center" vertical="center" wrapText="1"/>
      <protection/>
    </xf>
    <xf numFmtId="0" fontId="78" fillId="55" borderId="36" xfId="95" applyFont="1" applyFill="1" applyBorder="1" applyAlignment="1" applyProtection="1">
      <alignment horizontal="center" vertical="center" wrapText="1"/>
      <protection/>
    </xf>
    <xf numFmtId="0" fontId="82" fillId="55" borderId="22" xfId="90" applyFont="1" applyFill="1" applyBorder="1" applyAlignment="1" applyProtection="1">
      <alignment horizontal="center" wrapText="1"/>
      <protection/>
    </xf>
    <xf numFmtId="0" fontId="9" fillId="55" borderId="20" xfId="90" applyFont="1" applyFill="1" applyBorder="1" applyAlignment="1" applyProtection="1">
      <alignment vertical="center" wrapText="1"/>
      <protection/>
    </xf>
    <xf numFmtId="0" fontId="9" fillId="55" borderId="20" xfId="90" applyFont="1" applyFill="1" applyBorder="1" applyAlignment="1" applyProtection="1">
      <alignment vertical="center"/>
      <protection/>
    </xf>
    <xf numFmtId="0" fontId="9" fillId="55" borderId="20" xfId="90" applyFont="1" applyFill="1" applyBorder="1" applyAlignment="1" applyProtection="1">
      <alignment horizontal="left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82" fillId="55" borderId="22" xfId="90" applyFont="1" applyFill="1" applyBorder="1" applyAlignment="1" applyProtection="1">
      <alignment horizontal="center"/>
      <protection/>
    </xf>
    <xf numFmtId="0" fontId="39" fillId="0" borderId="0" xfId="90" applyFont="1" applyBorder="1" applyAlignment="1">
      <alignment horizontal="center" vertical="center" wrapText="1"/>
      <protection/>
    </xf>
    <xf numFmtId="0" fontId="16" fillId="0" borderId="0" xfId="100" applyFont="1" applyAlignment="1">
      <alignment horizontal="center" wrapText="1"/>
      <protection/>
    </xf>
    <xf numFmtId="0" fontId="12" fillId="46" borderId="0" xfId="101" applyFill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2_1-Subvencii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Обычный_1-Тоrgi" xfId="100"/>
    <cellStyle name="Обычный_5-LX" xfId="101"/>
    <cellStyle name="Обычный_Агинский БАО_1-Subvencii_0407" xfId="102"/>
    <cellStyle name="Обычный_Показатели к письму МПР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Тысячи [0]_sl100" xfId="116"/>
    <cellStyle name="Тысячи_sl100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11</xdr:row>
      <xdr:rowOff>28575</xdr:rowOff>
    </xdr:from>
    <xdr:to>
      <xdr:col>7</xdr:col>
      <xdr:colOff>2000250</xdr:colOff>
      <xdr:row>12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24815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13">
      <selection activeCell="B1" sqref="B1:L1"/>
    </sheetView>
  </sheetViews>
  <sheetFormatPr defaultColWidth="9.140625" defaultRowHeight="15"/>
  <cols>
    <col min="1" max="1" width="1.28515625" style="0" customWidth="1"/>
  </cols>
  <sheetData>
    <row r="1" spans="2:12" ht="100.5" customHeight="1" thickBot="1">
      <c r="B1" s="165" t="s">
        <v>300</v>
      </c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2:12" ht="9" customHeight="1" thickBot="1" thickTop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43.5" customHeight="1" thickBot="1">
      <c r="B3" s="168" t="s">
        <v>283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9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5.75">
      <c r="B5" s="171" t="s">
        <v>284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2:12" ht="9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35.25" customHeight="1" thickBot="1">
      <c r="B7" s="28"/>
      <c r="C7" s="172" t="s">
        <v>285</v>
      </c>
      <c r="D7" s="173"/>
      <c r="E7" s="173"/>
      <c r="F7" s="173"/>
      <c r="G7" s="173"/>
      <c r="H7" s="173"/>
      <c r="I7" s="173"/>
      <c r="J7" s="173"/>
      <c r="K7" s="174"/>
      <c r="L7" s="28"/>
    </row>
    <row r="8" spans="2:12" ht="16.5" thickBot="1">
      <c r="B8" s="30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57" customHeight="1" thickBot="1">
      <c r="B9" s="175" t="s">
        <v>290</v>
      </c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2:12" ht="9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16.25" customHeight="1">
      <c r="B11" s="178" t="s">
        <v>420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2:12" ht="51" customHeight="1">
      <c r="B12" s="161" t="s">
        <v>298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2:12" ht="50.25" customHeight="1">
      <c r="B13" s="161" t="s">
        <v>291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2:12" ht="36.75" customHeight="1">
      <c r="B14" s="162" t="s">
        <v>297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2:12" ht="35.25" customHeight="1">
      <c r="B15" s="164" t="s">
        <v>292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2:12" ht="82.5" customHeight="1">
      <c r="B16" s="164" t="s">
        <v>293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2:12" ht="66.75" customHeight="1">
      <c r="B17" s="160" t="s">
        <v>296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 ht="21.75" customHeight="1">
      <c r="B18" s="163" t="s">
        <v>286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2:12" ht="33.75" customHeight="1">
      <c r="B19" s="155" t="s">
        <v>294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33.75" customHeight="1">
      <c r="B20" s="156" t="s">
        <v>299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2:12" ht="17.25" customHeight="1">
      <c r="B21" s="157" t="s">
        <v>295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2" ht="15.75">
      <c r="B22" s="158" t="s">
        <v>287</v>
      </c>
      <c r="C22" s="158"/>
      <c r="D22" s="159" t="s">
        <v>288</v>
      </c>
      <c r="E22" s="159"/>
      <c r="F22" s="159"/>
      <c r="G22" s="159"/>
      <c r="H22" s="159"/>
      <c r="I22" s="159"/>
      <c r="J22" s="159"/>
      <c r="K22" s="159"/>
      <c r="L22" s="159"/>
    </row>
    <row r="23" spans="2:12" ht="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 sheet="1" objects="1" scenarios="1"/>
  <mergeCells count="18">
    <mergeCell ref="B1:L1"/>
    <mergeCell ref="B3:L3"/>
    <mergeCell ref="B5:L5"/>
    <mergeCell ref="C7:K7"/>
    <mergeCell ref="B9:L9"/>
    <mergeCell ref="B11:L11"/>
    <mergeCell ref="B12:L12"/>
    <mergeCell ref="B13:L13"/>
    <mergeCell ref="B14:L14"/>
    <mergeCell ref="B18:L18"/>
    <mergeCell ref="B15:L15"/>
    <mergeCell ref="B16:L16"/>
    <mergeCell ref="B19:L19"/>
    <mergeCell ref="B20:L20"/>
    <mergeCell ref="B21:L21"/>
    <mergeCell ref="B22:C22"/>
    <mergeCell ref="D22:L22"/>
    <mergeCell ref="B17:L17"/>
  </mergeCells>
  <hyperlinks>
    <hyperlink ref="B22" r:id="rId1" display="www.roslesinforg.ru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J159"/>
  <sheetViews>
    <sheetView showZeros="0" tabSelected="1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4.8515625" style="2" customWidth="1"/>
    <col min="2" max="2" width="57.57421875" style="2" customWidth="1"/>
    <col min="3" max="3" width="9.421875" style="2" bestFit="1" customWidth="1"/>
    <col min="4" max="4" width="5.57421875" style="2" bestFit="1" customWidth="1"/>
    <col min="5" max="5" width="9.8515625" style="2" customWidth="1"/>
    <col min="6" max="6" width="13.28125" style="2" customWidth="1"/>
    <col min="7" max="7" width="9.140625" style="2" customWidth="1"/>
    <col min="8" max="8" width="31.57421875" style="2" customWidth="1"/>
    <col min="9" max="9" width="4.421875" style="2" customWidth="1"/>
    <col min="10" max="36" width="9.140625" style="109" customWidth="1"/>
    <col min="37" max="16384" width="9.140625" style="2" customWidth="1"/>
  </cols>
  <sheetData>
    <row r="1" spans="1:26" ht="12.75">
      <c r="A1" s="31" t="s">
        <v>418</v>
      </c>
      <c r="B1" s="32" t="s">
        <v>0</v>
      </c>
      <c r="C1" s="33" t="s">
        <v>244</v>
      </c>
      <c r="D1" s="33" t="s">
        <v>413</v>
      </c>
      <c r="E1" s="101" t="s">
        <v>428</v>
      </c>
      <c r="F1" s="50"/>
      <c r="G1" s="50"/>
      <c r="H1" s="50"/>
      <c r="I1" s="34"/>
      <c r="J1" s="115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118"/>
      <c r="Y1" s="118"/>
      <c r="Z1" s="118"/>
    </row>
    <row r="2" spans="1:36" s="73" customFormat="1" ht="8.25" customHeight="1">
      <c r="A2" s="102"/>
      <c r="B2" s="102"/>
      <c r="C2" s="102"/>
      <c r="D2" s="102"/>
      <c r="E2" s="102"/>
      <c r="F2" s="102"/>
      <c r="G2" s="102"/>
      <c r="H2" s="102"/>
      <c r="I2" s="72"/>
      <c r="J2" s="119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  <c r="X2" s="120"/>
      <c r="Y2" s="120"/>
      <c r="Z2" s="12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26" ht="33" customHeight="1">
      <c r="A3" s="197" t="s">
        <v>397</v>
      </c>
      <c r="B3" s="197"/>
      <c r="C3" s="197"/>
      <c r="D3" s="197"/>
      <c r="E3" s="197"/>
      <c r="F3" s="197"/>
      <c r="G3" s="197"/>
      <c r="H3" s="105" t="s">
        <v>289</v>
      </c>
      <c r="I3" s="72"/>
      <c r="J3" s="12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23"/>
      <c r="X3" s="118"/>
      <c r="Y3" s="118"/>
      <c r="Z3" s="118"/>
    </row>
    <row r="4" spans="1:26" ht="33" customHeight="1">
      <c r="A4" s="197"/>
      <c r="B4" s="197"/>
      <c r="C4" s="197"/>
      <c r="D4" s="197"/>
      <c r="E4" s="197"/>
      <c r="F4" s="197"/>
      <c r="G4" s="197"/>
      <c r="H4" s="91" t="s">
        <v>282</v>
      </c>
      <c r="I4" s="72"/>
      <c r="J4" s="122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23"/>
      <c r="X4" s="118"/>
      <c r="Y4" s="118"/>
      <c r="Z4" s="118"/>
    </row>
    <row r="5" spans="1:26" ht="81.75" customHeight="1">
      <c r="A5" s="195" t="s">
        <v>398</v>
      </c>
      <c r="B5" s="196"/>
      <c r="C5" s="196"/>
      <c r="D5" s="196"/>
      <c r="E5" s="196"/>
      <c r="F5" s="196"/>
      <c r="G5" s="196"/>
      <c r="H5" s="98" t="s">
        <v>423</v>
      </c>
      <c r="I5" s="72"/>
      <c r="J5" s="122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23"/>
      <c r="X5" s="118"/>
      <c r="Y5" s="118"/>
      <c r="Z5" s="118"/>
    </row>
    <row r="6" spans="1:26" ht="15">
      <c r="A6" s="103"/>
      <c r="B6" s="103"/>
      <c r="C6" s="103"/>
      <c r="D6" s="103"/>
      <c r="E6" s="103"/>
      <c r="F6" s="103"/>
      <c r="G6" s="103"/>
      <c r="H6" s="104"/>
      <c r="I6" s="72"/>
      <c r="J6" s="122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23"/>
      <c r="X6" s="118"/>
      <c r="Y6" s="118"/>
      <c r="Z6" s="118"/>
    </row>
    <row r="7" spans="1:26" ht="49.5" customHeight="1">
      <c r="A7" s="66"/>
      <c r="B7" s="194" t="s">
        <v>429</v>
      </c>
      <c r="C7" s="194"/>
      <c r="D7" s="194"/>
      <c r="E7" s="50"/>
      <c r="F7" s="201" t="s">
        <v>130</v>
      </c>
      <c r="G7" s="201"/>
      <c r="H7" s="201"/>
      <c r="I7" s="34"/>
      <c r="J7" s="122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23"/>
      <c r="X7" s="118"/>
      <c r="Y7" s="118"/>
      <c r="Z7" s="118"/>
    </row>
    <row r="8" spans="1:26" ht="19.5" customHeight="1">
      <c r="A8" s="66"/>
      <c r="B8" s="199" t="s">
        <v>1</v>
      </c>
      <c r="C8" s="199"/>
      <c r="D8" s="199"/>
      <c r="E8" s="50"/>
      <c r="F8" s="180" t="s">
        <v>78</v>
      </c>
      <c r="G8" s="180"/>
      <c r="H8" s="180"/>
      <c r="I8" s="34"/>
      <c r="J8" s="122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23"/>
      <c r="X8" s="118"/>
      <c r="Y8" s="118"/>
      <c r="Z8" s="118"/>
    </row>
    <row r="9" spans="1:26" ht="19.5" customHeight="1">
      <c r="A9" s="66"/>
      <c r="B9" s="194"/>
      <c r="C9" s="194"/>
      <c r="D9" s="194"/>
      <c r="E9" s="50"/>
      <c r="F9" s="50"/>
      <c r="G9" s="50"/>
      <c r="H9" s="50"/>
      <c r="I9" s="34"/>
      <c r="J9" s="122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23"/>
      <c r="X9" s="118"/>
      <c r="Y9" s="118"/>
      <c r="Z9" s="118"/>
    </row>
    <row r="10" spans="1:26" ht="19.5" customHeight="1">
      <c r="A10" s="66"/>
      <c r="B10" s="199" t="s">
        <v>182</v>
      </c>
      <c r="C10" s="199"/>
      <c r="D10" s="199"/>
      <c r="E10" s="50"/>
      <c r="F10" s="50"/>
      <c r="G10" s="50"/>
      <c r="H10" s="50"/>
      <c r="I10" s="34"/>
      <c r="J10" s="122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23"/>
      <c r="X10" s="118"/>
      <c r="Y10" s="118"/>
      <c r="Z10" s="118"/>
    </row>
    <row r="11" spans="1:26" ht="40.5" customHeight="1">
      <c r="A11" s="198" t="s">
        <v>359</v>
      </c>
      <c r="B11" s="198"/>
      <c r="C11" s="198"/>
      <c r="D11" s="198"/>
      <c r="E11" s="198"/>
      <c r="F11" s="198"/>
      <c r="G11" s="198"/>
      <c r="H11" s="198"/>
      <c r="I11" s="34"/>
      <c r="J11" s="122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23"/>
      <c r="X11" s="118"/>
      <c r="Y11" s="118"/>
      <c r="Z11" s="118"/>
    </row>
    <row r="12" spans="1:26" ht="31.5">
      <c r="A12" s="66"/>
      <c r="B12" s="200" t="s">
        <v>76</v>
      </c>
      <c r="C12" s="200"/>
      <c r="D12" s="35" t="s">
        <v>21</v>
      </c>
      <c r="E12" s="100" t="s">
        <v>433</v>
      </c>
      <c r="F12" s="100">
        <v>2017</v>
      </c>
      <c r="G12" s="36" t="s">
        <v>184</v>
      </c>
      <c r="H12" s="66"/>
      <c r="I12" s="34"/>
      <c r="J12" s="122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23"/>
      <c r="X12" s="118"/>
      <c r="Y12" s="118"/>
      <c r="Z12" s="118"/>
    </row>
    <row r="13" spans="1:26" ht="18.75">
      <c r="A13" s="66"/>
      <c r="B13" s="67"/>
      <c r="C13" s="67"/>
      <c r="D13" s="35"/>
      <c r="E13" s="37" t="s">
        <v>77</v>
      </c>
      <c r="F13" s="38" t="s">
        <v>183</v>
      </c>
      <c r="G13" s="39"/>
      <c r="H13" s="66"/>
      <c r="I13" s="34"/>
      <c r="J13" s="122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23"/>
      <c r="X13" s="118"/>
      <c r="Y13" s="118"/>
      <c r="Z13" s="118"/>
    </row>
    <row r="14" spans="1:26" ht="12.75">
      <c r="A14" s="40"/>
      <c r="B14" s="40"/>
      <c r="C14" s="40"/>
      <c r="D14" s="40"/>
      <c r="E14" s="40"/>
      <c r="F14" s="40"/>
      <c r="G14" s="40"/>
      <c r="H14" s="40"/>
      <c r="I14" s="34"/>
      <c r="J14" s="122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3"/>
      <c r="X14" s="118"/>
      <c r="Y14" s="118"/>
      <c r="Z14" s="118"/>
    </row>
    <row r="15" spans="1:36" s="3" customFormat="1" ht="47.25" customHeight="1">
      <c r="A15" s="179" t="s">
        <v>168</v>
      </c>
      <c r="B15" s="179" t="s">
        <v>86</v>
      </c>
      <c r="C15" s="179" t="s">
        <v>2</v>
      </c>
      <c r="D15" s="179" t="s">
        <v>362</v>
      </c>
      <c r="E15" s="191" t="s">
        <v>417</v>
      </c>
      <c r="F15" s="192"/>
      <c r="G15" s="193"/>
      <c r="H15" s="187" t="s">
        <v>416</v>
      </c>
      <c r="I15" s="40"/>
      <c r="J15" s="124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  <c r="X15" s="125"/>
      <c r="Y15" s="125"/>
      <c r="Z15" s="125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3" customFormat="1" ht="57">
      <c r="A16" s="179"/>
      <c r="B16" s="179"/>
      <c r="C16" s="179"/>
      <c r="D16" s="179"/>
      <c r="E16" s="147" t="s">
        <v>74</v>
      </c>
      <c r="F16" s="147" t="s">
        <v>75</v>
      </c>
      <c r="G16" s="148" t="s">
        <v>421</v>
      </c>
      <c r="H16" s="187"/>
      <c r="I16" s="40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  <c r="X16" s="125"/>
      <c r="Y16" s="125"/>
      <c r="Z16" s="125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</row>
    <row r="17" spans="1:36" s="3" customFormat="1" ht="14.25" customHeight="1">
      <c r="A17" s="79" t="s">
        <v>3</v>
      </c>
      <c r="B17" s="79" t="s">
        <v>4</v>
      </c>
      <c r="C17" s="79" t="s">
        <v>5</v>
      </c>
      <c r="D17" s="79" t="s">
        <v>6</v>
      </c>
      <c r="E17" s="79">
        <v>1</v>
      </c>
      <c r="F17" s="79">
        <v>2</v>
      </c>
      <c r="G17" s="79">
        <v>3</v>
      </c>
      <c r="H17" s="79">
        <v>4</v>
      </c>
      <c r="I17" s="40"/>
      <c r="J17" s="124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6"/>
      <c r="X17" s="125"/>
      <c r="Y17" s="125"/>
      <c r="Z17" s="125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</row>
    <row r="18" spans="1:36" s="64" customFormat="1" ht="18.75" customHeight="1">
      <c r="A18" s="188" t="s">
        <v>302</v>
      </c>
      <c r="B18" s="189"/>
      <c r="C18" s="189"/>
      <c r="D18" s="189"/>
      <c r="E18" s="189"/>
      <c r="F18" s="189"/>
      <c r="G18" s="189"/>
      <c r="H18" s="190"/>
      <c r="I18" s="63"/>
      <c r="J18" s="127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9"/>
      <c r="X18" s="130"/>
      <c r="Y18" s="130"/>
      <c r="Z18" s="130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1:36" s="143" customFormat="1" ht="14.25" customHeight="1" hidden="1">
      <c r="A19" s="142" t="s">
        <v>3</v>
      </c>
      <c r="B19" s="142" t="s">
        <v>4</v>
      </c>
      <c r="C19" s="142" t="s">
        <v>5</v>
      </c>
      <c r="D19" s="142" t="s">
        <v>6</v>
      </c>
      <c r="E19" s="142">
        <v>1</v>
      </c>
      <c r="F19" s="142">
        <v>2</v>
      </c>
      <c r="G19" s="142">
        <v>3</v>
      </c>
      <c r="H19" s="142">
        <v>4</v>
      </c>
      <c r="J19" s="144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</row>
    <row r="20" spans="1:36" s="3" customFormat="1" ht="15">
      <c r="A20" s="95">
        <v>1</v>
      </c>
      <c r="B20" s="99" t="s">
        <v>402</v>
      </c>
      <c r="C20" s="80" t="s">
        <v>7</v>
      </c>
      <c r="D20" s="80">
        <v>100</v>
      </c>
      <c r="E20" s="81">
        <f>IF(ISERROR(VLOOKUP($C$1,'Планы субъектов'!B$4:I$94,2,FALSE)),0,VLOOKUP($C$1,'Планы субъектов'!B$4:I$94,2,FALSE))</f>
        <v>17.5</v>
      </c>
      <c r="F20" s="81">
        <f>IF(F22=0,0,ROUND(F21/F22*100,1))</f>
        <v>17.5</v>
      </c>
      <c r="G20" s="81">
        <f>IF(E20=0,0,ROUND(F20/E20*100,1))</f>
        <v>100</v>
      </c>
      <c r="H20" s="153"/>
      <c r="I20" s="40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</row>
    <row r="21" spans="1:36" s="3" customFormat="1" ht="30">
      <c r="A21" s="96" t="s">
        <v>8</v>
      </c>
      <c r="B21" s="90" t="s">
        <v>304</v>
      </c>
      <c r="C21" s="83" t="s">
        <v>9</v>
      </c>
      <c r="D21" s="83">
        <v>110</v>
      </c>
      <c r="E21" s="84" t="s">
        <v>303</v>
      </c>
      <c r="F21" s="85">
        <v>1189.2</v>
      </c>
      <c r="G21" s="84" t="s">
        <v>303</v>
      </c>
      <c r="H21" s="153"/>
      <c r="I21" s="40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</row>
    <row r="22" spans="1:36" s="3" customFormat="1" ht="15">
      <c r="A22" s="96" t="s">
        <v>61</v>
      </c>
      <c r="B22" s="90" t="s">
        <v>12</v>
      </c>
      <c r="C22" s="83" t="s">
        <v>9</v>
      </c>
      <c r="D22" s="83">
        <v>120</v>
      </c>
      <c r="E22" s="84" t="s">
        <v>303</v>
      </c>
      <c r="F22" s="85">
        <v>6780</v>
      </c>
      <c r="G22" s="84" t="s">
        <v>303</v>
      </c>
      <c r="H22" s="153"/>
      <c r="I22" s="40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</row>
    <row r="23" spans="1:36" s="3" customFormat="1" ht="42.75">
      <c r="A23" s="95">
        <v>2</v>
      </c>
      <c r="B23" s="99" t="s">
        <v>408</v>
      </c>
      <c r="C23" s="80" t="s">
        <v>7</v>
      </c>
      <c r="D23" s="80">
        <v>200</v>
      </c>
      <c r="E23" s="81">
        <f>IF(ISERROR(VLOOKUP($C$1,'Планы субъектов'!B$4:I$94,3,FALSE)),0,VLOOKUP($C$1,'Планы субъектов'!B$4:I$94,3,FALSE))</f>
        <v>40</v>
      </c>
      <c r="F23" s="81">
        <f>IF(F25=0,0,ROUND(F24/F25*100,1))</f>
        <v>39.9</v>
      </c>
      <c r="G23" s="81">
        <f>IF(E23=0,0,ROUND(F23/E23*100,1))</f>
        <v>99.8</v>
      </c>
      <c r="H23" s="153"/>
      <c r="I23" s="40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</row>
    <row r="24" spans="1:36" s="3" customFormat="1" ht="45">
      <c r="A24" s="96" t="s">
        <v>10</v>
      </c>
      <c r="B24" s="90" t="s">
        <v>305</v>
      </c>
      <c r="C24" s="83" t="s">
        <v>9</v>
      </c>
      <c r="D24" s="83">
        <v>210</v>
      </c>
      <c r="E24" s="84" t="s">
        <v>303</v>
      </c>
      <c r="F24" s="85">
        <v>461.4</v>
      </c>
      <c r="G24" s="84" t="s">
        <v>303</v>
      </c>
      <c r="H24" s="153"/>
      <c r="I24" s="40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</row>
    <row r="25" spans="1:36" s="3" customFormat="1" ht="30">
      <c r="A25" s="96" t="s">
        <v>11</v>
      </c>
      <c r="B25" s="90" t="s">
        <v>306</v>
      </c>
      <c r="C25" s="83" t="s">
        <v>9</v>
      </c>
      <c r="D25" s="83">
        <v>220</v>
      </c>
      <c r="E25" s="84" t="s">
        <v>303</v>
      </c>
      <c r="F25" s="85">
        <v>1157.7</v>
      </c>
      <c r="G25" s="84" t="s">
        <v>303</v>
      </c>
      <c r="H25" s="153"/>
      <c r="I25" s="40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</row>
    <row r="26" spans="1:36" s="3" customFormat="1" ht="85.5">
      <c r="A26" s="95">
        <v>3</v>
      </c>
      <c r="B26" s="99" t="s">
        <v>307</v>
      </c>
      <c r="C26" s="94" t="s">
        <v>7</v>
      </c>
      <c r="D26" s="94">
        <v>300</v>
      </c>
      <c r="E26" s="134" t="s">
        <v>303</v>
      </c>
      <c r="F26" s="81">
        <f>IF((F28+F29)=0,0,ROUND(F27/(F28+F29)*100,1))</f>
        <v>0</v>
      </c>
      <c r="G26" s="134" t="s">
        <v>303</v>
      </c>
      <c r="H26" s="153"/>
      <c r="I26" s="40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</row>
    <row r="27" spans="1:36" s="3" customFormat="1" ht="30">
      <c r="A27" s="96" t="s">
        <v>13</v>
      </c>
      <c r="B27" s="97" t="s">
        <v>406</v>
      </c>
      <c r="C27" s="83" t="s">
        <v>324</v>
      </c>
      <c r="D27" s="91">
        <v>310</v>
      </c>
      <c r="E27" s="84" t="s">
        <v>303</v>
      </c>
      <c r="F27" s="85"/>
      <c r="G27" s="84" t="s">
        <v>303</v>
      </c>
      <c r="H27" s="153"/>
      <c r="I27" s="40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1:36" s="3" customFormat="1" ht="30">
      <c r="A28" s="96" t="s">
        <v>14</v>
      </c>
      <c r="B28" s="87" t="s">
        <v>60</v>
      </c>
      <c r="C28" s="88" t="s">
        <v>9</v>
      </c>
      <c r="D28" s="89">
        <v>320</v>
      </c>
      <c r="E28" s="84" t="s">
        <v>303</v>
      </c>
      <c r="F28" s="85"/>
      <c r="G28" s="84" t="s">
        <v>303</v>
      </c>
      <c r="H28" s="153"/>
      <c r="I28" s="40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3" customFormat="1" ht="45">
      <c r="A29" s="96" t="s">
        <v>407</v>
      </c>
      <c r="B29" s="90" t="s">
        <v>308</v>
      </c>
      <c r="C29" s="88" t="s">
        <v>9</v>
      </c>
      <c r="D29" s="89">
        <v>330</v>
      </c>
      <c r="E29" s="84" t="s">
        <v>303</v>
      </c>
      <c r="F29" s="85">
        <v>1.4</v>
      </c>
      <c r="G29" s="84" t="s">
        <v>303</v>
      </c>
      <c r="H29" s="153"/>
      <c r="I29" s="40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3" customFormat="1" ht="57">
      <c r="A30" s="106">
        <v>4</v>
      </c>
      <c r="B30" s="99" t="s">
        <v>309</v>
      </c>
      <c r="C30" s="79" t="s">
        <v>310</v>
      </c>
      <c r="D30" s="80">
        <v>400</v>
      </c>
      <c r="E30" s="81">
        <f>IF(ISERROR(VLOOKUP($C$1,'Планы субъектов'!B$4:I$94,4,FALSE)),0,VLOOKUP($C$1,'Планы субъектов'!B$4:I$94,4,FALSE))</f>
        <v>163.4</v>
      </c>
      <c r="F30" s="81">
        <f>IF(F32=0,0,ROUND(F31/F32,1))</f>
        <v>124.8</v>
      </c>
      <c r="G30" s="81">
        <f>IF(E30=0,0,ROUND(F30/E30*100,1))</f>
        <v>76.4</v>
      </c>
      <c r="H30" s="153"/>
      <c r="I30" s="40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36" s="3" customFormat="1" ht="45">
      <c r="A31" s="96" t="s">
        <v>15</v>
      </c>
      <c r="B31" s="90" t="s">
        <v>62</v>
      </c>
      <c r="C31" s="65" t="s">
        <v>16</v>
      </c>
      <c r="D31" s="65">
        <v>410</v>
      </c>
      <c r="E31" s="84" t="s">
        <v>303</v>
      </c>
      <c r="F31" s="85">
        <v>154340.7</v>
      </c>
      <c r="G31" s="84" t="s">
        <v>303</v>
      </c>
      <c r="H31" s="153"/>
      <c r="I31" s="40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</row>
    <row r="32" spans="1:36" s="3" customFormat="1" ht="30">
      <c r="A32" s="96" t="s">
        <v>17</v>
      </c>
      <c r="B32" s="97" t="s">
        <v>325</v>
      </c>
      <c r="C32" s="65" t="s">
        <v>9</v>
      </c>
      <c r="D32" s="65">
        <v>420</v>
      </c>
      <c r="E32" s="84" t="s">
        <v>303</v>
      </c>
      <c r="F32" s="85">
        <v>1236.3</v>
      </c>
      <c r="G32" s="84" t="s">
        <v>303</v>
      </c>
      <c r="H32" s="153"/>
      <c r="I32" s="40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36" s="3" customFormat="1" ht="42.75">
      <c r="A33" s="95">
        <v>5</v>
      </c>
      <c r="B33" s="99" t="s">
        <v>63</v>
      </c>
      <c r="C33" s="79" t="s">
        <v>7</v>
      </c>
      <c r="D33" s="80">
        <v>500</v>
      </c>
      <c r="E33" s="86" t="s">
        <v>303</v>
      </c>
      <c r="F33" s="81">
        <f>IF(F35=0,0,ROUND(F34/F35*100,1))</f>
        <v>24.4</v>
      </c>
      <c r="G33" s="86" t="s">
        <v>303</v>
      </c>
      <c r="H33" s="153"/>
      <c r="I33" s="40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s="3" customFormat="1" ht="18">
      <c r="A34" s="96" t="s">
        <v>18</v>
      </c>
      <c r="B34" s="87" t="s">
        <v>424</v>
      </c>
      <c r="C34" s="65" t="s">
        <v>395</v>
      </c>
      <c r="D34" s="91">
        <v>510</v>
      </c>
      <c r="E34" s="84" t="s">
        <v>303</v>
      </c>
      <c r="F34" s="85">
        <v>582.4</v>
      </c>
      <c r="G34" s="84" t="s">
        <v>303</v>
      </c>
      <c r="H34" s="153"/>
      <c r="I34" s="40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3" customFormat="1" ht="18">
      <c r="A35" s="96" t="s">
        <v>19</v>
      </c>
      <c r="B35" s="87" t="s">
        <v>64</v>
      </c>
      <c r="C35" s="65" t="s">
        <v>395</v>
      </c>
      <c r="D35" s="91">
        <v>520</v>
      </c>
      <c r="E35" s="84" t="s">
        <v>303</v>
      </c>
      <c r="F35" s="85">
        <v>2388.9</v>
      </c>
      <c r="G35" s="84" t="s">
        <v>303</v>
      </c>
      <c r="H35" s="153"/>
      <c r="I35" s="40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36" s="3" customFormat="1" ht="18.75" customHeight="1">
      <c r="A36" s="188" t="s">
        <v>415</v>
      </c>
      <c r="B36" s="189"/>
      <c r="C36" s="189"/>
      <c r="D36" s="189"/>
      <c r="E36" s="189"/>
      <c r="F36" s="189"/>
      <c r="G36" s="189"/>
      <c r="H36" s="190"/>
      <c r="I36" s="40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36" s="143" customFormat="1" ht="14.25" customHeight="1" hidden="1">
      <c r="A37" s="142" t="s">
        <v>3</v>
      </c>
      <c r="B37" s="142" t="s">
        <v>4</v>
      </c>
      <c r="C37" s="142" t="s">
        <v>5</v>
      </c>
      <c r="D37" s="142" t="s">
        <v>6</v>
      </c>
      <c r="E37" s="142">
        <v>1</v>
      </c>
      <c r="F37" s="142">
        <v>2</v>
      </c>
      <c r="G37" s="142">
        <v>3</v>
      </c>
      <c r="H37" s="142">
        <v>4</v>
      </c>
      <c r="J37" s="144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spans="1:36" s="3" customFormat="1" ht="42.75">
      <c r="A38" s="95">
        <v>6</v>
      </c>
      <c r="B38" s="99" t="s">
        <v>311</v>
      </c>
      <c r="C38" s="80" t="s">
        <v>7</v>
      </c>
      <c r="D38" s="80">
        <v>600</v>
      </c>
      <c r="E38" s="149">
        <f>IF(ISERROR(VLOOKUP($C$1,'Планы субъектов'!B$4:I$94,5,FALSE)),0,VLOOKUP($C$1,'Планы субъектов'!B$4:I$94,5,FALSE))</f>
        <v>86.31</v>
      </c>
      <c r="F38" s="149">
        <f>IF(F40=0,0,ROUND(F39/F40*100,2))</f>
        <v>0</v>
      </c>
      <c r="G38" s="81">
        <f>IF(E38=0,0,ROUND(F38/E38*100,1))</f>
        <v>0</v>
      </c>
      <c r="H38" s="153"/>
      <c r="I38" s="40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</row>
    <row r="39" spans="1:36" s="3" customFormat="1" ht="30">
      <c r="A39" s="96" t="s">
        <v>20</v>
      </c>
      <c r="B39" s="90" t="s">
        <v>24</v>
      </c>
      <c r="C39" s="65" t="s">
        <v>25</v>
      </c>
      <c r="D39" s="91">
        <v>610</v>
      </c>
      <c r="E39" s="84" t="s">
        <v>303</v>
      </c>
      <c r="F39" s="92">
        <v>0</v>
      </c>
      <c r="G39" s="84" t="s">
        <v>303</v>
      </c>
      <c r="H39" s="153"/>
      <c r="I39" s="40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</row>
    <row r="40" spans="1:36" s="3" customFormat="1" ht="15">
      <c r="A40" s="96" t="s">
        <v>312</v>
      </c>
      <c r="B40" s="90" t="s">
        <v>26</v>
      </c>
      <c r="C40" s="65" t="s">
        <v>25</v>
      </c>
      <c r="D40" s="91">
        <v>620</v>
      </c>
      <c r="E40" s="84" t="s">
        <v>303</v>
      </c>
      <c r="F40" s="92">
        <v>0</v>
      </c>
      <c r="G40" s="84" t="s">
        <v>303</v>
      </c>
      <c r="H40" s="153"/>
      <c r="I40" s="40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</row>
    <row r="41" spans="1:36" s="3" customFormat="1" ht="28.5">
      <c r="A41" s="95">
        <v>7</v>
      </c>
      <c r="B41" s="99" t="s">
        <v>313</v>
      </c>
      <c r="C41" s="80" t="s">
        <v>7</v>
      </c>
      <c r="D41" s="80">
        <v>700</v>
      </c>
      <c r="E41" s="149">
        <f>IF(ISERROR(VLOOKUP($C$1,'Планы субъектов'!B$4:I$94,6,FALSE)),0,VLOOKUP($C$1,'Планы субъектов'!B$4:I$94,6,FALSE))</f>
        <v>0.88</v>
      </c>
      <c r="F41" s="149">
        <f>IF(F43=0,0,ROUND(F42/F43*100,2))</f>
        <v>0</v>
      </c>
      <c r="G41" s="81">
        <f>IF(F41=0,0,ROUND(E41/F41*100,1))</f>
        <v>0</v>
      </c>
      <c r="H41" s="153"/>
      <c r="I41" s="40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2" spans="1:36" s="3" customFormat="1" ht="15">
      <c r="A42" s="96" t="s">
        <v>22</v>
      </c>
      <c r="B42" s="90" t="s">
        <v>28</v>
      </c>
      <c r="C42" s="65" t="s">
        <v>25</v>
      </c>
      <c r="D42" s="65">
        <v>710</v>
      </c>
      <c r="E42" s="84" t="s">
        <v>303</v>
      </c>
      <c r="F42" s="92">
        <v>0</v>
      </c>
      <c r="G42" s="84" t="s">
        <v>303</v>
      </c>
      <c r="H42" s="153"/>
      <c r="I42" s="40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</row>
    <row r="43" spans="1:36" s="3" customFormat="1" ht="15">
      <c r="A43" s="96" t="s">
        <v>410</v>
      </c>
      <c r="B43" s="90" t="s">
        <v>26</v>
      </c>
      <c r="C43" s="136" t="s">
        <v>25</v>
      </c>
      <c r="D43" s="91">
        <v>720</v>
      </c>
      <c r="E43" s="84" t="s">
        <v>303</v>
      </c>
      <c r="F43" s="141">
        <f>F40</f>
        <v>0</v>
      </c>
      <c r="G43" s="84" t="s">
        <v>303</v>
      </c>
      <c r="H43" s="153"/>
      <c r="I43" s="40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</row>
    <row r="44" spans="1:36" s="3" customFormat="1" ht="57" hidden="1">
      <c r="A44" s="95">
        <v>8</v>
      </c>
      <c r="B44" s="99" t="s">
        <v>314</v>
      </c>
      <c r="C44" s="80" t="s">
        <v>9</v>
      </c>
      <c r="D44" s="80">
        <v>800</v>
      </c>
      <c r="E44" s="86" t="s">
        <v>303</v>
      </c>
      <c r="F44" s="93"/>
      <c r="G44" s="86" t="s">
        <v>303</v>
      </c>
      <c r="H44" s="153"/>
      <c r="I44" s="40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</row>
    <row r="45" spans="1:36" s="3" customFormat="1" ht="57">
      <c r="A45" s="95">
        <v>9</v>
      </c>
      <c r="B45" s="99" t="s">
        <v>315</v>
      </c>
      <c r="C45" s="80" t="s">
        <v>7</v>
      </c>
      <c r="D45" s="80">
        <v>900</v>
      </c>
      <c r="E45" s="86" t="s">
        <v>303</v>
      </c>
      <c r="F45" s="149">
        <f>IF(F47=0,0,ROUND(F46/F47*100,2))</f>
        <v>6.05</v>
      </c>
      <c r="G45" s="86" t="s">
        <v>303</v>
      </c>
      <c r="H45" s="153"/>
      <c r="I45" s="40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</row>
    <row r="46" spans="1:36" s="3" customFormat="1" ht="30">
      <c r="A46" s="96" t="s">
        <v>23</v>
      </c>
      <c r="B46" s="90" t="s">
        <v>65</v>
      </c>
      <c r="C46" s="65" t="s">
        <v>9</v>
      </c>
      <c r="D46" s="65">
        <v>910</v>
      </c>
      <c r="E46" s="84" t="s">
        <v>303</v>
      </c>
      <c r="F46" s="93">
        <v>70</v>
      </c>
      <c r="G46" s="84" t="s">
        <v>303</v>
      </c>
      <c r="H46" s="153"/>
      <c r="I46" s="40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</row>
    <row r="47" spans="1:36" s="3" customFormat="1" ht="30">
      <c r="A47" s="96" t="s">
        <v>411</v>
      </c>
      <c r="B47" s="90" t="s">
        <v>306</v>
      </c>
      <c r="C47" s="83" t="s">
        <v>9</v>
      </c>
      <c r="D47" s="83">
        <v>920</v>
      </c>
      <c r="E47" s="84" t="s">
        <v>303</v>
      </c>
      <c r="F47" s="140">
        <f>F25</f>
        <v>1157.7</v>
      </c>
      <c r="G47" s="84" t="s">
        <v>303</v>
      </c>
      <c r="H47" s="153"/>
      <c r="I47" s="40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</row>
    <row r="48" spans="1:36" s="3" customFormat="1" ht="42.75">
      <c r="A48" s="95">
        <v>10</v>
      </c>
      <c r="B48" s="99" t="s">
        <v>388</v>
      </c>
      <c r="C48" s="80" t="s">
        <v>7</v>
      </c>
      <c r="D48" s="80">
        <v>1000</v>
      </c>
      <c r="E48" s="86" t="s">
        <v>303</v>
      </c>
      <c r="F48" s="81">
        <f>IF(F50=0,0,ROUND(F49/F50*100,1))</f>
        <v>26.1</v>
      </c>
      <c r="G48" s="86" t="s">
        <v>303</v>
      </c>
      <c r="H48" s="153"/>
      <c r="I48" s="40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</row>
    <row r="49" spans="1:36" s="3" customFormat="1" ht="30">
      <c r="A49" s="96" t="s">
        <v>316</v>
      </c>
      <c r="B49" s="90" t="s">
        <v>82</v>
      </c>
      <c r="C49" s="65" t="s">
        <v>9</v>
      </c>
      <c r="D49" s="65">
        <v>1010</v>
      </c>
      <c r="E49" s="84" t="s">
        <v>303</v>
      </c>
      <c r="F49" s="85">
        <v>7.8</v>
      </c>
      <c r="G49" s="84" t="s">
        <v>303</v>
      </c>
      <c r="H49" s="153"/>
      <c r="I49" s="40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</row>
    <row r="50" spans="1:36" s="3" customFormat="1" ht="15">
      <c r="A50" s="96" t="s">
        <v>317</v>
      </c>
      <c r="B50" s="90" t="s">
        <v>318</v>
      </c>
      <c r="C50" s="65" t="s">
        <v>9</v>
      </c>
      <c r="D50" s="65">
        <v>1020</v>
      </c>
      <c r="E50" s="84" t="s">
        <v>303</v>
      </c>
      <c r="F50" s="85">
        <v>29.9</v>
      </c>
      <c r="G50" s="84" t="s">
        <v>303</v>
      </c>
      <c r="H50" s="153"/>
      <c r="I50" s="40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</row>
    <row r="51" spans="1:36" s="3" customFormat="1" ht="42.75">
      <c r="A51" s="95">
        <v>11</v>
      </c>
      <c r="B51" s="99" t="s">
        <v>319</v>
      </c>
      <c r="C51" s="80" t="s">
        <v>7</v>
      </c>
      <c r="D51" s="80">
        <v>1100</v>
      </c>
      <c r="E51" s="81">
        <f>IF(ISERROR(VLOOKUP($C$1,'Планы субъектов'!B$4:I$94,7,FALSE)),0,VLOOKUP($C$1,'Планы субъектов'!B$4:I$94,7,FALSE))</f>
        <v>55.1</v>
      </c>
      <c r="F51" s="81">
        <f>IF(F53=0,0,ROUND(F52/F53*100,1))</f>
        <v>11.8</v>
      </c>
      <c r="G51" s="81">
        <f>IF(E51=0,0,ROUND(F51/E51*100,1))</f>
        <v>21.4</v>
      </c>
      <c r="H51" s="153"/>
      <c r="I51" s="40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</row>
    <row r="52" spans="1:36" s="3" customFormat="1" ht="30">
      <c r="A52" s="96" t="s">
        <v>27</v>
      </c>
      <c r="B52" s="90" t="s">
        <v>34</v>
      </c>
      <c r="C52" s="65" t="s">
        <v>9</v>
      </c>
      <c r="D52" s="65">
        <v>1110</v>
      </c>
      <c r="E52" s="84" t="s">
        <v>303</v>
      </c>
      <c r="F52" s="85">
        <v>5</v>
      </c>
      <c r="G52" s="84" t="s">
        <v>303</v>
      </c>
      <c r="H52" s="153"/>
      <c r="I52" s="40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36" s="3" customFormat="1" ht="30">
      <c r="A53" s="96" t="s">
        <v>320</v>
      </c>
      <c r="B53" s="90" t="s">
        <v>35</v>
      </c>
      <c r="C53" s="65" t="s">
        <v>9</v>
      </c>
      <c r="D53" s="65">
        <v>1120</v>
      </c>
      <c r="E53" s="84" t="s">
        <v>303</v>
      </c>
      <c r="F53" s="85">
        <v>42.3</v>
      </c>
      <c r="G53" s="84" t="s">
        <v>303</v>
      </c>
      <c r="H53" s="153"/>
      <c r="I53" s="40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</row>
    <row r="54" spans="1:36" s="3" customFormat="1" ht="28.5">
      <c r="A54" s="95">
        <v>12</v>
      </c>
      <c r="B54" s="99" t="s">
        <v>321</v>
      </c>
      <c r="C54" s="94" t="s">
        <v>7</v>
      </c>
      <c r="D54" s="94">
        <v>1200</v>
      </c>
      <c r="E54" s="86" t="s">
        <v>303</v>
      </c>
      <c r="F54" s="81">
        <f>IF(F56&lt;&gt;0,100-ROUND(F55/F56*100,1),0)</f>
        <v>75</v>
      </c>
      <c r="G54" s="86" t="s">
        <v>303</v>
      </c>
      <c r="H54" s="153"/>
      <c r="I54" s="40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</row>
    <row r="55" spans="1:36" s="3" customFormat="1" ht="30">
      <c r="A55" s="96" t="s">
        <v>29</v>
      </c>
      <c r="B55" s="90" t="s">
        <v>68</v>
      </c>
      <c r="C55" s="91" t="s">
        <v>395</v>
      </c>
      <c r="D55" s="65">
        <v>1210</v>
      </c>
      <c r="E55" s="84" t="s">
        <v>303</v>
      </c>
      <c r="F55" s="85">
        <v>0.3</v>
      </c>
      <c r="G55" s="84" t="s">
        <v>303</v>
      </c>
      <c r="H55" s="153"/>
      <c r="I55" s="40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  <row r="56" spans="1:36" s="3" customFormat="1" ht="30">
      <c r="A56" s="96" t="s">
        <v>66</v>
      </c>
      <c r="B56" s="90" t="s">
        <v>69</v>
      </c>
      <c r="C56" s="91" t="s">
        <v>395</v>
      </c>
      <c r="D56" s="65">
        <v>1220</v>
      </c>
      <c r="E56" s="84" t="s">
        <v>303</v>
      </c>
      <c r="F56" s="85">
        <v>1.2</v>
      </c>
      <c r="G56" s="84" t="s">
        <v>303</v>
      </c>
      <c r="H56" s="153"/>
      <c r="I56" s="40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</row>
    <row r="57" spans="1:36" s="3" customFormat="1" ht="28.5">
      <c r="A57" s="95">
        <v>13</v>
      </c>
      <c r="B57" s="99" t="s">
        <v>322</v>
      </c>
      <c r="C57" s="80" t="s">
        <v>7</v>
      </c>
      <c r="D57" s="80">
        <v>1300</v>
      </c>
      <c r="E57" s="81">
        <f>IF(ISERROR(VLOOKUP($C$1,'Планы субъектов'!B$4:I$94,8,FALSE)),0,VLOOKUP($C$1,'Планы субъектов'!B$4:I$94,8,FALSE))</f>
        <v>25.5</v>
      </c>
      <c r="F57" s="81">
        <f>IF(F59=0,0,ROUND(F58/F59*100,1))</f>
        <v>28.4</v>
      </c>
      <c r="G57" s="81">
        <f>IF(E57=0,0,ROUND(F57/E57*100,1))</f>
        <v>111.4</v>
      </c>
      <c r="H57" s="153"/>
      <c r="I57" s="40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</row>
    <row r="58" spans="1:36" s="3" customFormat="1" ht="30">
      <c r="A58" s="137" t="s">
        <v>30</v>
      </c>
      <c r="B58" s="138" t="s">
        <v>323</v>
      </c>
      <c r="C58" s="89" t="s">
        <v>324</v>
      </c>
      <c r="D58" s="89">
        <v>1310</v>
      </c>
      <c r="E58" s="135" t="s">
        <v>303</v>
      </c>
      <c r="F58" s="139">
        <v>350.8</v>
      </c>
      <c r="G58" s="135" t="s">
        <v>303</v>
      </c>
      <c r="H58" s="153"/>
      <c r="I58" s="40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</row>
    <row r="59" spans="1:36" s="3" customFormat="1" ht="30">
      <c r="A59" s="137" t="s">
        <v>67</v>
      </c>
      <c r="B59" s="138" t="s">
        <v>325</v>
      </c>
      <c r="C59" s="89" t="s">
        <v>324</v>
      </c>
      <c r="D59" s="89">
        <v>1320</v>
      </c>
      <c r="E59" s="135" t="s">
        <v>303</v>
      </c>
      <c r="F59" s="140">
        <f>F32</f>
        <v>1236.3</v>
      </c>
      <c r="G59" s="135" t="s">
        <v>303</v>
      </c>
      <c r="H59" s="153"/>
      <c r="I59" s="40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</row>
    <row r="60" spans="1:36" s="3" customFormat="1" ht="15">
      <c r="A60" s="95">
        <v>14</v>
      </c>
      <c r="B60" s="99" t="s">
        <v>38</v>
      </c>
      <c r="C60" s="80" t="s">
        <v>39</v>
      </c>
      <c r="D60" s="80">
        <v>1400</v>
      </c>
      <c r="E60" s="94" t="s">
        <v>303</v>
      </c>
      <c r="F60" s="152">
        <v>15</v>
      </c>
      <c r="G60" s="94" t="s">
        <v>303</v>
      </c>
      <c r="H60" s="153"/>
      <c r="I60" s="40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</row>
    <row r="61" spans="1:36" s="3" customFormat="1" ht="85.5">
      <c r="A61" s="95">
        <v>15</v>
      </c>
      <c r="B61" s="99" t="s">
        <v>326</v>
      </c>
      <c r="C61" s="80" t="s">
        <v>7</v>
      </c>
      <c r="D61" s="80">
        <v>1500</v>
      </c>
      <c r="E61" s="86" t="s">
        <v>303</v>
      </c>
      <c r="F61" s="81">
        <f>IF(F63=0,0,ROUND(F62/F63*100,1))</f>
        <v>85.6</v>
      </c>
      <c r="G61" s="86" t="s">
        <v>303</v>
      </c>
      <c r="H61" s="153"/>
      <c r="I61" s="40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</row>
    <row r="62" spans="1:36" s="3" customFormat="1" ht="60">
      <c r="A62" s="137" t="s">
        <v>31</v>
      </c>
      <c r="B62" s="138" t="s">
        <v>327</v>
      </c>
      <c r="C62" s="89" t="s">
        <v>324</v>
      </c>
      <c r="D62" s="89">
        <v>1510</v>
      </c>
      <c r="E62" s="135" t="s">
        <v>303</v>
      </c>
      <c r="F62" s="85">
        <v>1058.6</v>
      </c>
      <c r="G62" s="135" t="s">
        <v>303</v>
      </c>
      <c r="H62" s="153"/>
      <c r="I62" s="40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</row>
    <row r="63" spans="1:36" s="3" customFormat="1" ht="30">
      <c r="A63" s="96" t="s">
        <v>32</v>
      </c>
      <c r="B63" s="107" t="s">
        <v>70</v>
      </c>
      <c r="C63" s="88" t="s">
        <v>324</v>
      </c>
      <c r="D63" s="98">
        <v>1520</v>
      </c>
      <c r="E63" s="135" t="s">
        <v>303</v>
      </c>
      <c r="F63" s="85">
        <v>1236.3</v>
      </c>
      <c r="G63" s="135" t="s">
        <v>303</v>
      </c>
      <c r="H63" s="153"/>
      <c r="I63" s="40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</row>
    <row r="64" spans="1:36" s="3" customFormat="1" ht="28.5">
      <c r="A64" s="95">
        <v>16</v>
      </c>
      <c r="B64" s="99" t="s">
        <v>328</v>
      </c>
      <c r="C64" s="80" t="s">
        <v>7</v>
      </c>
      <c r="D64" s="80">
        <v>1600</v>
      </c>
      <c r="E64" s="86" t="s">
        <v>303</v>
      </c>
      <c r="F64" s="81">
        <f>IF(F66=0,0,ROUND(F65/F66*100,1))</f>
        <v>0</v>
      </c>
      <c r="G64" s="86" t="s">
        <v>303</v>
      </c>
      <c r="H64" s="153"/>
      <c r="I64" s="40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</row>
    <row r="65" spans="1:36" s="3" customFormat="1" ht="30">
      <c r="A65" s="96" t="s">
        <v>33</v>
      </c>
      <c r="B65" s="90" t="s">
        <v>71</v>
      </c>
      <c r="C65" s="91" t="s">
        <v>301</v>
      </c>
      <c r="D65" s="91">
        <v>1610</v>
      </c>
      <c r="E65" s="84" t="s">
        <v>303</v>
      </c>
      <c r="F65" s="85">
        <v>0</v>
      </c>
      <c r="G65" s="84" t="s">
        <v>303</v>
      </c>
      <c r="H65" s="153"/>
      <c r="I65" s="40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</row>
    <row r="66" spans="1:36" s="3" customFormat="1" ht="30">
      <c r="A66" s="96" t="s">
        <v>329</v>
      </c>
      <c r="B66" s="90" t="s">
        <v>48</v>
      </c>
      <c r="C66" s="91" t="s">
        <v>301</v>
      </c>
      <c r="D66" s="91">
        <v>1620</v>
      </c>
      <c r="E66" s="84" t="s">
        <v>303</v>
      </c>
      <c r="F66" s="85"/>
      <c r="G66" s="84" t="s">
        <v>303</v>
      </c>
      <c r="H66" s="153"/>
      <c r="I66" s="40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</row>
    <row r="67" spans="1:36" s="3" customFormat="1" ht="28.5">
      <c r="A67" s="95">
        <v>17</v>
      </c>
      <c r="B67" s="99" t="s">
        <v>49</v>
      </c>
      <c r="C67" s="80" t="s">
        <v>7</v>
      </c>
      <c r="D67" s="80">
        <v>1700</v>
      </c>
      <c r="E67" s="86" t="s">
        <v>303</v>
      </c>
      <c r="F67" s="81">
        <f>IF(F69=0,0,ROUND(F68/F69*100,1))</f>
        <v>0</v>
      </c>
      <c r="G67" s="86" t="s">
        <v>303</v>
      </c>
      <c r="H67" s="153"/>
      <c r="I67" s="40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</row>
    <row r="68" spans="1:36" s="3" customFormat="1" ht="30">
      <c r="A68" s="96" t="s">
        <v>36</v>
      </c>
      <c r="B68" s="107" t="s">
        <v>83</v>
      </c>
      <c r="C68" s="65" t="s">
        <v>50</v>
      </c>
      <c r="D68" s="91">
        <v>1710</v>
      </c>
      <c r="E68" s="84" t="s">
        <v>303</v>
      </c>
      <c r="F68" s="85"/>
      <c r="G68" s="84" t="s">
        <v>303</v>
      </c>
      <c r="H68" s="153"/>
      <c r="I68" s="40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</row>
    <row r="69" spans="1:36" s="3" customFormat="1" ht="30">
      <c r="A69" s="96" t="s">
        <v>37</v>
      </c>
      <c r="B69" s="107" t="s">
        <v>84</v>
      </c>
      <c r="C69" s="65" t="s">
        <v>50</v>
      </c>
      <c r="D69" s="91">
        <v>1720</v>
      </c>
      <c r="E69" s="84" t="s">
        <v>303</v>
      </c>
      <c r="F69" s="85">
        <v>0</v>
      </c>
      <c r="G69" s="84" t="s">
        <v>303</v>
      </c>
      <c r="H69" s="153"/>
      <c r="I69" s="40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</row>
    <row r="70" spans="1:36" s="3" customFormat="1" ht="28.5" hidden="1">
      <c r="A70" s="95">
        <v>18</v>
      </c>
      <c r="B70" s="99" t="s">
        <v>72</v>
      </c>
      <c r="C70" s="80" t="s">
        <v>301</v>
      </c>
      <c r="D70" s="80">
        <v>1800</v>
      </c>
      <c r="E70" s="86" t="s">
        <v>303</v>
      </c>
      <c r="F70" s="152"/>
      <c r="G70" s="86" t="s">
        <v>303</v>
      </c>
      <c r="H70" s="153"/>
      <c r="I70" s="40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</row>
    <row r="71" spans="1:36" s="3" customFormat="1" ht="28.5">
      <c r="A71" s="95">
        <v>19</v>
      </c>
      <c r="B71" s="99" t="s">
        <v>330</v>
      </c>
      <c r="C71" s="94" t="s">
        <v>9</v>
      </c>
      <c r="D71" s="94">
        <v>1900</v>
      </c>
      <c r="E71" s="86" t="s">
        <v>303</v>
      </c>
      <c r="F71" s="93">
        <v>323.7</v>
      </c>
      <c r="G71" s="86" t="s">
        <v>303</v>
      </c>
      <c r="H71" s="153"/>
      <c r="I71" s="40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</row>
    <row r="72" spans="1:36" s="3" customFormat="1" ht="28.5">
      <c r="A72" s="95">
        <v>20</v>
      </c>
      <c r="B72" s="99" t="s">
        <v>331</v>
      </c>
      <c r="C72" s="94" t="s">
        <v>9</v>
      </c>
      <c r="D72" s="94">
        <v>2000</v>
      </c>
      <c r="E72" s="86" t="s">
        <v>303</v>
      </c>
      <c r="F72" s="93"/>
      <c r="G72" s="86" t="s">
        <v>303</v>
      </c>
      <c r="H72" s="153"/>
      <c r="I72" s="40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</row>
    <row r="73" spans="1:36" s="3" customFormat="1" ht="15">
      <c r="A73" s="95">
        <v>21</v>
      </c>
      <c r="B73" s="99" t="s">
        <v>332</v>
      </c>
      <c r="C73" s="94" t="s">
        <v>9</v>
      </c>
      <c r="D73" s="94">
        <v>2100</v>
      </c>
      <c r="E73" s="86" t="s">
        <v>303</v>
      </c>
      <c r="F73" s="93">
        <v>5.7</v>
      </c>
      <c r="G73" s="86" t="s">
        <v>303</v>
      </c>
      <c r="H73" s="153"/>
      <c r="I73" s="40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</row>
    <row r="74" spans="1:36" s="3" customFormat="1" ht="15" hidden="1">
      <c r="A74" s="95">
        <v>22</v>
      </c>
      <c r="B74" s="99" t="s">
        <v>333</v>
      </c>
      <c r="C74" s="94" t="s">
        <v>9</v>
      </c>
      <c r="D74" s="94">
        <v>2200</v>
      </c>
      <c r="E74" s="86" t="s">
        <v>303</v>
      </c>
      <c r="F74" s="93"/>
      <c r="G74" s="86" t="s">
        <v>303</v>
      </c>
      <c r="H74" s="153"/>
      <c r="I74" s="40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</row>
    <row r="75" spans="1:36" s="3" customFormat="1" ht="57">
      <c r="A75" s="95">
        <v>23</v>
      </c>
      <c r="B75" s="99" t="s">
        <v>56</v>
      </c>
      <c r="C75" s="94" t="s">
        <v>57</v>
      </c>
      <c r="D75" s="94">
        <v>2300</v>
      </c>
      <c r="E75" s="86" t="s">
        <v>303</v>
      </c>
      <c r="F75" s="149">
        <f>IF(F77=0,0,ROUND(F76/(F77/50),2))</f>
        <v>25.72</v>
      </c>
      <c r="G75" s="86" t="s">
        <v>303</v>
      </c>
      <c r="H75" s="153"/>
      <c r="I75" s="40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</row>
    <row r="76" spans="1:36" s="3" customFormat="1" ht="30">
      <c r="A76" s="96" t="s">
        <v>40</v>
      </c>
      <c r="B76" s="97" t="s">
        <v>58</v>
      </c>
      <c r="C76" s="88" t="s">
        <v>57</v>
      </c>
      <c r="D76" s="98">
        <v>2310</v>
      </c>
      <c r="E76" s="84" t="s">
        <v>303</v>
      </c>
      <c r="F76" s="92">
        <v>636</v>
      </c>
      <c r="G76" s="84" t="s">
        <v>303</v>
      </c>
      <c r="H76" s="153"/>
      <c r="I76" s="40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</row>
    <row r="77" spans="1:36" s="3" customFormat="1" ht="30">
      <c r="A77" s="96" t="s">
        <v>409</v>
      </c>
      <c r="B77" s="97" t="s">
        <v>325</v>
      </c>
      <c r="C77" s="136" t="s">
        <v>9</v>
      </c>
      <c r="D77" s="136">
        <v>2320</v>
      </c>
      <c r="E77" s="84" t="s">
        <v>303</v>
      </c>
      <c r="F77" s="140">
        <f>F32</f>
        <v>1236.3</v>
      </c>
      <c r="G77" s="84" t="s">
        <v>303</v>
      </c>
      <c r="H77" s="153"/>
      <c r="I77" s="40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</row>
    <row r="78" spans="1:36" s="3" customFormat="1" ht="114">
      <c r="A78" s="95">
        <v>24</v>
      </c>
      <c r="B78" s="99" t="s">
        <v>334</v>
      </c>
      <c r="C78" s="94" t="s">
        <v>7</v>
      </c>
      <c r="D78" s="94">
        <v>2400</v>
      </c>
      <c r="E78" s="86" t="s">
        <v>303</v>
      </c>
      <c r="F78" s="81">
        <f>IF(F80=0,0,ROUND(F79/F80*100,1))</f>
        <v>93.3</v>
      </c>
      <c r="G78" s="86" t="s">
        <v>303</v>
      </c>
      <c r="H78" s="153"/>
      <c r="I78" s="40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</row>
    <row r="79" spans="1:36" s="3" customFormat="1" ht="30">
      <c r="A79" s="96" t="s">
        <v>41</v>
      </c>
      <c r="B79" s="97" t="s">
        <v>403</v>
      </c>
      <c r="C79" s="65" t="s">
        <v>25</v>
      </c>
      <c r="D79" s="91">
        <v>2410</v>
      </c>
      <c r="E79" s="84" t="s">
        <v>303</v>
      </c>
      <c r="F79" s="92">
        <v>166</v>
      </c>
      <c r="G79" s="84" t="s">
        <v>303</v>
      </c>
      <c r="H79" s="153"/>
      <c r="I79" s="40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</row>
    <row r="80" spans="1:36" s="3" customFormat="1" ht="30">
      <c r="A80" s="96" t="s">
        <v>42</v>
      </c>
      <c r="B80" s="97" t="s">
        <v>425</v>
      </c>
      <c r="C80" s="65" t="s">
        <v>25</v>
      </c>
      <c r="D80" s="91">
        <v>2420</v>
      </c>
      <c r="E80" s="84" t="s">
        <v>303</v>
      </c>
      <c r="F80" s="92">
        <v>178</v>
      </c>
      <c r="G80" s="84" t="s">
        <v>303</v>
      </c>
      <c r="H80" s="153"/>
      <c r="I80" s="40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</row>
    <row r="81" spans="1:36" s="3" customFormat="1" ht="85.5">
      <c r="A81" s="95">
        <v>25</v>
      </c>
      <c r="B81" s="108" t="s">
        <v>335</v>
      </c>
      <c r="C81" s="80" t="s">
        <v>7</v>
      </c>
      <c r="D81" s="80">
        <v>2500</v>
      </c>
      <c r="E81" s="86" t="s">
        <v>303</v>
      </c>
      <c r="F81" s="81">
        <f>IF(F83=0,0,ROUND(F82/F83*100,1))</f>
        <v>0</v>
      </c>
      <c r="G81" s="86" t="s">
        <v>303</v>
      </c>
      <c r="H81" s="153"/>
      <c r="I81" s="40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</row>
    <row r="82" spans="1:36" s="3" customFormat="1" ht="30">
      <c r="A82" s="96" t="s">
        <v>43</v>
      </c>
      <c r="B82" s="97" t="s">
        <v>406</v>
      </c>
      <c r="C82" s="83" t="s">
        <v>324</v>
      </c>
      <c r="D82" s="91">
        <v>2510</v>
      </c>
      <c r="E82" s="84" t="s">
        <v>303</v>
      </c>
      <c r="F82" s="140">
        <f>F27</f>
        <v>0</v>
      </c>
      <c r="G82" s="84" t="s">
        <v>303</v>
      </c>
      <c r="H82" s="153"/>
      <c r="I82" s="40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</row>
    <row r="83" spans="1:36" s="3" customFormat="1" ht="45">
      <c r="A83" s="96" t="s">
        <v>44</v>
      </c>
      <c r="B83" s="97" t="s">
        <v>336</v>
      </c>
      <c r="C83" s="83" t="s">
        <v>324</v>
      </c>
      <c r="D83" s="91">
        <v>2520</v>
      </c>
      <c r="E83" s="84" t="s">
        <v>303</v>
      </c>
      <c r="F83" s="85">
        <v>1.2</v>
      </c>
      <c r="G83" s="84" t="s">
        <v>303</v>
      </c>
      <c r="H83" s="153"/>
      <c r="I83" s="40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</row>
    <row r="84" spans="1:36" s="3" customFormat="1" ht="18.75" customHeight="1">
      <c r="A84" s="188" t="s">
        <v>414</v>
      </c>
      <c r="B84" s="189"/>
      <c r="C84" s="189"/>
      <c r="D84" s="189"/>
      <c r="E84" s="189"/>
      <c r="F84" s="189"/>
      <c r="G84" s="189"/>
      <c r="H84" s="190"/>
      <c r="I84" s="40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</row>
    <row r="85" spans="1:36" s="143" customFormat="1" ht="14.25" customHeight="1" hidden="1">
      <c r="A85" s="142" t="s">
        <v>3</v>
      </c>
      <c r="B85" s="142" t="s">
        <v>4</v>
      </c>
      <c r="C85" s="142" t="s">
        <v>5</v>
      </c>
      <c r="D85" s="142" t="s">
        <v>6</v>
      </c>
      <c r="E85" s="142">
        <v>1</v>
      </c>
      <c r="F85" s="142">
        <v>2</v>
      </c>
      <c r="G85" s="142">
        <v>3</v>
      </c>
      <c r="H85" s="142">
        <v>4</v>
      </c>
      <c r="J85" s="144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</row>
    <row r="86" spans="1:36" s="3" customFormat="1" ht="28.5" hidden="1">
      <c r="A86" s="95">
        <v>26</v>
      </c>
      <c r="B86" s="108" t="s">
        <v>337</v>
      </c>
      <c r="C86" s="94" t="s">
        <v>7</v>
      </c>
      <c r="D86" s="94">
        <v>2600</v>
      </c>
      <c r="E86" s="86" t="s">
        <v>303</v>
      </c>
      <c r="F86" s="93"/>
      <c r="G86" s="86" t="s">
        <v>303</v>
      </c>
      <c r="H86" s="153"/>
      <c r="I86" s="40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</row>
    <row r="87" spans="1:36" s="3" customFormat="1" ht="57" hidden="1">
      <c r="A87" s="95">
        <v>27</v>
      </c>
      <c r="B87" s="99" t="s">
        <v>338</v>
      </c>
      <c r="C87" s="94" t="s">
        <v>7</v>
      </c>
      <c r="D87" s="94">
        <v>2700</v>
      </c>
      <c r="E87" s="86" t="s">
        <v>303</v>
      </c>
      <c r="F87" s="81">
        <f>IF(F89=0,0,ROUND(F88/F89*100,1))</f>
        <v>0</v>
      </c>
      <c r="G87" s="86" t="s">
        <v>303</v>
      </c>
      <c r="H87" s="153"/>
      <c r="I87" s="40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</row>
    <row r="88" spans="1:36" s="3" customFormat="1" ht="45" hidden="1">
      <c r="A88" s="96" t="s">
        <v>45</v>
      </c>
      <c r="B88" s="97" t="s">
        <v>412</v>
      </c>
      <c r="C88" s="98" t="s">
        <v>9</v>
      </c>
      <c r="D88" s="98">
        <v>2710</v>
      </c>
      <c r="E88" s="84" t="s">
        <v>303</v>
      </c>
      <c r="F88" s="85"/>
      <c r="G88" s="84" t="s">
        <v>303</v>
      </c>
      <c r="H88" s="153"/>
      <c r="I88" s="40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</row>
    <row r="89" spans="1:36" s="3" customFormat="1" ht="15" hidden="1">
      <c r="A89" s="96" t="s">
        <v>73</v>
      </c>
      <c r="B89" s="97" t="s">
        <v>422</v>
      </c>
      <c r="C89" s="98" t="s">
        <v>9</v>
      </c>
      <c r="D89" s="98">
        <v>2720</v>
      </c>
      <c r="E89" s="135" t="s">
        <v>303</v>
      </c>
      <c r="F89" s="85"/>
      <c r="G89" s="135" t="s">
        <v>303</v>
      </c>
      <c r="H89" s="153"/>
      <c r="I89" s="40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</row>
    <row r="90" spans="1:36" s="3" customFormat="1" ht="57" hidden="1">
      <c r="A90" s="95">
        <v>28</v>
      </c>
      <c r="B90" s="99" t="s">
        <v>339</v>
      </c>
      <c r="C90" s="80" t="s">
        <v>7</v>
      </c>
      <c r="D90" s="80">
        <v>2800</v>
      </c>
      <c r="E90" s="86" t="s">
        <v>303</v>
      </c>
      <c r="F90" s="81">
        <f>IF(F92=0,0,ROUND(F91/F92*100,1))</f>
        <v>0</v>
      </c>
      <c r="G90" s="86" t="s">
        <v>303</v>
      </c>
      <c r="H90" s="153"/>
      <c r="I90" s="40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</row>
    <row r="91" spans="1:36" s="3" customFormat="1" ht="30" hidden="1">
      <c r="A91" s="96" t="s">
        <v>46</v>
      </c>
      <c r="B91" s="97" t="s">
        <v>400</v>
      </c>
      <c r="C91" s="91" t="s">
        <v>9</v>
      </c>
      <c r="D91" s="91">
        <v>2810</v>
      </c>
      <c r="E91" s="84" t="s">
        <v>303</v>
      </c>
      <c r="F91" s="85"/>
      <c r="G91" s="84" t="s">
        <v>303</v>
      </c>
      <c r="H91" s="153"/>
      <c r="I91" s="40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</row>
    <row r="92" spans="1:36" s="3" customFormat="1" ht="30" hidden="1">
      <c r="A92" s="96" t="s">
        <v>47</v>
      </c>
      <c r="B92" s="97" t="s">
        <v>401</v>
      </c>
      <c r="C92" s="91" t="s">
        <v>9</v>
      </c>
      <c r="D92" s="91">
        <v>2820</v>
      </c>
      <c r="E92" s="84" t="s">
        <v>303</v>
      </c>
      <c r="F92" s="85"/>
      <c r="G92" s="84" t="s">
        <v>303</v>
      </c>
      <c r="H92" s="153"/>
      <c r="I92" s="40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</row>
    <row r="93" spans="1:36" s="3" customFormat="1" ht="42.75" hidden="1">
      <c r="A93" s="95">
        <v>29</v>
      </c>
      <c r="B93" s="99" t="s">
        <v>340</v>
      </c>
      <c r="C93" s="80" t="s">
        <v>7</v>
      </c>
      <c r="D93" s="80">
        <v>2900</v>
      </c>
      <c r="E93" s="86" t="s">
        <v>303</v>
      </c>
      <c r="F93" s="81">
        <f>IF(F95=0,0,ROUND(F94/F95*100,1))</f>
        <v>0</v>
      </c>
      <c r="G93" s="86" t="s">
        <v>303</v>
      </c>
      <c r="H93" s="153"/>
      <c r="I93" s="40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</row>
    <row r="94" spans="1:36" s="3" customFormat="1" ht="15" hidden="1">
      <c r="A94" s="96" t="s">
        <v>341</v>
      </c>
      <c r="B94" s="97" t="s">
        <v>342</v>
      </c>
      <c r="C94" s="65" t="s">
        <v>16</v>
      </c>
      <c r="D94" s="91">
        <v>2910</v>
      </c>
      <c r="E94" s="84" t="s">
        <v>303</v>
      </c>
      <c r="F94" s="85"/>
      <c r="G94" s="84" t="s">
        <v>303</v>
      </c>
      <c r="H94" s="153"/>
      <c r="I94" s="40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</row>
    <row r="95" spans="1:36" s="3" customFormat="1" ht="15" hidden="1">
      <c r="A95" s="96" t="s">
        <v>343</v>
      </c>
      <c r="B95" s="97" t="s">
        <v>85</v>
      </c>
      <c r="C95" s="65" t="s">
        <v>16</v>
      </c>
      <c r="D95" s="91">
        <v>2920</v>
      </c>
      <c r="E95" s="84" t="s">
        <v>303</v>
      </c>
      <c r="F95" s="85"/>
      <c r="G95" s="84" t="s">
        <v>303</v>
      </c>
      <c r="H95" s="153"/>
      <c r="I95" s="40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</row>
    <row r="96" spans="1:36" s="3" customFormat="1" ht="28.5" hidden="1">
      <c r="A96" s="95">
        <v>30</v>
      </c>
      <c r="B96" s="99" t="s">
        <v>344</v>
      </c>
      <c r="C96" s="80" t="s">
        <v>7</v>
      </c>
      <c r="D96" s="80">
        <v>3000</v>
      </c>
      <c r="E96" s="86" t="s">
        <v>303</v>
      </c>
      <c r="F96" s="81">
        <f>IF(F98=0,0,ROUND(F97/F98*100,1))</f>
        <v>0</v>
      </c>
      <c r="G96" s="86" t="s">
        <v>303</v>
      </c>
      <c r="H96" s="153"/>
      <c r="I96" s="40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</row>
    <row r="97" spans="1:36" s="3" customFormat="1" ht="15" hidden="1">
      <c r="A97" s="96" t="s">
        <v>345</v>
      </c>
      <c r="B97" s="97" t="s">
        <v>346</v>
      </c>
      <c r="C97" s="65" t="s">
        <v>16</v>
      </c>
      <c r="D97" s="91">
        <v>3010</v>
      </c>
      <c r="E97" s="84" t="s">
        <v>303</v>
      </c>
      <c r="F97" s="85"/>
      <c r="G97" s="84" t="s">
        <v>303</v>
      </c>
      <c r="H97" s="153"/>
      <c r="I97" s="40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</row>
    <row r="98" spans="1:36" s="3" customFormat="1" ht="90" hidden="1">
      <c r="A98" s="96" t="s">
        <v>347</v>
      </c>
      <c r="B98" s="97" t="s">
        <v>348</v>
      </c>
      <c r="C98" s="65" t="s">
        <v>16</v>
      </c>
      <c r="D98" s="91">
        <v>3020</v>
      </c>
      <c r="E98" s="84" t="s">
        <v>303</v>
      </c>
      <c r="F98" s="85"/>
      <c r="G98" s="84" t="s">
        <v>303</v>
      </c>
      <c r="H98" s="153"/>
      <c r="I98" s="40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</row>
    <row r="99" spans="1:36" s="3" customFormat="1" ht="28.5" hidden="1">
      <c r="A99" s="95">
        <v>31</v>
      </c>
      <c r="B99" s="99" t="s">
        <v>349</v>
      </c>
      <c r="C99" s="89" t="s">
        <v>350</v>
      </c>
      <c r="D99" s="94">
        <v>3100</v>
      </c>
      <c r="E99" s="86" t="s">
        <v>303</v>
      </c>
      <c r="F99" s="85"/>
      <c r="G99" s="86" t="s">
        <v>303</v>
      </c>
      <c r="H99" s="153"/>
      <c r="I99" s="40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</row>
    <row r="100" spans="1:36" s="3" customFormat="1" ht="28.5" hidden="1">
      <c r="A100" s="95">
        <v>32</v>
      </c>
      <c r="B100" s="99" t="s">
        <v>351</v>
      </c>
      <c r="C100" s="80" t="s">
        <v>7</v>
      </c>
      <c r="D100" s="80">
        <v>3200</v>
      </c>
      <c r="E100" s="86" t="s">
        <v>303</v>
      </c>
      <c r="F100" s="81">
        <f>IF(OR(F102=0,F104=0,F103=0,F101=0),0,ROUND((F101/F102)/(F103/F104)*100,1))</f>
        <v>0</v>
      </c>
      <c r="G100" s="86" t="s">
        <v>303</v>
      </c>
      <c r="H100" s="153"/>
      <c r="I100" s="40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s="3" customFormat="1" ht="18" hidden="1">
      <c r="A101" s="96" t="s">
        <v>51</v>
      </c>
      <c r="B101" s="97" t="s">
        <v>405</v>
      </c>
      <c r="C101" s="88" t="s">
        <v>396</v>
      </c>
      <c r="D101" s="98">
        <v>3210</v>
      </c>
      <c r="E101" s="135" t="s">
        <v>303</v>
      </c>
      <c r="F101" s="85"/>
      <c r="G101" s="135" t="s">
        <v>303</v>
      </c>
      <c r="H101" s="153"/>
      <c r="I101" s="40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</row>
    <row r="102" spans="1:36" s="3" customFormat="1" ht="30" hidden="1">
      <c r="A102" s="96" t="s">
        <v>52</v>
      </c>
      <c r="B102" s="97" t="s">
        <v>392</v>
      </c>
      <c r="C102" s="88" t="s">
        <v>396</v>
      </c>
      <c r="D102" s="98">
        <v>3220</v>
      </c>
      <c r="E102" s="135" t="s">
        <v>303</v>
      </c>
      <c r="F102" s="85"/>
      <c r="G102" s="135" t="s">
        <v>303</v>
      </c>
      <c r="H102" s="153"/>
      <c r="I102" s="40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</row>
    <row r="103" spans="1:36" s="3" customFormat="1" ht="15" hidden="1">
      <c r="A103" s="96" t="s">
        <v>389</v>
      </c>
      <c r="B103" s="97" t="s">
        <v>391</v>
      </c>
      <c r="C103" s="88" t="s">
        <v>57</v>
      </c>
      <c r="D103" s="98">
        <v>3230</v>
      </c>
      <c r="E103" s="135" t="s">
        <v>303</v>
      </c>
      <c r="F103" s="92"/>
      <c r="G103" s="135" t="s">
        <v>303</v>
      </c>
      <c r="H103" s="153"/>
      <c r="I103" s="40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</row>
    <row r="104" spans="1:36" s="3" customFormat="1" ht="30" hidden="1">
      <c r="A104" s="96" t="s">
        <v>390</v>
      </c>
      <c r="B104" s="97" t="s">
        <v>393</v>
      </c>
      <c r="C104" s="88" t="s">
        <v>57</v>
      </c>
      <c r="D104" s="98">
        <v>3240</v>
      </c>
      <c r="E104" s="135" t="s">
        <v>303</v>
      </c>
      <c r="F104" s="92"/>
      <c r="G104" s="135" t="s">
        <v>303</v>
      </c>
      <c r="H104" s="153"/>
      <c r="I104" s="40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s="3" customFormat="1" ht="28.5" hidden="1">
      <c r="A105" s="95">
        <v>33</v>
      </c>
      <c r="B105" s="99" t="s">
        <v>352</v>
      </c>
      <c r="C105" s="94" t="s">
        <v>353</v>
      </c>
      <c r="D105" s="80">
        <v>3300</v>
      </c>
      <c r="E105" s="86" t="s">
        <v>303</v>
      </c>
      <c r="F105" s="81">
        <f>IF(F107=0,0,ROUND(F106/F107,1))</f>
        <v>0</v>
      </c>
      <c r="G105" s="86" t="s">
        <v>303</v>
      </c>
      <c r="H105" s="153"/>
      <c r="I105" s="40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s="3" customFormat="1" ht="15" hidden="1">
      <c r="A106" s="96" t="s">
        <v>53</v>
      </c>
      <c r="B106" s="97" t="s">
        <v>354</v>
      </c>
      <c r="C106" s="65" t="s">
        <v>25</v>
      </c>
      <c r="D106" s="91">
        <v>3310</v>
      </c>
      <c r="E106" s="84" t="s">
        <v>303</v>
      </c>
      <c r="F106" s="92"/>
      <c r="G106" s="84" t="s">
        <v>303</v>
      </c>
      <c r="H106" s="153"/>
      <c r="I106" s="40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s="3" customFormat="1" ht="15" hidden="1">
      <c r="A107" s="96" t="s">
        <v>355</v>
      </c>
      <c r="B107" s="82" t="s">
        <v>404</v>
      </c>
      <c r="C107" s="88" t="s">
        <v>57</v>
      </c>
      <c r="D107" s="98">
        <v>3320</v>
      </c>
      <c r="E107" s="135" t="s">
        <v>303</v>
      </c>
      <c r="F107" s="92"/>
      <c r="G107" s="135" t="s">
        <v>303</v>
      </c>
      <c r="H107" s="153"/>
      <c r="I107" s="40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s="73" customFormat="1" ht="15" hidden="1">
      <c r="A108" s="95">
        <v>34</v>
      </c>
      <c r="B108" s="99" t="s">
        <v>356</v>
      </c>
      <c r="C108" s="80" t="s">
        <v>357</v>
      </c>
      <c r="D108" s="80">
        <v>3400</v>
      </c>
      <c r="E108" s="86" t="s">
        <v>303</v>
      </c>
      <c r="F108" s="150"/>
      <c r="G108" s="86" t="s">
        <v>303</v>
      </c>
      <c r="H108" s="153"/>
      <c r="I108" s="72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</row>
    <row r="109" spans="1:36" s="73" customFormat="1" ht="42.75">
      <c r="A109" s="95">
        <v>35</v>
      </c>
      <c r="B109" s="99" t="s">
        <v>394</v>
      </c>
      <c r="C109" s="83" t="s">
        <v>7</v>
      </c>
      <c r="D109" s="80">
        <v>3500</v>
      </c>
      <c r="E109" s="86" t="s">
        <v>303</v>
      </c>
      <c r="F109" s="81">
        <f>IF(F111=0,0,ROUND(F110/F111*100,1))</f>
        <v>4.7</v>
      </c>
      <c r="G109" s="86" t="s">
        <v>303</v>
      </c>
      <c r="H109" s="153"/>
      <c r="I109" s="72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</row>
    <row r="110" spans="1:36" s="73" customFormat="1" ht="30">
      <c r="A110" s="96" t="s">
        <v>54</v>
      </c>
      <c r="B110" s="97" t="s">
        <v>358</v>
      </c>
      <c r="C110" s="65" t="s">
        <v>57</v>
      </c>
      <c r="D110" s="91">
        <v>3510</v>
      </c>
      <c r="E110" s="84" t="s">
        <v>303</v>
      </c>
      <c r="F110" s="92">
        <v>127</v>
      </c>
      <c r="G110" s="84" t="s">
        <v>303</v>
      </c>
      <c r="H110" s="153"/>
      <c r="I110" s="72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</row>
    <row r="111" spans="1:36" s="73" customFormat="1" ht="30">
      <c r="A111" s="96" t="s">
        <v>55</v>
      </c>
      <c r="B111" s="97" t="s">
        <v>399</v>
      </c>
      <c r="C111" s="65" t="s">
        <v>57</v>
      </c>
      <c r="D111" s="91">
        <v>3520</v>
      </c>
      <c r="E111" s="84" t="s">
        <v>303</v>
      </c>
      <c r="F111" s="92">
        <v>2710</v>
      </c>
      <c r="G111" s="84" t="s">
        <v>303</v>
      </c>
      <c r="H111" s="153"/>
      <c r="I111" s="72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</row>
    <row r="112" spans="1:36" s="1" customFormat="1" ht="15">
      <c r="A112" s="42"/>
      <c r="B112" s="43"/>
      <c r="C112" s="44"/>
      <c r="D112" s="45"/>
      <c r="E112" s="46"/>
      <c r="F112" s="46"/>
      <c r="G112" s="46"/>
      <c r="H112" s="46"/>
      <c r="I112" s="4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</row>
    <row r="113" spans="1:36" s="4" customFormat="1" ht="15.75">
      <c r="A113" s="47"/>
      <c r="B113" s="41" t="s">
        <v>59</v>
      </c>
      <c r="C113" s="74"/>
      <c r="D113" s="50"/>
      <c r="E113" s="183" t="s">
        <v>430</v>
      </c>
      <c r="F113" s="183"/>
      <c r="G113" s="183"/>
      <c r="H113" s="75"/>
      <c r="I113" s="47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</row>
    <row r="114" spans="1:36" s="4" customFormat="1" ht="15.75">
      <c r="A114" s="47"/>
      <c r="B114" s="41"/>
      <c r="C114" s="76"/>
      <c r="D114" s="50"/>
      <c r="E114" s="182" t="s">
        <v>81</v>
      </c>
      <c r="F114" s="182"/>
      <c r="G114" s="182"/>
      <c r="H114" s="48" t="s">
        <v>200</v>
      </c>
      <c r="I114" s="47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</row>
    <row r="115" spans="1:36" s="4" customFormat="1" ht="39.75" customHeight="1">
      <c r="A115" s="47"/>
      <c r="B115" s="49" t="s">
        <v>79</v>
      </c>
      <c r="C115" s="181" t="s">
        <v>431</v>
      </c>
      <c r="D115" s="181"/>
      <c r="E115" s="183" t="s">
        <v>432</v>
      </c>
      <c r="F115" s="183"/>
      <c r="G115" s="183"/>
      <c r="H115" s="77"/>
      <c r="I115" s="47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</row>
    <row r="116" spans="1:36" s="4" customFormat="1" ht="15.75">
      <c r="A116" s="47"/>
      <c r="B116" s="49"/>
      <c r="C116" s="182" t="s">
        <v>80</v>
      </c>
      <c r="D116" s="182"/>
      <c r="E116" s="182" t="s">
        <v>81</v>
      </c>
      <c r="F116" s="182"/>
      <c r="G116" s="182"/>
      <c r="H116" s="78" t="s">
        <v>200</v>
      </c>
      <c r="I116" s="47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</row>
    <row r="117" spans="1:36" s="4" customFormat="1" ht="15.75">
      <c r="A117" s="47"/>
      <c r="B117" s="41"/>
      <c r="C117" s="184">
        <v>88432213745</v>
      </c>
      <c r="D117" s="185"/>
      <c r="E117" s="185"/>
      <c r="F117" s="50"/>
      <c r="G117" s="186">
        <v>43019</v>
      </c>
      <c r="H117" s="185"/>
      <c r="I117" s="47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</row>
    <row r="118" spans="1:26" ht="22.5" customHeight="1">
      <c r="A118" s="50"/>
      <c r="B118" s="50"/>
      <c r="C118" s="180" t="s">
        <v>201</v>
      </c>
      <c r="D118" s="180"/>
      <c r="E118" s="180"/>
      <c r="F118" s="50"/>
      <c r="G118" s="180" t="s">
        <v>199</v>
      </c>
      <c r="H118" s="180"/>
      <c r="I118" s="34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:26" ht="12.75">
      <c r="A119" s="133"/>
      <c r="B119" s="133"/>
      <c r="C119" s="133"/>
      <c r="D119" s="133"/>
      <c r="E119" s="133"/>
      <c r="F119" s="133"/>
      <c r="G119" s="133"/>
      <c r="H119" s="133"/>
      <c r="I119" s="133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26" ht="12.75">
      <c r="A120" s="133"/>
      <c r="B120" s="133"/>
      <c r="C120" s="133"/>
      <c r="D120" s="133"/>
      <c r="E120" s="133"/>
      <c r="F120" s="133"/>
      <c r="G120" s="133"/>
      <c r="H120" s="133"/>
      <c r="I120" s="133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:26" ht="12.75">
      <c r="A121" s="133"/>
      <c r="B121" s="133"/>
      <c r="C121" s="133"/>
      <c r="D121" s="133"/>
      <c r="E121" s="133"/>
      <c r="F121" s="133"/>
      <c r="G121" s="133"/>
      <c r="H121" s="133"/>
      <c r="I121" s="133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:26" ht="12.75">
      <c r="A122" s="133"/>
      <c r="B122" s="133"/>
      <c r="C122" s="133"/>
      <c r="D122" s="133"/>
      <c r="E122" s="133"/>
      <c r="F122" s="133"/>
      <c r="G122" s="133"/>
      <c r="H122" s="133"/>
      <c r="I122" s="133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:26" ht="12.75">
      <c r="A123" s="133"/>
      <c r="B123" s="133"/>
      <c r="C123" s="133"/>
      <c r="D123" s="133"/>
      <c r="E123" s="133"/>
      <c r="F123" s="133"/>
      <c r="G123" s="133"/>
      <c r="H123" s="133"/>
      <c r="I123" s="133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:26" ht="12.75">
      <c r="A124" s="133"/>
      <c r="B124" s="133"/>
      <c r="C124" s="133"/>
      <c r="D124" s="133"/>
      <c r="E124" s="133"/>
      <c r="F124" s="133"/>
      <c r="G124" s="133"/>
      <c r="H124" s="133"/>
      <c r="I124" s="133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:26" ht="12.75">
      <c r="A125" s="133"/>
      <c r="B125" s="133"/>
      <c r="C125" s="133"/>
      <c r="D125" s="133"/>
      <c r="E125" s="133"/>
      <c r="F125" s="133"/>
      <c r="G125" s="133"/>
      <c r="H125" s="133"/>
      <c r="I125" s="133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26" ht="12.75">
      <c r="A126" s="133"/>
      <c r="B126" s="133"/>
      <c r="C126" s="133"/>
      <c r="D126" s="133"/>
      <c r="E126" s="133"/>
      <c r="F126" s="133"/>
      <c r="G126" s="133"/>
      <c r="H126" s="133"/>
      <c r="I126" s="133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:26" ht="12.75">
      <c r="A127" s="133"/>
      <c r="B127" s="133"/>
      <c r="C127" s="133"/>
      <c r="D127" s="133"/>
      <c r="E127" s="133"/>
      <c r="F127" s="133"/>
      <c r="G127" s="133"/>
      <c r="H127" s="133"/>
      <c r="I127" s="133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:26" ht="12.75">
      <c r="A128" s="133"/>
      <c r="B128" s="133"/>
      <c r="C128" s="133"/>
      <c r="D128" s="133"/>
      <c r="E128" s="133"/>
      <c r="F128" s="133"/>
      <c r="G128" s="133"/>
      <c r="H128" s="133"/>
      <c r="I128" s="133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:26" ht="12.75">
      <c r="A129" s="133"/>
      <c r="B129" s="133"/>
      <c r="C129" s="133"/>
      <c r="D129" s="133"/>
      <c r="E129" s="133"/>
      <c r="F129" s="133"/>
      <c r="G129" s="133"/>
      <c r="H129" s="133"/>
      <c r="I129" s="133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:26" ht="12.75">
      <c r="A130" s="133"/>
      <c r="B130" s="133"/>
      <c r="C130" s="133"/>
      <c r="D130" s="133"/>
      <c r="E130" s="133"/>
      <c r="F130" s="133"/>
      <c r="G130" s="133"/>
      <c r="H130" s="133"/>
      <c r="I130" s="133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:26" ht="12.75">
      <c r="A131" s="133"/>
      <c r="B131" s="133"/>
      <c r="C131" s="133"/>
      <c r="D131" s="133"/>
      <c r="E131" s="133"/>
      <c r="F131" s="133"/>
      <c r="G131" s="133"/>
      <c r="H131" s="133"/>
      <c r="I131" s="133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:26" ht="12.75">
      <c r="A132" s="133"/>
      <c r="B132" s="133"/>
      <c r="C132" s="133"/>
      <c r="D132" s="133"/>
      <c r="E132" s="133"/>
      <c r="F132" s="133"/>
      <c r="G132" s="133"/>
      <c r="H132" s="133"/>
      <c r="I132" s="133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:26" ht="12.75">
      <c r="A133" s="133"/>
      <c r="B133" s="133"/>
      <c r="C133" s="133"/>
      <c r="D133" s="133"/>
      <c r="E133" s="133"/>
      <c r="F133" s="133"/>
      <c r="G133" s="133"/>
      <c r="H133" s="133"/>
      <c r="I133" s="133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:26" ht="12.75">
      <c r="A134" s="133"/>
      <c r="B134" s="133"/>
      <c r="C134" s="133"/>
      <c r="D134" s="133"/>
      <c r="E134" s="133"/>
      <c r="F134" s="133"/>
      <c r="G134" s="133"/>
      <c r="H134" s="133"/>
      <c r="I134" s="133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:26" ht="12.75">
      <c r="A135" s="133"/>
      <c r="B135" s="133"/>
      <c r="C135" s="133"/>
      <c r="D135" s="133"/>
      <c r="E135" s="133"/>
      <c r="F135" s="133"/>
      <c r="G135" s="133"/>
      <c r="H135" s="133"/>
      <c r="I135" s="133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:26" ht="12.75">
      <c r="A136" s="133"/>
      <c r="B136" s="133"/>
      <c r="C136" s="133"/>
      <c r="D136" s="133"/>
      <c r="E136" s="133"/>
      <c r="F136" s="133"/>
      <c r="G136" s="133"/>
      <c r="H136" s="133"/>
      <c r="I136" s="133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:26" ht="12.75">
      <c r="A137" s="133"/>
      <c r="B137" s="133"/>
      <c r="C137" s="133"/>
      <c r="D137" s="133"/>
      <c r="E137" s="133"/>
      <c r="F137" s="133"/>
      <c r="G137" s="133"/>
      <c r="H137" s="133"/>
      <c r="I137" s="133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:26" ht="12.75">
      <c r="A138" s="133"/>
      <c r="B138" s="133"/>
      <c r="C138" s="133"/>
      <c r="D138" s="133"/>
      <c r="E138" s="133"/>
      <c r="F138" s="133"/>
      <c r="G138" s="133"/>
      <c r="H138" s="133"/>
      <c r="I138" s="133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:26" ht="12.75">
      <c r="A139" s="133"/>
      <c r="B139" s="133"/>
      <c r="C139" s="133"/>
      <c r="D139" s="133"/>
      <c r="E139" s="133"/>
      <c r="F139" s="133"/>
      <c r="G139" s="133"/>
      <c r="H139" s="133"/>
      <c r="I139" s="133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:26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:26" ht="12.75">
      <c r="A141" s="133"/>
      <c r="B141" s="133"/>
      <c r="C141" s="133"/>
      <c r="D141" s="133"/>
      <c r="E141" s="133"/>
      <c r="F141" s="133"/>
      <c r="G141" s="133"/>
      <c r="H141" s="133"/>
      <c r="I141" s="133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:26" ht="12.75">
      <c r="A142" s="133"/>
      <c r="B142" s="133"/>
      <c r="C142" s="133"/>
      <c r="D142" s="133"/>
      <c r="E142" s="133"/>
      <c r="F142" s="133"/>
      <c r="G142" s="133"/>
      <c r="H142" s="133"/>
      <c r="I142" s="133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:26" ht="12.75">
      <c r="A143" s="133"/>
      <c r="B143" s="133"/>
      <c r="C143" s="133"/>
      <c r="D143" s="133"/>
      <c r="E143" s="133"/>
      <c r="F143" s="133"/>
      <c r="G143" s="133"/>
      <c r="H143" s="133"/>
      <c r="I143" s="133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12.75">
      <c r="A144" s="133"/>
      <c r="B144" s="133"/>
      <c r="C144" s="133"/>
      <c r="D144" s="133"/>
      <c r="E144" s="133"/>
      <c r="F144" s="133"/>
      <c r="G144" s="133"/>
      <c r="H144" s="133"/>
      <c r="I144" s="133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ht="12.75">
      <c r="A145" s="133"/>
      <c r="B145" s="133"/>
      <c r="C145" s="133"/>
      <c r="D145" s="133"/>
      <c r="E145" s="133"/>
      <c r="F145" s="133"/>
      <c r="G145" s="133"/>
      <c r="H145" s="133"/>
      <c r="I145" s="133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:26" ht="12.75">
      <c r="A146" s="133"/>
      <c r="B146" s="133"/>
      <c r="C146" s="133"/>
      <c r="D146" s="133"/>
      <c r="E146" s="133"/>
      <c r="F146" s="133"/>
      <c r="G146" s="133"/>
      <c r="H146" s="133"/>
      <c r="I146" s="133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ht="12.75">
      <c r="A147" s="133"/>
      <c r="B147" s="133"/>
      <c r="C147" s="133"/>
      <c r="D147" s="133"/>
      <c r="E147" s="133"/>
      <c r="F147" s="133"/>
      <c r="G147" s="133"/>
      <c r="H147" s="133"/>
      <c r="I147" s="133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26" ht="12.75">
      <c r="A148" s="133"/>
      <c r="B148" s="133"/>
      <c r="C148" s="133"/>
      <c r="D148" s="133"/>
      <c r="E148" s="133"/>
      <c r="F148" s="133"/>
      <c r="G148" s="133"/>
      <c r="H148" s="133"/>
      <c r="I148" s="133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:26" ht="12.75">
      <c r="A149" s="133"/>
      <c r="B149" s="133"/>
      <c r="C149" s="133"/>
      <c r="D149" s="133"/>
      <c r="E149" s="133"/>
      <c r="F149" s="133"/>
      <c r="G149" s="133"/>
      <c r="H149" s="133"/>
      <c r="I149" s="133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26" ht="12.75">
      <c r="A150" s="133"/>
      <c r="B150" s="133"/>
      <c r="C150" s="133"/>
      <c r="D150" s="133"/>
      <c r="E150" s="133"/>
      <c r="F150" s="133"/>
      <c r="G150" s="133"/>
      <c r="H150" s="133"/>
      <c r="I150" s="133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26" ht="12.75">
      <c r="A151" s="133"/>
      <c r="B151" s="133"/>
      <c r="C151" s="133"/>
      <c r="D151" s="133"/>
      <c r="E151" s="133"/>
      <c r="F151" s="133"/>
      <c r="G151" s="133"/>
      <c r="H151" s="133"/>
      <c r="I151" s="133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26" ht="12.75">
      <c r="A152" s="133"/>
      <c r="B152" s="133"/>
      <c r="C152" s="133"/>
      <c r="D152" s="133"/>
      <c r="E152" s="133"/>
      <c r="F152" s="133"/>
      <c r="G152" s="133"/>
      <c r="H152" s="133"/>
      <c r="I152" s="133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:26" ht="12.75">
      <c r="A153" s="133"/>
      <c r="B153" s="133"/>
      <c r="C153" s="133"/>
      <c r="D153" s="133"/>
      <c r="E153" s="133"/>
      <c r="F153" s="133"/>
      <c r="G153" s="133"/>
      <c r="H153" s="133"/>
      <c r="I153" s="133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26" ht="12.75">
      <c r="A154" s="133"/>
      <c r="B154" s="133"/>
      <c r="C154" s="133"/>
      <c r="D154" s="133"/>
      <c r="E154" s="133"/>
      <c r="F154" s="133"/>
      <c r="G154" s="133"/>
      <c r="H154" s="133"/>
      <c r="I154" s="133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26" ht="12.75">
      <c r="A155" s="133"/>
      <c r="B155" s="133"/>
      <c r="C155" s="133"/>
      <c r="D155" s="133"/>
      <c r="E155" s="133"/>
      <c r="F155" s="133"/>
      <c r="G155" s="133"/>
      <c r="H155" s="133"/>
      <c r="I155" s="133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26" ht="12.75">
      <c r="A156" s="133"/>
      <c r="B156" s="133"/>
      <c r="C156" s="133"/>
      <c r="D156" s="133"/>
      <c r="E156" s="133"/>
      <c r="F156" s="133"/>
      <c r="G156" s="133"/>
      <c r="H156" s="133"/>
      <c r="I156" s="133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26" ht="12.75">
      <c r="A157" s="133"/>
      <c r="B157" s="133"/>
      <c r="C157" s="133"/>
      <c r="D157" s="133"/>
      <c r="E157" s="133"/>
      <c r="F157" s="133"/>
      <c r="G157" s="133"/>
      <c r="H157" s="133"/>
      <c r="I157" s="133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26" ht="12.75">
      <c r="A158" s="133"/>
      <c r="B158" s="133"/>
      <c r="C158" s="133"/>
      <c r="D158" s="133"/>
      <c r="E158" s="133"/>
      <c r="F158" s="133"/>
      <c r="G158" s="133"/>
      <c r="H158" s="133"/>
      <c r="I158" s="133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26" ht="12.75">
      <c r="A159" s="133"/>
      <c r="B159" s="133"/>
      <c r="C159" s="133"/>
      <c r="D159" s="133"/>
      <c r="E159" s="133"/>
      <c r="F159" s="133"/>
      <c r="G159" s="133"/>
      <c r="H159" s="133"/>
      <c r="I159" s="133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</sheetData>
  <sheetProtection sheet="1" objects="1" scenarios="1"/>
  <mergeCells count="29">
    <mergeCell ref="A5:G5"/>
    <mergeCell ref="A3:G4"/>
    <mergeCell ref="A11:H11"/>
    <mergeCell ref="B7:D7"/>
    <mergeCell ref="B8:D8"/>
    <mergeCell ref="C15:C16"/>
    <mergeCell ref="B12:C12"/>
    <mergeCell ref="A15:A16"/>
    <mergeCell ref="B10:D10"/>
    <mergeCell ref="F7:H7"/>
    <mergeCell ref="F8:H8"/>
    <mergeCell ref="E113:G113"/>
    <mergeCell ref="E114:G114"/>
    <mergeCell ref="H15:H16"/>
    <mergeCell ref="A36:H36"/>
    <mergeCell ref="A84:H84"/>
    <mergeCell ref="E15:G15"/>
    <mergeCell ref="B9:D9"/>
    <mergeCell ref="A18:H18"/>
    <mergeCell ref="B15:B16"/>
    <mergeCell ref="D15:D16"/>
    <mergeCell ref="C118:E118"/>
    <mergeCell ref="G118:H118"/>
    <mergeCell ref="C115:D115"/>
    <mergeCell ref="C116:D116"/>
    <mergeCell ref="E115:G115"/>
    <mergeCell ref="E116:G116"/>
    <mergeCell ref="C117:E117"/>
    <mergeCell ref="G117:H117"/>
  </mergeCells>
  <conditionalFormatting sqref="F20:F35 F86:F111 F38:F83">
    <cfRule type="expression" priority="1" dxfId="0" stopIfTrue="1">
      <formula>NOT(CELL("защита",$F20))</formula>
    </cfRule>
  </conditionalFormatting>
  <dataValidations count="2">
    <dataValidation type="list" allowBlank="1" showInputMessage="1" showErrorMessage="1" sqref="F12">
      <formula1>"2017,2018"</formula1>
    </dataValidation>
    <dataValidation type="list" allowBlank="1" showInputMessage="1" showErrorMessage="1" sqref="E12">
      <formula1>"января,февраля,марта,апреля,мая,июня,июля,августа,сентября,октября,ноября,декабря"</formula1>
    </dataValidation>
  </dataValidations>
  <printOptions horizontalCentered="1"/>
  <pageMargins left="0.1968503937007874" right="0.1968503937007874" top="0.2755905511811024" bottom="0.31496062992125984" header="0" footer="0.11811023622047245"/>
  <pageSetup horizontalDpi="600" verticalDpi="600" orientation="portrait" paperSize="9" scale="70" r:id="rId3"/>
  <headerFooter alignWithMargins="0">
    <oddFooter>&amp;C&amp;P</oddFooter>
  </headerFooter>
  <rowBreaks count="1" manualBreakCount="1">
    <brk id="35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I94"/>
  <sheetViews>
    <sheetView zoomScalePageLayoutView="0" workbookViewId="0" topLeftCell="A49">
      <selection activeCell="E75" sqref="E75"/>
    </sheetView>
  </sheetViews>
  <sheetFormatPr defaultColWidth="9.140625" defaultRowHeight="15"/>
  <cols>
    <col min="1" max="1" width="42.28125" style="51" customWidth="1"/>
    <col min="2" max="2" width="4.7109375" style="62" customWidth="1"/>
    <col min="3" max="9" width="17.00390625" style="51" customWidth="1"/>
    <col min="10" max="16384" width="9.140625" style="51" customWidth="1"/>
  </cols>
  <sheetData>
    <row r="1" spans="1:9" ht="15.75">
      <c r="A1" s="202" t="s">
        <v>360</v>
      </c>
      <c r="B1" s="202"/>
      <c r="C1" s="202"/>
      <c r="D1" s="202"/>
      <c r="E1" s="202"/>
      <c r="F1" s="202"/>
      <c r="G1" s="202"/>
      <c r="H1" s="202"/>
      <c r="I1" s="202"/>
    </row>
    <row r="2" spans="1:9" s="54" customFormat="1" ht="165.75">
      <c r="A2" s="52" t="s">
        <v>361</v>
      </c>
      <c r="B2" s="53" t="s">
        <v>362</v>
      </c>
      <c r="C2" s="53" t="s">
        <v>363</v>
      </c>
      <c r="D2" s="53" t="s">
        <v>364</v>
      </c>
      <c r="E2" s="53" t="s">
        <v>87</v>
      </c>
      <c r="F2" s="53" t="s">
        <v>384</v>
      </c>
      <c r="G2" s="53" t="s">
        <v>385</v>
      </c>
      <c r="H2" s="53" t="s">
        <v>386</v>
      </c>
      <c r="I2" s="53" t="s">
        <v>387</v>
      </c>
    </row>
    <row r="3" spans="1:9" s="54" customFormat="1" ht="12.7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</row>
    <row r="4" spans="1:9" s="56" customFormat="1" ht="12.75">
      <c r="A4" s="55" t="s">
        <v>365</v>
      </c>
      <c r="B4" s="60" t="s">
        <v>366</v>
      </c>
      <c r="C4" s="68">
        <v>34.8</v>
      </c>
      <c r="D4" s="68">
        <v>43.6</v>
      </c>
      <c r="E4" s="69">
        <v>163.3</v>
      </c>
      <c r="F4" s="69">
        <v>77.74</v>
      </c>
      <c r="G4" s="69">
        <v>2.7</v>
      </c>
      <c r="H4" s="69">
        <v>32.4</v>
      </c>
      <c r="I4" s="69">
        <v>57.9</v>
      </c>
    </row>
    <row r="5" spans="1:9" ht="12.75">
      <c r="A5" s="57" t="s">
        <v>88</v>
      </c>
      <c r="B5" s="61" t="s">
        <v>203</v>
      </c>
      <c r="C5" s="70">
        <v>8.6</v>
      </c>
      <c r="D5" s="70">
        <v>92.2</v>
      </c>
      <c r="E5" s="71">
        <v>42.1</v>
      </c>
      <c r="F5" s="71">
        <v>86.13</v>
      </c>
      <c r="G5" s="71">
        <v>0.88</v>
      </c>
      <c r="H5" s="71">
        <v>6.7</v>
      </c>
      <c r="I5" s="71">
        <v>29.3</v>
      </c>
    </row>
    <row r="6" spans="1:9" ht="12.75">
      <c r="A6" s="57" t="s">
        <v>89</v>
      </c>
      <c r="B6" s="61" t="s">
        <v>204</v>
      </c>
      <c r="C6" s="70">
        <v>32.8</v>
      </c>
      <c r="D6" s="70">
        <v>54</v>
      </c>
      <c r="E6" s="71">
        <v>182.3</v>
      </c>
      <c r="F6" s="71">
        <v>84.24</v>
      </c>
      <c r="G6" s="71">
        <v>2.09</v>
      </c>
      <c r="H6" s="71">
        <v>70.2</v>
      </c>
      <c r="I6" s="71">
        <v>69.6</v>
      </c>
    </row>
    <row r="7" spans="1:9" ht="12.75">
      <c r="A7" s="57" t="s">
        <v>90</v>
      </c>
      <c r="B7" s="61" t="s">
        <v>205</v>
      </c>
      <c r="C7" s="70">
        <v>50.9</v>
      </c>
      <c r="D7" s="70">
        <v>56</v>
      </c>
      <c r="E7" s="71">
        <v>117.9</v>
      </c>
      <c r="F7" s="71">
        <v>69.57</v>
      </c>
      <c r="G7" s="71">
        <v>6.71</v>
      </c>
      <c r="H7" s="71">
        <v>49.2</v>
      </c>
      <c r="I7" s="71">
        <v>68.6</v>
      </c>
    </row>
    <row r="8" spans="1:9" ht="12.75">
      <c r="A8" s="57" t="s">
        <v>91</v>
      </c>
      <c r="B8" s="61" t="s">
        <v>206</v>
      </c>
      <c r="C8" s="70">
        <v>8.1</v>
      </c>
      <c r="D8" s="70">
        <v>72.1</v>
      </c>
      <c r="E8" s="71">
        <v>322.6</v>
      </c>
      <c r="F8" s="71">
        <v>85.14</v>
      </c>
      <c r="G8" s="71">
        <v>3.41</v>
      </c>
      <c r="H8" s="71">
        <v>11.8</v>
      </c>
      <c r="I8" s="71">
        <v>38.8</v>
      </c>
    </row>
    <row r="9" spans="1:9" ht="12.75">
      <c r="A9" s="57" t="s">
        <v>92</v>
      </c>
      <c r="B9" s="61" t="s">
        <v>207</v>
      </c>
      <c r="C9" s="70">
        <v>46.4</v>
      </c>
      <c r="D9" s="70">
        <v>42.1</v>
      </c>
      <c r="E9" s="71">
        <v>108</v>
      </c>
      <c r="F9" s="71">
        <v>69.48</v>
      </c>
      <c r="G9" s="71">
        <v>4.4</v>
      </c>
      <c r="H9" s="71">
        <v>52.5</v>
      </c>
      <c r="I9" s="71">
        <v>90.9</v>
      </c>
    </row>
    <row r="10" spans="1:9" ht="12.75">
      <c r="A10" s="57" t="s">
        <v>93</v>
      </c>
      <c r="B10" s="61" t="s">
        <v>208</v>
      </c>
      <c r="C10" s="70">
        <v>45.2</v>
      </c>
      <c r="D10" s="70">
        <v>28.6</v>
      </c>
      <c r="E10" s="71">
        <v>211.2</v>
      </c>
      <c r="F10" s="71">
        <v>85.59</v>
      </c>
      <c r="G10" s="71">
        <v>3.41</v>
      </c>
      <c r="H10" s="71">
        <v>100</v>
      </c>
      <c r="I10" s="71">
        <v>55.2</v>
      </c>
    </row>
    <row r="11" spans="1:9" ht="12.75">
      <c r="A11" s="57" t="s">
        <v>94</v>
      </c>
      <c r="B11" s="61" t="s">
        <v>209</v>
      </c>
      <c r="C11" s="70">
        <v>74.3</v>
      </c>
      <c r="D11" s="70">
        <v>43.5</v>
      </c>
      <c r="E11" s="71">
        <v>121.8</v>
      </c>
      <c r="F11" s="71">
        <v>65.88</v>
      </c>
      <c r="G11" s="71">
        <v>2.97</v>
      </c>
      <c r="H11" s="71">
        <v>38.2</v>
      </c>
      <c r="I11" s="71">
        <v>67.1</v>
      </c>
    </row>
    <row r="12" spans="1:9" ht="12.75">
      <c r="A12" s="57" t="s">
        <v>95</v>
      </c>
      <c r="B12" s="61" t="s">
        <v>210</v>
      </c>
      <c r="C12" s="70">
        <v>8.2</v>
      </c>
      <c r="D12" s="70">
        <v>75</v>
      </c>
      <c r="E12" s="71">
        <v>77.6</v>
      </c>
      <c r="F12" s="71">
        <v>86.04</v>
      </c>
      <c r="G12" s="71">
        <v>0.88</v>
      </c>
      <c r="H12" s="71">
        <v>4</v>
      </c>
      <c r="I12" s="71">
        <v>47.4</v>
      </c>
    </row>
    <row r="13" spans="1:9" ht="12.75">
      <c r="A13" s="57" t="s">
        <v>96</v>
      </c>
      <c r="B13" s="61" t="s">
        <v>211</v>
      </c>
      <c r="C13" s="70">
        <v>7.3</v>
      </c>
      <c r="D13" s="70">
        <v>74.1</v>
      </c>
      <c r="E13" s="71">
        <v>62.3</v>
      </c>
      <c r="F13" s="71">
        <v>87.3</v>
      </c>
      <c r="G13" s="71">
        <v>1.65</v>
      </c>
      <c r="H13" s="71">
        <v>11</v>
      </c>
      <c r="I13" s="71">
        <v>4.5</v>
      </c>
    </row>
    <row r="14" spans="1:9" ht="12.75">
      <c r="A14" s="57" t="s">
        <v>97</v>
      </c>
      <c r="B14" s="61" t="s">
        <v>212</v>
      </c>
      <c r="C14" s="70">
        <v>42.7</v>
      </c>
      <c r="D14" s="70">
        <v>46.4</v>
      </c>
      <c r="E14" s="71">
        <v>557.7</v>
      </c>
      <c r="F14" s="71">
        <v>83.79</v>
      </c>
      <c r="G14" s="71">
        <v>3.85</v>
      </c>
      <c r="H14" s="71">
        <v>7.4</v>
      </c>
      <c r="I14" s="71">
        <v>5.7</v>
      </c>
    </row>
    <row r="15" spans="1:9" ht="12.75">
      <c r="A15" s="57" t="s">
        <v>98</v>
      </c>
      <c r="B15" s="61" t="s">
        <v>213</v>
      </c>
      <c r="C15" s="70">
        <v>7.8</v>
      </c>
      <c r="D15" s="70">
        <v>31.5</v>
      </c>
      <c r="E15" s="71">
        <v>16.9</v>
      </c>
      <c r="F15" s="71">
        <v>86.04</v>
      </c>
      <c r="G15" s="71">
        <v>0.88</v>
      </c>
      <c r="H15" s="71">
        <v>5.9</v>
      </c>
      <c r="I15" s="71">
        <v>20.5</v>
      </c>
    </row>
    <row r="16" spans="1:9" ht="12.75">
      <c r="A16" s="57" t="s">
        <v>99</v>
      </c>
      <c r="B16" s="61" t="s">
        <v>214</v>
      </c>
      <c r="C16" s="70">
        <v>24</v>
      </c>
      <c r="D16" s="70">
        <v>44.6</v>
      </c>
      <c r="E16" s="71">
        <v>170.8</v>
      </c>
      <c r="F16" s="71">
        <v>64.35</v>
      </c>
      <c r="G16" s="71">
        <v>8.25</v>
      </c>
      <c r="H16" s="71">
        <v>49.5</v>
      </c>
      <c r="I16" s="71">
        <v>69.7</v>
      </c>
    </row>
    <row r="17" spans="1:9" ht="12.75">
      <c r="A17" s="57" t="s">
        <v>100</v>
      </c>
      <c r="B17" s="61" t="s">
        <v>215</v>
      </c>
      <c r="C17" s="70">
        <v>42</v>
      </c>
      <c r="D17" s="70">
        <v>24.7</v>
      </c>
      <c r="E17" s="71">
        <v>99.3</v>
      </c>
      <c r="F17" s="71">
        <v>73.44</v>
      </c>
      <c r="G17" s="71">
        <v>1.76</v>
      </c>
      <c r="H17" s="71">
        <v>58</v>
      </c>
      <c r="I17" s="71">
        <v>56.9</v>
      </c>
    </row>
    <row r="18" spans="1:9" ht="12.75">
      <c r="A18" s="57" t="s">
        <v>101</v>
      </c>
      <c r="B18" s="61" t="s">
        <v>216</v>
      </c>
      <c r="C18" s="70">
        <v>10.5</v>
      </c>
      <c r="D18" s="70">
        <v>61.6</v>
      </c>
      <c r="E18" s="71">
        <v>105</v>
      </c>
      <c r="F18" s="71">
        <v>85.5</v>
      </c>
      <c r="G18" s="71">
        <v>1.1</v>
      </c>
      <c r="H18" s="71">
        <v>18.9</v>
      </c>
      <c r="I18" s="71">
        <v>0.2</v>
      </c>
    </row>
    <row r="19" spans="1:9" ht="12.75">
      <c r="A19" s="57" t="s">
        <v>102</v>
      </c>
      <c r="B19" s="61" t="s">
        <v>217</v>
      </c>
      <c r="C19" s="70">
        <v>54.9</v>
      </c>
      <c r="D19" s="70">
        <v>42.6</v>
      </c>
      <c r="E19" s="71">
        <v>120.9</v>
      </c>
      <c r="F19" s="71">
        <v>63.18</v>
      </c>
      <c r="G19" s="71">
        <v>1.21</v>
      </c>
      <c r="H19" s="71">
        <v>42.3</v>
      </c>
      <c r="I19" s="71">
        <v>65.1</v>
      </c>
    </row>
    <row r="20" spans="1:9" ht="12.75">
      <c r="A20" s="57" t="s">
        <v>103</v>
      </c>
      <c r="B20" s="61" t="s">
        <v>218</v>
      </c>
      <c r="C20" s="70">
        <v>14.2</v>
      </c>
      <c r="D20" s="70">
        <v>38.2</v>
      </c>
      <c r="E20" s="71">
        <v>112.8</v>
      </c>
      <c r="F20" s="71">
        <v>75.24</v>
      </c>
      <c r="G20" s="71">
        <v>0.88</v>
      </c>
      <c r="H20" s="71">
        <v>7.5</v>
      </c>
      <c r="I20" s="71">
        <v>84.6</v>
      </c>
    </row>
    <row r="21" spans="1:9" ht="12.75">
      <c r="A21" s="57" t="s">
        <v>104</v>
      </c>
      <c r="B21" s="61" t="s">
        <v>219</v>
      </c>
      <c r="C21" s="70">
        <v>45.4</v>
      </c>
      <c r="D21" s="70">
        <v>37.1</v>
      </c>
      <c r="E21" s="71">
        <v>74.7</v>
      </c>
      <c r="F21" s="71">
        <v>70.65</v>
      </c>
      <c r="G21" s="71">
        <v>1.54</v>
      </c>
      <c r="H21" s="71">
        <v>7.2</v>
      </c>
      <c r="I21" s="71">
        <v>60.1</v>
      </c>
    </row>
    <row r="22" spans="1:9" s="56" customFormat="1" ht="12.75">
      <c r="A22" s="55" t="s">
        <v>367</v>
      </c>
      <c r="B22" s="60" t="s">
        <v>21</v>
      </c>
      <c r="C22" s="68">
        <v>52.5</v>
      </c>
      <c r="D22" s="68">
        <v>72.4</v>
      </c>
      <c r="E22" s="69">
        <v>67.1</v>
      </c>
      <c r="F22" s="69">
        <v>61.29</v>
      </c>
      <c r="G22" s="69">
        <v>2.84</v>
      </c>
      <c r="H22" s="69">
        <v>11.7</v>
      </c>
      <c r="I22" s="69">
        <v>48.8</v>
      </c>
    </row>
    <row r="23" spans="1:9" ht="12.75">
      <c r="A23" s="57" t="s">
        <v>105</v>
      </c>
      <c r="B23" s="61" t="s">
        <v>220</v>
      </c>
      <c r="C23" s="70">
        <v>52.9</v>
      </c>
      <c r="D23" s="70">
        <v>88.1</v>
      </c>
      <c r="E23" s="71">
        <v>85.4</v>
      </c>
      <c r="F23" s="71">
        <v>45.09</v>
      </c>
      <c r="G23" s="71">
        <v>3.85</v>
      </c>
      <c r="H23" s="71">
        <v>6.9</v>
      </c>
      <c r="I23" s="71">
        <v>63.8</v>
      </c>
    </row>
    <row r="24" spans="1:9" ht="12.75">
      <c r="A24" s="57" t="s">
        <v>106</v>
      </c>
      <c r="B24" s="61" t="s">
        <v>221</v>
      </c>
      <c r="C24" s="70">
        <v>72.8</v>
      </c>
      <c r="D24" s="70">
        <v>80.3</v>
      </c>
      <c r="E24" s="71">
        <v>40.1</v>
      </c>
      <c r="F24" s="71">
        <v>41.04</v>
      </c>
      <c r="G24" s="71">
        <v>10.67</v>
      </c>
      <c r="H24" s="71">
        <v>0.1</v>
      </c>
      <c r="I24" s="71">
        <v>29.9</v>
      </c>
    </row>
    <row r="25" spans="1:9" ht="12.75">
      <c r="A25" s="57" t="s">
        <v>107</v>
      </c>
      <c r="B25" s="61" t="s">
        <v>222</v>
      </c>
      <c r="C25" s="70">
        <v>54</v>
      </c>
      <c r="D25" s="70">
        <v>76.3</v>
      </c>
      <c r="E25" s="71">
        <v>39</v>
      </c>
      <c r="F25" s="71">
        <v>49.5</v>
      </c>
      <c r="G25" s="71">
        <v>3.96</v>
      </c>
      <c r="H25" s="71">
        <v>0.3</v>
      </c>
      <c r="I25" s="71">
        <v>58.5</v>
      </c>
    </row>
    <row r="26" spans="1:9" ht="12.75">
      <c r="A26" s="57" t="s">
        <v>108</v>
      </c>
      <c r="B26" s="61" t="s">
        <v>223</v>
      </c>
      <c r="C26" s="70">
        <v>69.2</v>
      </c>
      <c r="D26" s="70">
        <v>51.1</v>
      </c>
      <c r="E26" s="71">
        <v>108</v>
      </c>
      <c r="F26" s="71">
        <v>54.09</v>
      </c>
      <c r="G26" s="71">
        <v>0.66</v>
      </c>
      <c r="H26" s="71">
        <v>6</v>
      </c>
      <c r="I26" s="71">
        <v>55.7</v>
      </c>
    </row>
    <row r="27" spans="1:9" ht="12.75">
      <c r="A27" s="57" t="s">
        <v>109</v>
      </c>
      <c r="B27" s="61" t="s">
        <v>224</v>
      </c>
      <c r="C27" s="70">
        <v>18.6</v>
      </c>
      <c r="D27" s="70">
        <v>45.3</v>
      </c>
      <c r="E27" s="71">
        <v>249.9</v>
      </c>
      <c r="F27" s="71">
        <v>78.84</v>
      </c>
      <c r="G27" s="71">
        <v>0.88</v>
      </c>
      <c r="H27" s="71">
        <v>22.2</v>
      </c>
      <c r="I27" s="71">
        <v>90.1</v>
      </c>
    </row>
    <row r="28" spans="1:9" ht="12.75">
      <c r="A28" s="57" t="s">
        <v>110</v>
      </c>
      <c r="B28" s="61" t="s">
        <v>225</v>
      </c>
      <c r="C28" s="70">
        <v>57.1</v>
      </c>
      <c r="D28" s="70">
        <v>58.9</v>
      </c>
      <c r="E28" s="71">
        <v>295.4</v>
      </c>
      <c r="F28" s="71">
        <v>79.74</v>
      </c>
      <c r="G28" s="71">
        <v>0.66</v>
      </c>
      <c r="H28" s="71">
        <v>24.6</v>
      </c>
      <c r="I28" s="71">
        <v>90.9</v>
      </c>
    </row>
    <row r="29" spans="1:9" ht="12.75">
      <c r="A29" s="57" t="s">
        <v>111</v>
      </c>
      <c r="B29" s="61" t="s">
        <v>226</v>
      </c>
      <c r="C29" s="70">
        <v>37.4</v>
      </c>
      <c r="D29" s="70">
        <v>72.6</v>
      </c>
      <c r="E29" s="71">
        <v>7.6</v>
      </c>
      <c r="F29" s="71">
        <v>77.4</v>
      </c>
      <c r="G29" s="71">
        <v>1.54</v>
      </c>
      <c r="H29" s="71">
        <v>2.2</v>
      </c>
      <c r="I29" s="71">
        <v>30.7</v>
      </c>
    </row>
    <row r="30" spans="1:9" ht="12.75">
      <c r="A30" s="57" t="s">
        <v>112</v>
      </c>
      <c r="B30" s="61" t="s">
        <v>227</v>
      </c>
      <c r="C30" s="70">
        <v>63.8</v>
      </c>
      <c r="D30" s="70">
        <v>36.4</v>
      </c>
      <c r="E30" s="71">
        <v>120</v>
      </c>
      <c r="F30" s="71">
        <v>48.51</v>
      </c>
      <c r="G30" s="71">
        <v>2.42</v>
      </c>
      <c r="H30" s="71">
        <v>27.5</v>
      </c>
      <c r="I30" s="71">
        <v>55.9</v>
      </c>
    </row>
    <row r="31" spans="1:9" ht="12.75">
      <c r="A31" s="57" t="s">
        <v>113</v>
      </c>
      <c r="B31" s="61" t="s">
        <v>228</v>
      </c>
      <c r="C31" s="70">
        <v>38.7</v>
      </c>
      <c r="D31" s="70">
        <v>40.9</v>
      </c>
      <c r="E31" s="71">
        <v>101.8</v>
      </c>
      <c r="F31" s="71">
        <v>77.4</v>
      </c>
      <c r="G31" s="71">
        <v>0.88</v>
      </c>
      <c r="H31" s="71">
        <v>15.5</v>
      </c>
      <c r="I31" s="71">
        <v>46.8</v>
      </c>
    </row>
    <row r="32" spans="1:9" ht="12.75">
      <c r="A32" s="57" t="s">
        <v>368</v>
      </c>
      <c r="B32" s="61" t="s">
        <v>369</v>
      </c>
      <c r="C32" s="70">
        <v>1.1</v>
      </c>
      <c r="D32" s="70">
        <v>96</v>
      </c>
      <c r="E32" s="71">
        <v>0.1</v>
      </c>
      <c r="F32" s="71">
        <v>0</v>
      </c>
      <c r="G32" s="71">
        <v>0</v>
      </c>
      <c r="H32" s="71">
        <v>0</v>
      </c>
      <c r="I32" s="71">
        <v>0</v>
      </c>
    </row>
    <row r="33" spans="1:9" s="59" customFormat="1" ht="12.75">
      <c r="A33" s="58" t="s">
        <v>370</v>
      </c>
      <c r="B33" s="60" t="s">
        <v>371</v>
      </c>
      <c r="C33" s="68">
        <v>6.2</v>
      </c>
      <c r="D33" s="68">
        <v>81.3</v>
      </c>
      <c r="E33" s="69">
        <v>151.9</v>
      </c>
      <c r="F33" s="69">
        <v>73.64</v>
      </c>
      <c r="G33" s="69">
        <v>21.95</v>
      </c>
      <c r="H33" s="69">
        <v>7.5</v>
      </c>
      <c r="I33" s="69">
        <v>30.9</v>
      </c>
    </row>
    <row r="34" spans="1:9" ht="12.75">
      <c r="A34" s="57" t="s">
        <v>114</v>
      </c>
      <c r="B34" s="61" t="s">
        <v>229</v>
      </c>
      <c r="C34" s="70">
        <v>36.8</v>
      </c>
      <c r="D34" s="70">
        <v>86.5</v>
      </c>
      <c r="E34" s="71">
        <v>216.1</v>
      </c>
      <c r="F34" s="71">
        <v>85.95</v>
      </c>
      <c r="G34" s="71">
        <v>1.2</v>
      </c>
      <c r="H34" s="71">
        <v>9</v>
      </c>
      <c r="I34" s="71">
        <v>82.3</v>
      </c>
    </row>
    <row r="35" spans="1:9" ht="12.75">
      <c r="A35" s="57" t="s">
        <v>115</v>
      </c>
      <c r="B35" s="61" t="s">
        <v>230</v>
      </c>
      <c r="C35" s="70">
        <v>0.2</v>
      </c>
      <c r="D35" s="70">
        <v>46.6</v>
      </c>
      <c r="E35" s="71">
        <v>10.8</v>
      </c>
      <c r="F35" s="71">
        <v>72.54</v>
      </c>
      <c r="G35" s="71">
        <v>1.2</v>
      </c>
      <c r="H35" s="71">
        <v>2.5</v>
      </c>
      <c r="I35" s="71">
        <v>18.1</v>
      </c>
    </row>
    <row r="36" spans="1:9" ht="12.75">
      <c r="A36" s="57" t="s">
        <v>116</v>
      </c>
      <c r="B36" s="61" t="s">
        <v>231</v>
      </c>
      <c r="C36" s="70">
        <v>20.2</v>
      </c>
      <c r="D36" s="70">
        <v>89.9</v>
      </c>
      <c r="E36" s="71">
        <v>255.1</v>
      </c>
      <c r="F36" s="71">
        <v>65.97</v>
      </c>
      <c r="G36" s="71">
        <v>5.2</v>
      </c>
      <c r="H36" s="71">
        <v>9.8</v>
      </c>
      <c r="I36" s="71">
        <v>49.6</v>
      </c>
    </row>
    <row r="37" spans="1:9" ht="12.75">
      <c r="A37" s="57" t="s">
        <v>117</v>
      </c>
      <c r="B37" s="61" t="s">
        <v>202</v>
      </c>
      <c r="C37" s="70">
        <v>1.8</v>
      </c>
      <c r="D37" s="70">
        <v>17.2</v>
      </c>
      <c r="E37" s="71">
        <v>55</v>
      </c>
      <c r="F37" s="71">
        <v>69.3</v>
      </c>
      <c r="G37" s="71">
        <v>1.2</v>
      </c>
      <c r="H37" s="71">
        <v>11.7</v>
      </c>
      <c r="I37" s="71">
        <v>4.4</v>
      </c>
    </row>
    <row r="38" spans="1:9" ht="12.75">
      <c r="A38" s="57" t="s">
        <v>118</v>
      </c>
      <c r="B38" s="61" t="s">
        <v>232</v>
      </c>
      <c r="C38" s="70">
        <v>4.3</v>
      </c>
      <c r="D38" s="70">
        <v>73.8</v>
      </c>
      <c r="E38" s="71">
        <v>34</v>
      </c>
      <c r="F38" s="71">
        <v>77.76</v>
      </c>
      <c r="G38" s="71">
        <v>3.4</v>
      </c>
      <c r="H38" s="71">
        <v>5.3</v>
      </c>
      <c r="I38" s="71">
        <v>1.7</v>
      </c>
    </row>
    <row r="39" spans="1:9" ht="12.75">
      <c r="A39" s="57" t="s">
        <v>119</v>
      </c>
      <c r="B39" s="61" t="s">
        <v>233</v>
      </c>
      <c r="C39" s="70">
        <v>2.4</v>
      </c>
      <c r="D39" s="70">
        <v>75.8</v>
      </c>
      <c r="E39" s="71">
        <v>42.1</v>
      </c>
      <c r="F39" s="71">
        <v>73.53</v>
      </c>
      <c r="G39" s="71">
        <v>4.6</v>
      </c>
      <c r="H39" s="71">
        <v>7.6</v>
      </c>
      <c r="I39" s="71">
        <v>2</v>
      </c>
    </row>
    <row r="40" spans="1:9" ht="12.75">
      <c r="A40" s="57" t="s">
        <v>372</v>
      </c>
      <c r="B40" s="154" t="s">
        <v>426</v>
      </c>
      <c r="C40" s="71">
        <v>10.7</v>
      </c>
      <c r="D40" s="71">
        <v>0</v>
      </c>
      <c r="E40" s="71">
        <v>0</v>
      </c>
      <c r="F40" s="71">
        <v>72.03</v>
      </c>
      <c r="G40" s="71">
        <v>4.58</v>
      </c>
      <c r="H40" s="71">
        <v>0</v>
      </c>
      <c r="I40" s="71">
        <v>0</v>
      </c>
    </row>
    <row r="41" spans="1:9" ht="12.75">
      <c r="A41" s="57" t="s">
        <v>373</v>
      </c>
      <c r="B41" s="154" t="s">
        <v>427</v>
      </c>
      <c r="C41" s="71">
        <v>32.4</v>
      </c>
      <c r="D41" s="71">
        <v>0</v>
      </c>
      <c r="E41" s="71">
        <v>0</v>
      </c>
      <c r="F41" s="71">
        <v>72.03</v>
      </c>
      <c r="G41" s="71">
        <v>4.58</v>
      </c>
      <c r="H41" s="71">
        <v>0</v>
      </c>
      <c r="I41" s="71">
        <v>0</v>
      </c>
    </row>
    <row r="42" spans="1:9" s="56" customFormat="1" ht="12.75">
      <c r="A42" s="55" t="s">
        <v>374</v>
      </c>
      <c r="B42" s="60" t="s">
        <v>375</v>
      </c>
      <c r="C42" s="68">
        <v>9.9</v>
      </c>
      <c r="D42" s="68">
        <v>69.5</v>
      </c>
      <c r="E42" s="69">
        <v>44.3</v>
      </c>
      <c r="F42" s="69">
        <v>70.19</v>
      </c>
      <c r="G42" s="69">
        <v>6.1</v>
      </c>
      <c r="H42" s="69">
        <v>2.5</v>
      </c>
      <c r="I42" s="69">
        <v>8.1</v>
      </c>
    </row>
    <row r="43" spans="1:9" ht="12.75">
      <c r="A43" s="57" t="s">
        <v>120</v>
      </c>
      <c r="B43" s="61" t="s">
        <v>234</v>
      </c>
      <c r="C43" s="70">
        <v>7.2</v>
      </c>
      <c r="D43" s="70">
        <v>75.1</v>
      </c>
      <c r="E43" s="71">
        <v>61.7</v>
      </c>
      <c r="F43" s="71">
        <v>75.51</v>
      </c>
      <c r="G43" s="71">
        <v>12.5</v>
      </c>
      <c r="H43" s="71">
        <v>30.9</v>
      </c>
      <c r="I43" s="71">
        <v>1.2</v>
      </c>
    </row>
    <row r="44" spans="1:9" ht="12.75">
      <c r="A44" s="57" t="s">
        <v>121</v>
      </c>
      <c r="B44" s="61" t="s">
        <v>235</v>
      </c>
      <c r="C44" s="70">
        <v>21.9</v>
      </c>
      <c r="D44" s="70">
        <v>70.4</v>
      </c>
      <c r="E44" s="71">
        <v>14</v>
      </c>
      <c r="F44" s="71">
        <v>72.54</v>
      </c>
      <c r="G44" s="71">
        <v>13.5</v>
      </c>
      <c r="H44" s="71">
        <v>2.4</v>
      </c>
      <c r="I44" s="71">
        <v>5</v>
      </c>
    </row>
    <row r="45" spans="1:9" ht="12.75">
      <c r="A45" s="57" t="s">
        <v>122</v>
      </c>
      <c r="B45" s="61" t="s">
        <v>236</v>
      </c>
      <c r="C45" s="70">
        <v>15.4</v>
      </c>
      <c r="D45" s="70">
        <v>64</v>
      </c>
      <c r="E45" s="71">
        <v>17.1</v>
      </c>
      <c r="F45" s="71">
        <v>72.54</v>
      </c>
      <c r="G45" s="71">
        <v>0.8</v>
      </c>
      <c r="H45" s="71">
        <v>7.6</v>
      </c>
      <c r="I45" s="71">
        <v>4.1</v>
      </c>
    </row>
    <row r="46" spans="1:9" ht="12.75">
      <c r="A46" s="57" t="s">
        <v>123</v>
      </c>
      <c r="B46" s="61" t="s">
        <v>237</v>
      </c>
      <c r="C46" s="70">
        <v>30</v>
      </c>
      <c r="D46" s="70">
        <v>64.3</v>
      </c>
      <c r="E46" s="71">
        <v>74.3</v>
      </c>
      <c r="F46" s="71">
        <v>68.04</v>
      </c>
      <c r="G46" s="71">
        <v>0.8</v>
      </c>
      <c r="H46" s="71">
        <v>1</v>
      </c>
      <c r="I46" s="71">
        <v>12.1</v>
      </c>
    </row>
    <row r="47" spans="1:9" ht="12.75">
      <c r="A47" s="57" t="s">
        <v>124</v>
      </c>
      <c r="B47" s="61" t="s">
        <v>238</v>
      </c>
      <c r="C47" s="70">
        <v>24.3</v>
      </c>
      <c r="D47" s="70">
        <v>81.7</v>
      </c>
      <c r="E47" s="71">
        <v>36.3</v>
      </c>
      <c r="F47" s="71">
        <v>68.04</v>
      </c>
      <c r="G47" s="71">
        <v>0.8</v>
      </c>
      <c r="H47" s="71">
        <v>58.3</v>
      </c>
      <c r="I47" s="71">
        <v>22.8</v>
      </c>
    </row>
    <row r="48" spans="1:9" ht="12.75">
      <c r="A48" s="57" t="s">
        <v>125</v>
      </c>
      <c r="B48" s="61" t="s">
        <v>239</v>
      </c>
      <c r="C48" s="70">
        <v>20.9</v>
      </c>
      <c r="D48" s="70">
        <v>62.5</v>
      </c>
      <c r="E48" s="71">
        <v>13.2</v>
      </c>
      <c r="F48" s="71">
        <v>50.04</v>
      </c>
      <c r="G48" s="71">
        <v>13.5</v>
      </c>
      <c r="H48" s="71">
        <v>2.7</v>
      </c>
      <c r="I48" s="71">
        <v>4.4</v>
      </c>
    </row>
    <row r="49" spans="1:9" ht="12.75">
      <c r="A49" s="57" t="s">
        <v>126</v>
      </c>
      <c r="B49" s="61" t="s">
        <v>240</v>
      </c>
      <c r="C49" s="70">
        <v>1.6</v>
      </c>
      <c r="D49" s="70">
        <v>82.4</v>
      </c>
      <c r="E49" s="71">
        <v>42.7</v>
      </c>
      <c r="F49" s="71">
        <v>84.6</v>
      </c>
      <c r="G49" s="71">
        <v>0.8</v>
      </c>
      <c r="H49" s="71">
        <v>4.8</v>
      </c>
      <c r="I49" s="71">
        <v>16</v>
      </c>
    </row>
    <row r="50" spans="1:9" s="56" customFormat="1" ht="12.75">
      <c r="A50" s="55" t="s">
        <v>376</v>
      </c>
      <c r="B50" s="60" t="s">
        <v>377</v>
      </c>
      <c r="C50" s="68">
        <v>36.4</v>
      </c>
      <c r="D50" s="68">
        <v>50.9</v>
      </c>
      <c r="E50" s="69">
        <v>95.4</v>
      </c>
      <c r="F50" s="69">
        <v>74.84</v>
      </c>
      <c r="G50" s="69">
        <v>2.51</v>
      </c>
      <c r="H50" s="69">
        <v>4.5</v>
      </c>
      <c r="I50" s="69">
        <v>53</v>
      </c>
    </row>
    <row r="51" spans="1:9" ht="12.75">
      <c r="A51" s="57" t="s">
        <v>127</v>
      </c>
      <c r="B51" s="61" t="s">
        <v>241</v>
      </c>
      <c r="C51" s="70">
        <v>39.9</v>
      </c>
      <c r="D51" s="70">
        <v>31.2</v>
      </c>
      <c r="E51" s="71">
        <v>85.1</v>
      </c>
      <c r="F51" s="71">
        <v>52.11</v>
      </c>
      <c r="G51" s="71">
        <v>2.64</v>
      </c>
      <c r="H51" s="71">
        <v>36</v>
      </c>
      <c r="I51" s="71">
        <v>23.9</v>
      </c>
    </row>
    <row r="52" spans="1:9" ht="12.75">
      <c r="A52" s="57" t="s">
        <v>128</v>
      </c>
      <c r="B52" s="61" t="s">
        <v>242</v>
      </c>
      <c r="C52" s="70">
        <v>54.4</v>
      </c>
      <c r="D52" s="70">
        <v>45.9</v>
      </c>
      <c r="E52" s="71">
        <v>103.8</v>
      </c>
      <c r="F52" s="71">
        <v>56.25</v>
      </c>
      <c r="G52" s="71">
        <v>3.52</v>
      </c>
      <c r="H52" s="71">
        <v>67.1</v>
      </c>
      <c r="I52" s="71">
        <v>88.5</v>
      </c>
    </row>
    <row r="53" spans="1:9" ht="12.75">
      <c r="A53" s="57" t="s">
        <v>129</v>
      </c>
      <c r="B53" s="61" t="s">
        <v>243</v>
      </c>
      <c r="C53" s="70">
        <v>26.8</v>
      </c>
      <c r="D53" s="70">
        <v>44.4</v>
      </c>
      <c r="E53" s="71">
        <v>95.7</v>
      </c>
      <c r="F53" s="71">
        <v>85.68</v>
      </c>
      <c r="G53" s="71">
        <v>3.19</v>
      </c>
      <c r="H53" s="71">
        <v>3</v>
      </c>
      <c r="I53" s="71">
        <v>62</v>
      </c>
    </row>
    <row r="54" spans="1:9" ht="12.75">
      <c r="A54" s="57" t="s">
        <v>130</v>
      </c>
      <c r="B54" s="61" t="s">
        <v>244</v>
      </c>
      <c r="C54" s="70">
        <v>17.5</v>
      </c>
      <c r="D54" s="70">
        <v>40</v>
      </c>
      <c r="E54" s="71">
        <v>163.4</v>
      </c>
      <c r="F54" s="71">
        <v>86.31</v>
      </c>
      <c r="G54" s="71">
        <v>0.88</v>
      </c>
      <c r="H54" s="71">
        <v>55.1</v>
      </c>
      <c r="I54" s="71">
        <v>25.5</v>
      </c>
    </row>
    <row r="55" spans="1:9" ht="12.75">
      <c r="A55" s="57" t="s">
        <v>131</v>
      </c>
      <c r="B55" s="61" t="s">
        <v>245</v>
      </c>
      <c r="C55" s="70">
        <v>46.3</v>
      </c>
      <c r="D55" s="70">
        <v>55</v>
      </c>
      <c r="E55" s="71">
        <v>114.3</v>
      </c>
      <c r="F55" s="71">
        <v>84.87</v>
      </c>
      <c r="G55" s="71">
        <v>1.54</v>
      </c>
      <c r="H55" s="71">
        <v>94.6</v>
      </c>
      <c r="I55" s="71">
        <v>50.7</v>
      </c>
    </row>
    <row r="56" spans="1:9" ht="12.75">
      <c r="A56" s="57" t="s">
        <v>132</v>
      </c>
      <c r="B56" s="61" t="s">
        <v>246</v>
      </c>
      <c r="C56" s="70">
        <v>32.1</v>
      </c>
      <c r="D56" s="70">
        <v>52.2</v>
      </c>
      <c r="E56" s="71">
        <v>63.5</v>
      </c>
      <c r="F56" s="71">
        <v>67.77</v>
      </c>
      <c r="G56" s="71">
        <v>3.08</v>
      </c>
      <c r="H56" s="71">
        <v>33.3</v>
      </c>
      <c r="I56" s="71">
        <v>27.4</v>
      </c>
    </row>
    <row r="57" spans="1:9" ht="12.75">
      <c r="A57" s="57" t="s">
        <v>133</v>
      </c>
      <c r="B57" s="61" t="s">
        <v>247</v>
      </c>
      <c r="C57" s="70">
        <v>71.3</v>
      </c>
      <c r="D57" s="70">
        <v>61</v>
      </c>
      <c r="E57" s="71">
        <v>75.6</v>
      </c>
      <c r="F57" s="71">
        <v>62.19</v>
      </c>
      <c r="G57" s="71">
        <v>4.4</v>
      </c>
      <c r="H57" s="71">
        <v>7.8</v>
      </c>
      <c r="I57" s="71">
        <v>48.5</v>
      </c>
    </row>
    <row r="58" spans="1:9" ht="12.75">
      <c r="A58" s="57" t="s">
        <v>134</v>
      </c>
      <c r="B58" s="61" t="s">
        <v>248</v>
      </c>
      <c r="C58" s="70">
        <v>62.9</v>
      </c>
      <c r="D58" s="70">
        <v>52.5</v>
      </c>
      <c r="E58" s="71">
        <v>93.4</v>
      </c>
      <c r="F58" s="71">
        <v>54.27</v>
      </c>
      <c r="G58" s="71">
        <v>2.86</v>
      </c>
      <c r="H58" s="71">
        <v>22.3</v>
      </c>
      <c r="I58" s="71">
        <v>76.4</v>
      </c>
    </row>
    <row r="59" spans="1:9" ht="12.75">
      <c r="A59" s="57" t="s">
        <v>135</v>
      </c>
      <c r="B59" s="61" t="s">
        <v>249</v>
      </c>
      <c r="C59" s="70">
        <v>46.5</v>
      </c>
      <c r="D59" s="70">
        <v>48.7</v>
      </c>
      <c r="E59" s="71">
        <v>140</v>
      </c>
      <c r="F59" s="71">
        <v>69.12</v>
      </c>
      <c r="G59" s="71">
        <v>4.84</v>
      </c>
      <c r="H59" s="71">
        <v>57.6</v>
      </c>
      <c r="I59" s="71">
        <v>69.9</v>
      </c>
    </row>
    <row r="60" spans="1:9" ht="12.75">
      <c r="A60" s="57" t="s">
        <v>136</v>
      </c>
      <c r="B60" s="61" t="s">
        <v>250</v>
      </c>
      <c r="C60" s="70">
        <v>4.6</v>
      </c>
      <c r="D60" s="70">
        <v>37.2</v>
      </c>
      <c r="E60" s="71">
        <v>18.7</v>
      </c>
      <c r="F60" s="71">
        <v>85.5</v>
      </c>
      <c r="G60" s="71">
        <v>1.76</v>
      </c>
      <c r="H60" s="71">
        <v>4.2</v>
      </c>
      <c r="I60" s="71">
        <v>39.1</v>
      </c>
    </row>
    <row r="61" spans="1:9" ht="12.75">
      <c r="A61" s="57" t="s">
        <v>137</v>
      </c>
      <c r="B61" s="61" t="s">
        <v>251</v>
      </c>
      <c r="C61" s="70">
        <v>20.5</v>
      </c>
      <c r="D61" s="70">
        <v>49.1</v>
      </c>
      <c r="E61" s="71">
        <v>84.6</v>
      </c>
      <c r="F61" s="71">
        <v>85.5</v>
      </c>
      <c r="G61" s="71">
        <v>1.76</v>
      </c>
      <c r="H61" s="71">
        <v>26.6</v>
      </c>
      <c r="I61" s="71">
        <v>47</v>
      </c>
    </row>
    <row r="62" spans="1:9" ht="12.75">
      <c r="A62" s="57" t="s">
        <v>138</v>
      </c>
      <c r="B62" s="61" t="s">
        <v>252</v>
      </c>
      <c r="C62" s="70">
        <v>12.7</v>
      </c>
      <c r="D62" s="70">
        <v>49.7</v>
      </c>
      <c r="E62" s="71">
        <v>108.5</v>
      </c>
      <c r="F62" s="71">
        <v>85.5</v>
      </c>
      <c r="G62" s="71">
        <v>1.65</v>
      </c>
      <c r="H62" s="71">
        <v>8.9</v>
      </c>
      <c r="I62" s="71">
        <v>20.9</v>
      </c>
    </row>
    <row r="63" spans="1:9" ht="12.75">
      <c r="A63" s="57" t="s">
        <v>139</v>
      </c>
      <c r="B63" s="61" t="s">
        <v>253</v>
      </c>
      <c r="C63" s="70">
        <v>6.3</v>
      </c>
      <c r="D63" s="70">
        <v>70.5</v>
      </c>
      <c r="E63" s="71">
        <v>37</v>
      </c>
      <c r="F63" s="71">
        <v>85.95</v>
      </c>
      <c r="G63" s="71">
        <v>1.65</v>
      </c>
      <c r="H63" s="71">
        <v>9.5</v>
      </c>
      <c r="I63" s="71">
        <v>2.8</v>
      </c>
    </row>
    <row r="64" spans="1:9" ht="12.75">
      <c r="A64" s="57" t="s">
        <v>140</v>
      </c>
      <c r="B64" s="61" t="s">
        <v>254</v>
      </c>
      <c r="C64" s="70">
        <v>26.4</v>
      </c>
      <c r="D64" s="70">
        <v>48.3</v>
      </c>
      <c r="E64" s="71">
        <v>214.6</v>
      </c>
      <c r="F64" s="71">
        <v>86.67</v>
      </c>
      <c r="G64" s="71">
        <v>1.32</v>
      </c>
      <c r="H64" s="71">
        <v>12.7</v>
      </c>
      <c r="I64" s="71">
        <v>89.1</v>
      </c>
    </row>
    <row r="65" spans="1:9" s="56" customFormat="1" ht="12.75">
      <c r="A65" s="55" t="s">
        <v>378</v>
      </c>
      <c r="B65" s="60" t="s">
        <v>379</v>
      </c>
      <c r="C65" s="68">
        <v>38.2</v>
      </c>
      <c r="D65" s="68">
        <v>68.5</v>
      </c>
      <c r="E65" s="69">
        <v>39.1</v>
      </c>
      <c r="F65" s="69">
        <v>69.18</v>
      </c>
      <c r="G65" s="69">
        <v>4.24</v>
      </c>
      <c r="H65" s="69">
        <v>9.3</v>
      </c>
      <c r="I65" s="69">
        <v>16.9</v>
      </c>
    </row>
    <row r="66" spans="1:9" ht="12.75">
      <c r="A66" s="57" t="s">
        <v>141</v>
      </c>
      <c r="B66" s="61" t="s">
        <v>255</v>
      </c>
      <c r="C66" s="70">
        <v>22.1</v>
      </c>
      <c r="D66" s="70">
        <v>24.2</v>
      </c>
      <c r="E66" s="71">
        <v>55.7</v>
      </c>
      <c r="F66" s="71">
        <v>77.04</v>
      </c>
      <c r="G66" s="71">
        <v>3.63</v>
      </c>
      <c r="H66" s="71">
        <v>55.1</v>
      </c>
      <c r="I66" s="71">
        <v>94.4</v>
      </c>
    </row>
    <row r="67" spans="1:9" ht="12.75">
      <c r="A67" s="57" t="s">
        <v>142</v>
      </c>
      <c r="B67" s="61" t="s">
        <v>256</v>
      </c>
      <c r="C67" s="70">
        <v>68.6</v>
      </c>
      <c r="D67" s="70">
        <v>57.2</v>
      </c>
      <c r="E67" s="71">
        <v>66.7</v>
      </c>
      <c r="F67" s="71">
        <v>56.34</v>
      </c>
      <c r="G67" s="71">
        <v>9.46</v>
      </c>
      <c r="H67" s="71">
        <v>35.5</v>
      </c>
      <c r="I67" s="71">
        <v>29.5</v>
      </c>
    </row>
    <row r="68" spans="1:9" ht="12.75">
      <c r="A68" s="57" t="s">
        <v>143</v>
      </c>
      <c r="B68" s="61" t="s">
        <v>257</v>
      </c>
      <c r="C68" s="70">
        <v>44.2</v>
      </c>
      <c r="D68" s="70">
        <v>37</v>
      </c>
      <c r="E68" s="71">
        <v>34.4</v>
      </c>
      <c r="F68" s="71">
        <v>72.54</v>
      </c>
      <c r="G68" s="71">
        <v>4.4</v>
      </c>
      <c r="H68" s="71">
        <v>26</v>
      </c>
      <c r="I68" s="71">
        <v>17.9</v>
      </c>
    </row>
    <row r="69" spans="1:9" ht="12.75">
      <c r="A69" s="57" t="s">
        <v>144</v>
      </c>
      <c r="B69" s="61" t="s">
        <v>258</v>
      </c>
      <c r="C69" s="70">
        <v>29.4</v>
      </c>
      <c r="D69" s="70">
        <v>32.3</v>
      </c>
      <c r="E69" s="71">
        <v>86</v>
      </c>
      <c r="F69" s="71">
        <v>77.58</v>
      </c>
      <c r="G69" s="71">
        <v>2.42</v>
      </c>
      <c r="H69" s="71">
        <v>36.9</v>
      </c>
      <c r="I69" s="71">
        <v>70.8</v>
      </c>
    </row>
    <row r="70" spans="1:9" ht="12.75">
      <c r="A70" s="57" t="s">
        <v>145</v>
      </c>
      <c r="B70" s="61" t="s">
        <v>259</v>
      </c>
      <c r="C70" s="70">
        <v>53.9</v>
      </c>
      <c r="D70" s="70">
        <v>79.9</v>
      </c>
      <c r="E70" s="71">
        <v>42.4</v>
      </c>
      <c r="F70" s="71">
        <v>59.04</v>
      </c>
      <c r="G70" s="71">
        <v>3.19</v>
      </c>
      <c r="H70" s="71">
        <v>0.3</v>
      </c>
      <c r="I70" s="71">
        <v>6.7</v>
      </c>
    </row>
    <row r="71" spans="1:9" ht="12.75">
      <c r="A71" s="57" t="s">
        <v>146</v>
      </c>
      <c r="B71" s="61" t="s">
        <v>260</v>
      </c>
      <c r="C71" s="70">
        <v>20.9</v>
      </c>
      <c r="D71" s="70">
        <v>80.9</v>
      </c>
      <c r="E71" s="71">
        <v>17.6</v>
      </c>
      <c r="F71" s="71">
        <v>72.54</v>
      </c>
      <c r="G71" s="71">
        <v>2.31</v>
      </c>
      <c r="H71" s="71">
        <v>3.3</v>
      </c>
      <c r="I71" s="71">
        <v>17.7</v>
      </c>
    </row>
    <row r="72" spans="1:9" s="56" customFormat="1" ht="12.75">
      <c r="A72" s="55" t="s">
        <v>380</v>
      </c>
      <c r="B72" s="60" t="s">
        <v>381</v>
      </c>
      <c r="C72" s="68">
        <v>53.8</v>
      </c>
      <c r="D72" s="68">
        <v>70.2</v>
      </c>
      <c r="E72" s="69">
        <v>18.7</v>
      </c>
      <c r="F72" s="69">
        <v>72.77</v>
      </c>
      <c r="G72" s="69">
        <v>10.47</v>
      </c>
      <c r="H72" s="69">
        <v>35.4</v>
      </c>
      <c r="I72" s="69">
        <v>20</v>
      </c>
    </row>
    <row r="73" spans="1:9" ht="12.75">
      <c r="A73" s="57" t="s">
        <v>147</v>
      </c>
      <c r="B73" s="61" t="s">
        <v>261</v>
      </c>
      <c r="C73" s="70">
        <v>44.3</v>
      </c>
      <c r="D73" s="70">
        <v>76.6</v>
      </c>
      <c r="E73" s="71">
        <v>15.5</v>
      </c>
      <c r="F73" s="71">
        <v>48.6</v>
      </c>
      <c r="G73" s="71">
        <v>7.37</v>
      </c>
      <c r="H73" s="71">
        <v>9.6</v>
      </c>
      <c r="I73" s="71">
        <v>10.3</v>
      </c>
    </row>
    <row r="74" spans="1:9" ht="12.75">
      <c r="A74" s="57" t="s">
        <v>148</v>
      </c>
      <c r="B74" s="61" t="s">
        <v>262</v>
      </c>
      <c r="C74" s="70">
        <v>63.7</v>
      </c>
      <c r="D74" s="70">
        <v>75.3</v>
      </c>
      <c r="E74" s="71">
        <v>9.9</v>
      </c>
      <c r="F74" s="71">
        <v>63.54</v>
      </c>
      <c r="G74" s="71">
        <v>17.96</v>
      </c>
      <c r="H74" s="71">
        <v>1.4</v>
      </c>
      <c r="I74" s="71">
        <v>10.5</v>
      </c>
    </row>
    <row r="75" spans="1:9" ht="12.75">
      <c r="A75" s="57" t="s">
        <v>149</v>
      </c>
      <c r="B75" s="61" t="s">
        <v>263</v>
      </c>
      <c r="C75" s="70">
        <v>49.7</v>
      </c>
      <c r="D75" s="70">
        <v>90.9</v>
      </c>
      <c r="E75" s="71">
        <v>3.7</v>
      </c>
      <c r="F75" s="71">
        <v>61.92</v>
      </c>
      <c r="G75" s="71">
        <v>25.49</v>
      </c>
      <c r="H75" s="71">
        <v>1.8</v>
      </c>
      <c r="I75" s="71">
        <v>0.6</v>
      </c>
    </row>
    <row r="76" spans="1:9" ht="12.75">
      <c r="A76" s="57" t="s">
        <v>150</v>
      </c>
      <c r="B76" s="61" t="s">
        <v>264</v>
      </c>
      <c r="C76" s="70">
        <v>49.8</v>
      </c>
      <c r="D76" s="70">
        <v>71.1</v>
      </c>
      <c r="E76" s="71">
        <v>17.8</v>
      </c>
      <c r="F76" s="71">
        <v>85.77</v>
      </c>
      <c r="G76" s="71">
        <v>8.47</v>
      </c>
      <c r="H76" s="71">
        <v>3.1</v>
      </c>
      <c r="I76" s="71">
        <v>24.6</v>
      </c>
    </row>
    <row r="77" spans="1:9" ht="12.75">
      <c r="A77" s="57" t="s">
        <v>151</v>
      </c>
      <c r="B77" s="61" t="s">
        <v>265</v>
      </c>
      <c r="C77" s="70">
        <v>22.7</v>
      </c>
      <c r="D77" s="70">
        <v>41</v>
      </c>
      <c r="E77" s="71">
        <v>40.2</v>
      </c>
      <c r="F77" s="71">
        <v>85.68</v>
      </c>
      <c r="G77" s="71">
        <v>1.43</v>
      </c>
      <c r="H77" s="71">
        <v>6.9</v>
      </c>
      <c r="I77" s="71">
        <v>58.1</v>
      </c>
    </row>
    <row r="78" spans="1:9" ht="12.75">
      <c r="A78" s="57" t="s">
        <v>152</v>
      </c>
      <c r="B78" s="61" t="s">
        <v>266</v>
      </c>
      <c r="C78" s="70">
        <v>68.2</v>
      </c>
      <c r="D78" s="70">
        <v>68.3</v>
      </c>
      <c r="E78" s="71">
        <v>11.9</v>
      </c>
      <c r="F78" s="71">
        <v>59.67</v>
      </c>
      <c r="G78" s="71">
        <v>35.44</v>
      </c>
      <c r="H78" s="71">
        <v>11.7</v>
      </c>
      <c r="I78" s="71">
        <v>21.7</v>
      </c>
    </row>
    <row r="79" spans="1:9" ht="12.75">
      <c r="A79" s="57" t="s">
        <v>153</v>
      </c>
      <c r="B79" s="61" t="s">
        <v>267</v>
      </c>
      <c r="C79" s="70">
        <v>45.2</v>
      </c>
      <c r="D79" s="70">
        <v>75.9</v>
      </c>
      <c r="E79" s="71">
        <v>11.1</v>
      </c>
      <c r="F79" s="71">
        <v>80.28</v>
      </c>
      <c r="G79" s="71">
        <v>3.96</v>
      </c>
      <c r="H79" s="71">
        <v>3.4</v>
      </c>
      <c r="I79" s="71">
        <v>17.4</v>
      </c>
    </row>
    <row r="80" spans="1:9" ht="12.75">
      <c r="A80" s="57" t="s">
        <v>154</v>
      </c>
      <c r="B80" s="61" t="s">
        <v>268</v>
      </c>
      <c r="C80" s="70">
        <v>82.8</v>
      </c>
      <c r="D80" s="70">
        <v>72.9</v>
      </c>
      <c r="E80" s="71">
        <v>30.5</v>
      </c>
      <c r="F80" s="71">
        <v>52.74</v>
      </c>
      <c r="G80" s="71">
        <v>15.93</v>
      </c>
      <c r="H80" s="71">
        <v>5.9</v>
      </c>
      <c r="I80" s="71">
        <v>31</v>
      </c>
    </row>
    <row r="81" spans="1:9" ht="12.75">
      <c r="A81" s="57" t="s">
        <v>155</v>
      </c>
      <c r="B81" s="61" t="s">
        <v>269</v>
      </c>
      <c r="C81" s="70">
        <v>59.8</v>
      </c>
      <c r="D81" s="70">
        <v>42.8</v>
      </c>
      <c r="E81" s="71">
        <v>171.8</v>
      </c>
      <c r="F81" s="71">
        <v>83.52</v>
      </c>
      <c r="G81" s="71">
        <v>1.43</v>
      </c>
      <c r="H81" s="71">
        <v>1.3</v>
      </c>
      <c r="I81" s="71">
        <v>17.2</v>
      </c>
    </row>
    <row r="82" spans="1:9" ht="12.75">
      <c r="A82" s="57" t="s">
        <v>156</v>
      </c>
      <c r="B82" s="61" t="s">
        <v>270</v>
      </c>
      <c r="C82" s="70">
        <v>27.1</v>
      </c>
      <c r="D82" s="70">
        <v>21.8</v>
      </c>
      <c r="E82" s="71">
        <v>28.3</v>
      </c>
      <c r="F82" s="71">
        <v>85.23</v>
      </c>
      <c r="G82" s="71">
        <v>1.43</v>
      </c>
      <c r="H82" s="71">
        <v>94.3</v>
      </c>
      <c r="I82" s="71">
        <v>30.2</v>
      </c>
    </row>
    <row r="83" spans="1:9" ht="12.75">
      <c r="A83" s="57" t="s">
        <v>157</v>
      </c>
      <c r="B83" s="61" t="s">
        <v>271</v>
      </c>
      <c r="C83" s="70">
        <v>32.2</v>
      </c>
      <c r="D83" s="70">
        <v>24.2</v>
      </c>
      <c r="E83" s="71">
        <v>19.8</v>
      </c>
      <c r="F83" s="71">
        <v>85.77</v>
      </c>
      <c r="G83" s="71">
        <v>3.41</v>
      </c>
      <c r="H83" s="71">
        <v>65.1</v>
      </c>
      <c r="I83" s="71">
        <v>5.3</v>
      </c>
    </row>
    <row r="84" spans="1:9" ht="12.75">
      <c r="A84" s="57" t="s">
        <v>158</v>
      </c>
      <c r="B84" s="61" t="s">
        <v>272</v>
      </c>
      <c r="C84" s="70">
        <v>61.6</v>
      </c>
      <c r="D84" s="70">
        <v>53.4</v>
      </c>
      <c r="E84" s="71">
        <v>20.2</v>
      </c>
      <c r="F84" s="71">
        <v>80.46</v>
      </c>
      <c r="G84" s="71">
        <v>3.3</v>
      </c>
      <c r="H84" s="71">
        <v>20.8</v>
      </c>
      <c r="I84" s="71">
        <v>18.2</v>
      </c>
    </row>
    <row r="85" spans="1:9" s="56" customFormat="1" ht="12.75">
      <c r="A85" s="55" t="s">
        <v>382</v>
      </c>
      <c r="B85" s="60" t="s">
        <v>383</v>
      </c>
      <c r="C85" s="68">
        <v>47.9</v>
      </c>
      <c r="D85" s="68">
        <v>74.9</v>
      </c>
      <c r="E85" s="69">
        <v>5.5</v>
      </c>
      <c r="F85" s="69">
        <v>48.57</v>
      </c>
      <c r="G85" s="69">
        <v>17.69</v>
      </c>
      <c r="H85" s="69">
        <v>5.1</v>
      </c>
      <c r="I85" s="69">
        <v>13.7</v>
      </c>
    </row>
    <row r="86" spans="1:9" ht="12.75">
      <c r="A86" s="57" t="s">
        <v>159</v>
      </c>
      <c r="B86" s="61" t="s">
        <v>273</v>
      </c>
      <c r="C86" s="70">
        <v>51</v>
      </c>
      <c r="D86" s="70">
        <v>84.4</v>
      </c>
      <c r="E86" s="71">
        <v>2.8</v>
      </c>
      <c r="F86" s="71">
        <v>24.3</v>
      </c>
      <c r="G86" s="71">
        <v>12.87</v>
      </c>
      <c r="H86" s="71">
        <v>0.01</v>
      </c>
      <c r="I86" s="71">
        <v>4.3</v>
      </c>
    </row>
    <row r="87" spans="1:9" ht="12.75">
      <c r="A87" s="57" t="s">
        <v>160</v>
      </c>
      <c r="B87" s="61" t="s">
        <v>274</v>
      </c>
      <c r="C87" s="70">
        <v>42.7</v>
      </c>
      <c r="D87" s="70">
        <v>36.8</v>
      </c>
      <c r="E87" s="71">
        <v>1.2</v>
      </c>
      <c r="F87" s="71">
        <v>33.66</v>
      </c>
      <c r="G87" s="71">
        <v>24.2</v>
      </c>
      <c r="H87" s="71">
        <v>1.5</v>
      </c>
      <c r="I87" s="71">
        <v>6.3</v>
      </c>
    </row>
    <row r="88" spans="1:9" ht="12.75">
      <c r="A88" s="57" t="s">
        <v>161</v>
      </c>
      <c r="B88" s="61" t="s">
        <v>275</v>
      </c>
      <c r="C88" s="70">
        <v>77.3</v>
      </c>
      <c r="D88" s="70">
        <v>83.6</v>
      </c>
      <c r="E88" s="71">
        <v>31</v>
      </c>
      <c r="F88" s="71">
        <v>73.71</v>
      </c>
      <c r="G88" s="71">
        <v>23.43</v>
      </c>
      <c r="H88" s="71">
        <v>0.5</v>
      </c>
      <c r="I88" s="71">
        <v>92</v>
      </c>
    </row>
    <row r="89" spans="1:9" ht="12.75">
      <c r="A89" s="57" t="s">
        <v>162</v>
      </c>
      <c r="B89" s="61" t="s">
        <v>276</v>
      </c>
      <c r="C89" s="70">
        <v>66.2</v>
      </c>
      <c r="D89" s="70">
        <v>76.1</v>
      </c>
      <c r="E89" s="71">
        <v>10.2</v>
      </c>
      <c r="F89" s="71">
        <v>50.76</v>
      </c>
      <c r="G89" s="71">
        <v>18.04</v>
      </c>
      <c r="H89" s="71">
        <v>3.5</v>
      </c>
      <c r="I89" s="71">
        <v>19.5</v>
      </c>
    </row>
    <row r="90" spans="1:9" ht="12.75">
      <c r="A90" s="57" t="s">
        <v>163</v>
      </c>
      <c r="B90" s="61" t="s">
        <v>277</v>
      </c>
      <c r="C90" s="70">
        <v>65.4</v>
      </c>
      <c r="D90" s="70">
        <v>66</v>
      </c>
      <c r="E90" s="71">
        <v>12.7</v>
      </c>
      <c r="F90" s="71">
        <v>66.87</v>
      </c>
      <c r="G90" s="71">
        <v>22.33</v>
      </c>
      <c r="H90" s="71">
        <v>4</v>
      </c>
      <c r="I90" s="71">
        <v>10.3</v>
      </c>
    </row>
    <row r="91" spans="1:9" ht="12.75">
      <c r="A91" s="57" t="s">
        <v>164</v>
      </c>
      <c r="B91" s="61" t="s">
        <v>278</v>
      </c>
      <c r="C91" s="70">
        <v>37.4</v>
      </c>
      <c r="D91" s="70">
        <v>40.4</v>
      </c>
      <c r="E91" s="71">
        <v>4.2</v>
      </c>
      <c r="F91" s="71">
        <v>32.22</v>
      </c>
      <c r="G91" s="71">
        <v>21.34</v>
      </c>
      <c r="H91" s="71">
        <v>3.7</v>
      </c>
      <c r="I91" s="71">
        <v>53.1</v>
      </c>
    </row>
    <row r="92" spans="1:9" ht="12.75">
      <c r="A92" s="57" t="s">
        <v>165</v>
      </c>
      <c r="B92" s="61" t="s">
        <v>279</v>
      </c>
      <c r="C92" s="70">
        <v>68.1</v>
      </c>
      <c r="D92" s="70">
        <v>89.1</v>
      </c>
      <c r="E92" s="71">
        <v>16.9</v>
      </c>
      <c r="F92" s="71">
        <v>67.5</v>
      </c>
      <c r="G92" s="71">
        <v>4.95</v>
      </c>
      <c r="H92" s="71">
        <v>3.2</v>
      </c>
      <c r="I92" s="71">
        <v>31.3</v>
      </c>
    </row>
    <row r="93" spans="1:9" ht="12.75">
      <c r="A93" s="57" t="s">
        <v>166</v>
      </c>
      <c r="B93" s="61" t="s">
        <v>280</v>
      </c>
      <c r="C93" s="70">
        <v>45.3</v>
      </c>
      <c r="D93" s="70">
        <v>62.2</v>
      </c>
      <c r="E93" s="71">
        <v>33.6</v>
      </c>
      <c r="F93" s="71">
        <v>53.1</v>
      </c>
      <c r="G93" s="71">
        <v>27.5</v>
      </c>
      <c r="H93" s="71">
        <v>1.8</v>
      </c>
      <c r="I93" s="71">
        <v>17.8</v>
      </c>
    </row>
    <row r="94" spans="1:9" ht="12.75">
      <c r="A94" s="57" t="s">
        <v>167</v>
      </c>
      <c r="B94" s="61" t="s">
        <v>281</v>
      </c>
      <c r="C94" s="70">
        <v>6.8</v>
      </c>
      <c r="D94" s="70">
        <v>34.1</v>
      </c>
      <c r="E94" s="71">
        <v>2.1</v>
      </c>
      <c r="F94" s="71">
        <v>35.01</v>
      </c>
      <c r="G94" s="71">
        <v>4.51</v>
      </c>
      <c r="H94" s="71">
        <v>4</v>
      </c>
      <c r="I94" s="71">
        <v>0</v>
      </c>
    </row>
  </sheetData>
  <sheetProtection sheet="1" objects="1" scenarios="1"/>
  <mergeCells count="1">
    <mergeCell ref="A1:I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9.140625" defaultRowHeight="15"/>
  <cols>
    <col min="1" max="1" width="9.421875" style="17" customWidth="1"/>
    <col min="2" max="2" width="26.00390625" style="17" customWidth="1"/>
    <col min="3" max="3" width="14.57421875" style="17" customWidth="1"/>
    <col min="4" max="4" width="9.7109375" style="15" customWidth="1"/>
    <col min="5" max="5" width="3.421875" style="16" customWidth="1"/>
    <col min="6" max="10" width="3.00390625" style="16" customWidth="1"/>
    <col min="11" max="11" width="4.00390625" style="16" customWidth="1"/>
    <col min="12" max="12" width="3.140625" style="16" customWidth="1"/>
    <col min="13" max="13" width="3.00390625" style="16" customWidth="1"/>
    <col min="14" max="14" width="2.7109375" style="16" customWidth="1"/>
    <col min="15" max="16" width="4.00390625" style="16" bestFit="1" customWidth="1"/>
    <col min="17" max="18" width="3.00390625" style="16" customWidth="1"/>
    <col min="19" max="19" width="2.7109375" style="16" customWidth="1"/>
    <col min="20" max="20" width="4.00390625" style="16" customWidth="1"/>
    <col min="21" max="21" width="4.00390625" style="16" bestFit="1" customWidth="1"/>
    <col min="22" max="22" width="3.00390625" style="16" customWidth="1"/>
    <col min="23" max="23" width="4.00390625" style="16" customWidth="1"/>
    <col min="24" max="24" width="4.00390625" style="16" bestFit="1" customWidth="1"/>
    <col min="25" max="25" width="4.00390625" style="16" customWidth="1"/>
    <col min="26" max="26" width="4.00390625" style="16" bestFit="1" customWidth="1"/>
    <col min="27" max="27" width="3.00390625" style="16" customWidth="1"/>
    <col min="28" max="28" width="4.00390625" style="16" customWidth="1"/>
    <col min="29" max="29" width="4.00390625" style="16" bestFit="1" customWidth="1"/>
    <col min="30" max="30" width="4.00390625" style="16" customWidth="1"/>
    <col min="31" max="31" width="4.00390625" style="16" bestFit="1" customWidth="1"/>
    <col min="32" max="32" width="2.57421875" style="16" customWidth="1"/>
    <col min="33" max="33" width="4.00390625" style="16" customWidth="1"/>
    <col min="34" max="34" width="4.00390625" style="16" bestFit="1" customWidth="1"/>
    <col min="35" max="35" width="4.00390625" style="16" customWidth="1"/>
    <col min="36" max="36" width="4.00390625" style="16" bestFit="1" customWidth="1"/>
    <col min="37" max="37" width="2.57421875" style="16" customWidth="1"/>
    <col min="38" max="38" width="4.00390625" style="16" customWidth="1"/>
    <col min="39" max="39" width="4.00390625" style="16" bestFit="1" customWidth="1"/>
    <col min="40" max="40" width="4.00390625" style="16" customWidth="1"/>
    <col min="41" max="41" width="4.00390625" style="16" bestFit="1" customWidth="1"/>
    <col min="42" max="42" width="2.7109375" style="16" customWidth="1"/>
    <col min="43" max="43" width="3.8515625" style="16" customWidth="1"/>
    <col min="44" max="44" width="4.00390625" style="16" bestFit="1" customWidth="1"/>
    <col min="45" max="45" width="4.00390625" style="16" customWidth="1"/>
    <col min="46" max="46" width="4.00390625" style="16" bestFit="1" customWidth="1"/>
    <col min="47" max="47" width="3.140625" style="16" customWidth="1"/>
    <col min="48" max="48" width="4.00390625" style="16" customWidth="1"/>
    <col min="49" max="49" width="4.00390625" style="16" bestFit="1" customWidth="1"/>
    <col min="50" max="50" width="4.00390625" style="16" customWidth="1"/>
    <col min="51" max="51" width="4.00390625" style="16" bestFit="1" customWidth="1"/>
    <col min="52" max="52" width="2.8515625" style="16" customWidth="1"/>
    <col min="53" max="53" width="4.00390625" style="16" customWidth="1"/>
    <col min="54" max="54" width="2.00390625" style="16" customWidth="1"/>
    <col min="55" max="55" width="4.00390625" style="16" customWidth="1"/>
    <col min="56" max="56" width="2.28125" style="16" bestFit="1" customWidth="1"/>
    <col min="57" max="57" width="2.00390625" style="16" customWidth="1"/>
    <col min="58" max="58" width="4.00390625" style="16" customWidth="1"/>
    <col min="59" max="59" width="2.00390625" style="16" customWidth="1"/>
    <col min="60" max="60" width="4.00390625" style="16" customWidth="1"/>
    <col min="61" max="61" width="2.28125" style="16" bestFit="1" customWidth="1"/>
    <col min="62" max="62" width="2.00390625" style="16" customWidth="1"/>
    <col min="63" max="63" width="4.00390625" style="16" customWidth="1"/>
    <col min="64" max="64" width="2.00390625" style="16" customWidth="1"/>
    <col min="65" max="65" width="4.00390625" style="16" customWidth="1"/>
    <col min="66" max="66" width="2.28125" style="16" bestFit="1" customWidth="1"/>
    <col min="67" max="67" width="2.00390625" style="16" customWidth="1"/>
    <col min="68" max="68" width="4.00390625" style="16" customWidth="1"/>
    <col min="69" max="69" width="2.00390625" style="16" customWidth="1"/>
    <col min="70" max="70" width="4.00390625" style="16" customWidth="1"/>
    <col min="71" max="72" width="2.00390625" style="16" customWidth="1"/>
    <col min="73" max="73" width="4.00390625" style="16" customWidth="1"/>
    <col min="74" max="74" width="2.00390625" style="16" customWidth="1"/>
    <col min="75" max="75" width="4.00390625" style="16" customWidth="1"/>
    <col min="76" max="77" width="2.00390625" style="16" customWidth="1"/>
    <col min="78" max="78" width="4.00390625" style="16" customWidth="1"/>
    <col min="79" max="79" width="2.00390625" style="16" customWidth="1"/>
    <col min="80" max="80" width="4.00390625" style="16" customWidth="1"/>
    <col min="81" max="81" width="2.00390625" style="16" customWidth="1"/>
    <col min="82" max="16384" width="9.140625" style="16" customWidth="1"/>
  </cols>
  <sheetData>
    <row r="1" spans="1:81" s="12" customFormat="1" ht="51.75" customHeight="1">
      <c r="A1" s="9" t="s">
        <v>185</v>
      </c>
      <c r="B1" s="9" t="s">
        <v>186</v>
      </c>
      <c r="C1" s="9" t="s">
        <v>187</v>
      </c>
      <c r="D1" s="10" t="s">
        <v>188</v>
      </c>
      <c r="E1" s="203" t="s">
        <v>189</v>
      </c>
      <c r="F1" s="203"/>
      <c r="G1" s="203" t="s">
        <v>190</v>
      </c>
      <c r="H1" s="203"/>
      <c r="I1" s="203" t="s">
        <v>191</v>
      </c>
      <c r="J1" s="203"/>
      <c r="K1" s="11" t="s">
        <v>192</v>
      </c>
      <c r="L1" s="11" t="s">
        <v>193</v>
      </c>
      <c r="M1" s="12" t="s">
        <v>194</v>
      </c>
      <c r="N1" s="12" t="s">
        <v>195</v>
      </c>
      <c r="O1" s="12" t="s">
        <v>194</v>
      </c>
      <c r="P1" s="12" t="s">
        <v>195</v>
      </c>
      <c r="Q1" s="11" t="s">
        <v>193</v>
      </c>
      <c r="R1" s="12" t="s">
        <v>195</v>
      </c>
      <c r="S1" s="12" t="s">
        <v>194</v>
      </c>
      <c r="T1" s="12" t="s">
        <v>196</v>
      </c>
      <c r="U1" s="12" t="s">
        <v>194</v>
      </c>
      <c r="V1" s="11" t="s">
        <v>193</v>
      </c>
      <c r="W1" s="12" t="s">
        <v>195</v>
      </c>
      <c r="X1" s="12" t="s">
        <v>194</v>
      </c>
      <c r="Y1" s="12" t="s">
        <v>196</v>
      </c>
      <c r="Z1" s="12" t="s">
        <v>194</v>
      </c>
      <c r="AA1" s="11" t="s">
        <v>193</v>
      </c>
      <c r="AB1" s="12" t="s">
        <v>195</v>
      </c>
      <c r="AC1" s="12" t="s">
        <v>194</v>
      </c>
      <c r="AD1" s="12" t="s">
        <v>196</v>
      </c>
      <c r="AE1" s="12" t="s">
        <v>194</v>
      </c>
      <c r="AF1" s="11" t="s">
        <v>193</v>
      </c>
      <c r="AG1" s="12" t="s">
        <v>195</v>
      </c>
      <c r="AH1" s="12" t="s">
        <v>194</v>
      </c>
      <c r="AI1" s="12" t="s">
        <v>196</v>
      </c>
      <c r="AJ1" s="12" t="s">
        <v>194</v>
      </c>
      <c r="AK1" s="11" t="s">
        <v>193</v>
      </c>
      <c r="AL1" s="12" t="s">
        <v>195</v>
      </c>
      <c r="AM1" s="12" t="s">
        <v>194</v>
      </c>
      <c r="AN1" s="12" t="s">
        <v>196</v>
      </c>
      <c r="AO1" s="12" t="s">
        <v>194</v>
      </c>
      <c r="AP1" s="11" t="s">
        <v>193</v>
      </c>
      <c r="AQ1" s="12" t="s">
        <v>195</v>
      </c>
      <c r="AR1" s="12" t="s">
        <v>194</v>
      </c>
      <c r="AS1" s="12" t="s">
        <v>196</v>
      </c>
      <c r="AT1" s="12" t="s">
        <v>194</v>
      </c>
      <c r="AU1" s="11" t="s">
        <v>193</v>
      </c>
      <c r="AV1" s="12" t="s">
        <v>195</v>
      </c>
      <c r="AW1" s="12" t="s">
        <v>194</v>
      </c>
      <c r="AX1" s="12" t="s">
        <v>196</v>
      </c>
      <c r="AY1" s="12" t="s">
        <v>194</v>
      </c>
      <c r="AZ1" s="11" t="s">
        <v>193</v>
      </c>
      <c r="BA1" s="12" t="s">
        <v>195</v>
      </c>
      <c r="BB1" s="12" t="s">
        <v>194</v>
      </c>
      <c r="BC1" s="12" t="s">
        <v>196</v>
      </c>
      <c r="BD1" s="12" t="s">
        <v>194</v>
      </c>
      <c r="BE1" s="11" t="s">
        <v>193</v>
      </c>
      <c r="BF1" s="12" t="s">
        <v>195</v>
      </c>
      <c r="BG1" s="12" t="s">
        <v>194</v>
      </c>
      <c r="BH1" s="12" t="s">
        <v>196</v>
      </c>
      <c r="BI1" s="12" t="s">
        <v>194</v>
      </c>
      <c r="BJ1" s="11" t="s">
        <v>193</v>
      </c>
      <c r="BK1" s="12" t="s">
        <v>195</v>
      </c>
      <c r="BL1" s="12" t="s">
        <v>194</v>
      </c>
      <c r="BM1" s="12" t="s">
        <v>196</v>
      </c>
      <c r="BN1" s="12" t="s">
        <v>194</v>
      </c>
      <c r="BO1" s="11" t="s">
        <v>193</v>
      </c>
      <c r="BP1" s="12" t="s">
        <v>195</v>
      </c>
      <c r="BQ1" s="12" t="s">
        <v>194</v>
      </c>
      <c r="BR1" s="12" t="s">
        <v>196</v>
      </c>
      <c r="BS1" s="12" t="s">
        <v>194</v>
      </c>
      <c r="BT1" s="11" t="s">
        <v>193</v>
      </c>
      <c r="BU1" s="12" t="s">
        <v>195</v>
      </c>
      <c r="BV1" s="12" t="s">
        <v>194</v>
      </c>
      <c r="BW1" s="12" t="s">
        <v>196</v>
      </c>
      <c r="BX1" s="12" t="s">
        <v>194</v>
      </c>
      <c r="BY1" s="11" t="s">
        <v>193</v>
      </c>
      <c r="BZ1" s="12" t="s">
        <v>195</v>
      </c>
      <c r="CA1" s="12" t="s">
        <v>194</v>
      </c>
      <c r="CB1" s="12" t="s">
        <v>196</v>
      </c>
      <c r="CC1" s="12" t="s">
        <v>194</v>
      </c>
    </row>
    <row r="2" spans="1:26" ht="12">
      <c r="A2" s="151" t="s">
        <v>418</v>
      </c>
      <c r="B2" s="14" t="s">
        <v>418</v>
      </c>
      <c r="C2" s="13" t="s">
        <v>419</v>
      </c>
      <c r="D2" s="15">
        <v>7</v>
      </c>
      <c r="E2" s="16">
        <v>3</v>
      </c>
      <c r="F2" s="16">
        <v>1</v>
      </c>
      <c r="G2" s="16">
        <v>1</v>
      </c>
      <c r="H2" s="16">
        <v>1</v>
      </c>
      <c r="K2" s="16">
        <v>3</v>
      </c>
      <c r="L2" s="16">
        <v>1</v>
      </c>
      <c r="M2" s="16">
        <v>5</v>
      </c>
      <c r="N2" s="16">
        <v>20</v>
      </c>
      <c r="O2" s="16">
        <v>7</v>
      </c>
      <c r="P2" s="16">
        <v>35</v>
      </c>
      <c r="Q2" s="16">
        <v>1</v>
      </c>
      <c r="R2" s="16">
        <v>5</v>
      </c>
      <c r="S2" s="16">
        <v>38</v>
      </c>
      <c r="T2" s="16">
        <v>7</v>
      </c>
      <c r="U2" s="16">
        <v>83</v>
      </c>
      <c r="V2" s="16">
        <v>1</v>
      </c>
      <c r="W2" s="16">
        <v>5</v>
      </c>
      <c r="X2" s="16">
        <v>86</v>
      </c>
      <c r="Y2" s="16">
        <v>7</v>
      </c>
      <c r="Z2" s="16">
        <v>111</v>
      </c>
    </row>
    <row r="3" ht="12">
      <c r="A3" s="16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140625" style="21" bestFit="1" customWidth="1"/>
    <col min="2" max="3" width="26.140625" style="21" bestFit="1" customWidth="1"/>
    <col min="4" max="4" width="27.140625" style="19" bestFit="1" customWidth="1"/>
    <col min="5" max="6" width="26.140625" style="19" bestFit="1" customWidth="1"/>
    <col min="7" max="16384" width="9.140625" style="19" customWidth="1"/>
  </cols>
  <sheetData>
    <row r="1" spans="1:3" ht="12.75">
      <c r="A1" s="18">
        <f>COUNTIF(A3:A1000,"*Ошибка*")</f>
        <v>0</v>
      </c>
      <c r="B1" s="18">
        <f>COUNTIF(B3:B1000,"*Ошибка*")</f>
        <v>0</v>
      </c>
      <c r="C1" s="18">
        <f>COUNTIF(C3:C1000,"*Ошибка*")</f>
        <v>0</v>
      </c>
    </row>
    <row r="2" spans="1:6" ht="12.75">
      <c r="A2" s="20"/>
      <c r="B2" s="20"/>
      <c r="C2" s="20"/>
      <c r="D2" s="20"/>
      <c r="E2" s="20"/>
      <c r="F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140625" style="19" bestFit="1" customWidth="1"/>
    <col min="2" max="2" width="26.140625" style="19" bestFit="1" customWidth="1"/>
    <col min="3" max="16384" width="9.140625" style="19" customWidth="1"/>
  </cols>
  <sheetData>
    <row r="2" spans="1:2" ht="12.75">
      <c r="A2" s="20"/>
      <c r="B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2" bestFit="1" customWidth="1"/>
    <col min="2" max="2" width="9.140625" style="23" customWidth="1"/>
    <col min="3" max="3" width="9.140625" style="24" customWidth="1"/>
    <col min="4" max="8" width="18.28125" style="24" customWidth="1"/>
    <col min="9" max="12" width="20.421875" style="24" customWidth="1"/>
    <col min="13" max="16384" width="9.140625" style="24" customWidth="1"/>
  </cols>
  <sheetData>
    <row r="1" spans="1:2" ht="25.5">
      <c r="A1" s="22" t="s">
        <v>197</v>
      </c>
      <c r="B1" s="23">
        <v>10</v>
      </c>
    </row>
    <row r="2" spans="1:2" ht="25.5">
      <c r="A2" s="22" t="s">
        <v>198</v>
      </c>
      <c r="B2" s="2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6" customWidth="1"/>
    <col min="2" max="2" width="13.28125" style="6" customWidth="1"/>
    <col min="3" max="18" width="8.57421875" style="6" customWidth="1"/>
    <col min="19" max="16384" width="9.140625" style="6" customWidth="1"/>
  </cols>
  <sheetData>
    <row r="1" spans="1:18" ht="27" customHeight="1">
      <c r="A1" s="204" t="s">
        <v>169</v>
      </c>
      <c r="B1" s="5" t="s">
        <v>170</v>
      </c>
      <c r="C1" s="204" t="s">
        <v>171</v>
      </c>
      <c r="D1" s="204"/>
      <c r="E1" s="204" t="s">
        <v>172</v>
      </c>
      <c r="F1" s="204"/>
      <c r="G1" s="204" t="s">
        <v>173</v>
      </c>
      <c r="H1" s="204"/>
      <c r="I1" s="204" t="s">
        <v>174</v>
      </c>
      <c r="J1" s="204"/>
      <c r="K1" s="204" t="s">
        <v>175</v>
      </c>
      <c r="L1" s="204"/>
      <c r="M1" s="204" t="s">
        <v>176</v>
      </c>
      <c r="N1" s="204"/>
      <c r="O1" s="204" t="s">
        <v>177</v>
      </c>
      <c r="P1" s="204"/>
      <c r="Q1" s="204" t="s">
        <v>178</v>
      </c>
      <c r="R1" s="204"/>
    </row>
    <row r="2" spans="1:18" ht="12.75">
      <c r="A2" s="204"/>
      <c r="B2" s="5" t="s">
        <v>179</v>
      </c>
      <c r="C2" s="5" t="s">
        <v>180</v>
      </c>
      <c r="D2" s="5" t="s">
        <v>181</v>
      </c>
      <c r="E2" s="5" t="s">
        <v>180</v>
      </c>
      <c r="F2" s="5" t="s">
        <v>181</v>
      </c>
      <c r="G2" s="5" t="s">
        <v>180</v>
      </c>
      <c r="H2" s="5" t="s">
        <v>181</v>
      </c>
      <c r="I2" s="5" t="s">
        <v>180</v>
      </c>
      <c r="J2" s="5" t="s">
        <v>181</v>
      </c>
      <c r="K2" s="5" t="s">
        <v>180</v>
      </c>
      <c r="L2" s="5" t="s">
        <v>181</v>
      </c>
      <c r="M2" s="5" t="s">
        <v>180</v>
      </c>
      <c r="N2" s="5" t="s">
        <v>181</v>
      </c>
      <c r="O2" s="5" t="s">
        <v>180</v>
      </c>
      <c r="P2" s="5" t="s">
        <v>181</v>
      </c>
      <c r="Q2" s="5" t="s">
        <v>180</v>
      </c>
      <c r="R2" s="5" t="s">
        <v>181</v>
      </c>
    </row>
    <row r="3" spans="1:14" ht="12.75">
      <c r="A3" s="7" t="s">
        <v>419</v>
      </c>
      <c r="B3" s="8">
        <v>1</v>
      </c>
      <c r="E3" s="6">
        <v>7</v>
      </c>
      <c r="F3" s="6">
        <v>6</v>
      </c>
      <c r="G3" s="6">
        <v>7</v>
      </c>
      <c r="H3" s="6">
        <v>2</v>
      </c>
      <c r="I3" s="6">
        <v>1</v>
      </c>
      <c r="J3" s="6">
        <v>3</v>
      </c>
      <c r="K3" s="6">
        <v>9</v>
      </c>
      <c r="L3" s="6">
        <v>2</v>
      </c>
      <c r="M3" s="6">
        <v>1</v>
      </c>
      <c r="N3" s="6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Рания Г. Файзрахманова</cp:lastModifiedBy>
  <cp:lastPrinted>2017-10-11T12:44:41Z</cp:lastPrinted>
  <dcterms:created xsi:type="dcterms:W3CDTF">2014-06-04T09:29:56Z</dcterms:created>
  <dcterms:modified xsi:type="dcterms:W3CDTF">2017-10-11T12:46:52Z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