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S52" i="1" l="1"/>
  <c r="G52" i="1"/>
  <c r="W50" i="1"/>
  <c r="V50" i="1"/>
  <c r="R48" i="1"/>
  <c r="R52" i="1" s="1"/>
  <c r="P48" i="1"/>
  <c r="O48" i="1"/>
  <c r="M48" i="1"/>
  <c r="L48" i="1"/>
  <c r="L52" i="1" s="1"/>
  <c r="K48" i="1"/>
  <c r="N47" i="1"/>
  <c r="Q47" i="1" s="1"/>
  <c r="N46" i="1"/>
  <c r="Q46" i="1" s="1"/>
  <c r="N45" i="1"/>
  <c r="Q45" i="1" s="1"/>
  <c r="N44" i="1"/>
  <c r="Q44" i="1" s="1"/>
  <c r="N43" i="1"/>
  <c r="N48" i="1" s="1"/>
  <c r="R42" i="1"/>
  <c r="P42" i="1"/>
  <c r="O42" i="1"/>
  <c r="O52" i="1" s="1"/>
  <c r="M42" i="1"/>
  <c r="M52" i="1" s="1"/>
  <c r="L42" i="1"/>
  <c r="K42" i="1"/>
  <c r="K52" i="1" s="1"/>
  <c r="N41" i="1"/>
  <c r="Q41" i="1" s="1"/>
  <c r="N40" i="1"/>
  <c r="Q40" i="1" s="1"/>
  <c r="N39" i="1"/>
  <c r="Q39" i="1" s="1"/>
  <c r="N38" i="1"/>
  <c r="Q38" i="1" s="1"/>
  <c r="N37" i="1"/>
  <c r="N42" i="1" s="1"/>
  <c r="R36" i="1"/>
  <c r="P36" i="1"/>
  <c r="O36" i="1"/>
  <c r="M36" i="1"/>
  <c r="L36" i="1"/>
  <c r="K36" i="1"/>
  <c r="N35" i="1"/>
  <c r="Q35" i="1" s="1"/>
  <c r="N34" i="1"/>
  <c r="Q34" i="1" s="1"/>
  <c r="N33" i="1"/>
  <c r="Q33" i="1" s="1"/>
  <c r="N32" i="1"/>
  <c r="Q32" i="1" s="1"/>
  <c r="N31" i="1"/>
  <c r="N36" i="1" s="1"/>
  <c r="R30" i="1"/>
  <c r="P30" i="1"/>
  <c r="O30" i="1"/>
  <c r="M30" i="1"/>
  <c r="L30" i="1"/>
  <c r="K30" i="1"/>
  <c r="N29" i="1"/>
  <c r="Q29" i="1" s="1"/>
  <c r="N28" i="1"/>
  <c r="Q28" i="1" s="1"/>
  <c r="N27" i="1"/>
  <c r="Q27" i="1" s="1"/>
  <c r="N26" i="1"/>
  <c r="Q26" i="1" s="1"/>
  <c r="N25" i="1"/>
  <c r="Q25" i="1" s="1"/>
  <c r="N24" i="1"/>
  <c r="Q24" i="1" s="1"/>
  <c r="N23" i="1"/>
  <c r="N30" i="1" s="1"/>
  <c r="R22" i="1"/>
  <c r="O22" i="1"/>
  <c r="M22" i="1"/>
  <c r="L22" i="1"/>
  <c r="K22" i="1"/>
  <c r="N21" i="1"/>
  <c r="Q21" i="1" s="1"/>
  <c r="N20" i="1"/>
  <c r="Q20" i="1" s="1"/>
  <c r="N19" i="1"/>
  <c r="Q19" i="1" s="1"/>
  <c r="N18" i="1"/>
  <c r="Q18" i="1" s="1"/>
  <c r="N17" i="1"/>
  <c r="N22" i="1" s="1"/>
  <c r="X16" i="1"/>
  <c r="V16" i="1" s="1"/>
  <c r="W16" i="1"/>
  <c r="R16" i="1"/>
  <c r="P16" i="1"/>
  <c r="P22" i="1" s="1"/>
  <c r="O16" i="1"/>
  <c r="M16" i="1"/>
  <c r="L16" i="1"/>
  <c r="K16" i="1"/>
  <c r="Q15" i="1"/>
  <c r="N15" i="1"/>
  <c r="N14" i="1"/>
  <c r="N16" i="1" s="1"/>
  <c r="Q13" i="1"/>
  <c r="N13" i="1"/>
  <c r="N12" i="1"/>
  <c r="Q12" i="1" s="1"/>
  <c r="W11" i="1"/>
  <c r="V11" i="1"/>
  <c r="R11" i="1"/>
  <c r="P11" i="1"/>
  <c r="O11" i="1"/>
  <c r="M11" i="1"/>
  <c r="L11" i="1"/>
  <c r="K11" i="1"/>
  <c r="V9" i="1"/>
  <c r="N9" i="1"/>
  <c r="Q9" i="1" s="1"/>
  <c r="N8" i="1"/>
  <c r="Q8" i="1" s="1"/>
  <c r="V7" i="1"/>
  <c r="Q7" i="1"/>
  <c r="N7" i="1"/>
  <c r="Q11" i="1" l="1"/>
  <c r="N52" i="1"/>
  <c r="P52" i="1"/>
  <c r="N11" i="1"/>
  <c r="Q14" i="1"/>
  <c r="Q16" i="1" s="1"/>
  <c r="Q23" i="1"/>
  <c r="Q30" i="1" s="1"/>
  <c r="Q37" i="1"/>
  <c r="Q42" i="1" s="1"/>
  <c r="Q17" i="1"/>
  <c r="Q22" i="1" s="1"/>
  <c r="Q31" i="1"/>
  <c r="Q36" i="1" s="1"/>
  <c r="Q43" i="1"/>
  <c r="Q48" i="1" s="1"/>
  <c r="Q52" i="1" l="1"/>
</calcChain>
</file>

<file path=xl/sharedStrings.xml><?xml version="1.0" encoding="utf-8"?>
<sst xmlns="http://schemas.openxmlformats.org/spreadsheetml/2006/main" count="125" uniqueCount="58">
  <si>
    <t xml:space="preserve">ВЕДОМОСТЬ </t>
  </si>
  <si>
    <t>аукционных единиц купли-продажи лесонасаждений  для аукциона (бизнес) Мамадышского лесничества</t>
  </si>
  <si>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</si>
  <si>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</si>
  <si>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</si>
  <si>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</si>
  <si>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</si>
  <si>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</si>
  <si>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</si>
  <si>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</si>
  <si>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</si>
  <si>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</si>
  <si>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</si>
  <si>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хворост, неликвид</t>
  </si>
  <si>
    <t>Всего</t>
  </si>
  <si>
    <t>Таксовая стоимость, руб</t>
  </si>
  <si>
    <t>Аукционная цена, руб</t>
  </si>
  <si>
    <t>кадастровый номер участка</t>
  </si>
  <si>
    <t>Крупная</t>
  </si>
  <si>
    <t>Средняя</t>
  </si>
  <si>
    <t>Мелкая</t>
  </si>
  <si>
    <t>Итого</t>
  </si>
  <si>
    <t>Нурминское</t>
  </si>
  <si>
    <t>мягколиственное</t>
  </si>
  <si>
    <t>СР</t>
  </si>
  <si>
    <t>Береза</t>
  </si>
  <si>
    <t>16:26:000000:1893</t>
  </si>
  <si>
    <t>Вишнево-Полянское/11/12/Осина</t>
  </si>
  <si>
    <t>6Ос3Б1Д+Лп</t>
  </si>
  <si>
    <t>Осина</t>
  </si>
  <si>
    <t/>
  </si>
  <si>
    <t>Липа</t>
  </si>
  <si>
    <t>Вишнево-Полянское/11/12/Липа</t>
  </si>
  <si>
    <t>Клен</t>
  </si>
  <si>
    <t>Вишнево-Полянское/11/12/Итого</t>
  </si>
  <si>
    <t>Вишнево-Полянское/12/21/Осина</t>
  </si>
  <si>
    <t>6Ос3Б1Лп</t>
  </si>
  <si>
    <t>Вишнево-Полянское/12/21/Итого</t>
  </si>
  <si>
    <t>Вишнево-Полянское/24/8/Осина</t>
  </si>
  <si>
    <t>4Тк1Д3Ос1Кл1В</t>
  </si>
  <si>
    <t>дуб</t>
  </si>
  <si>
    <t>Вишнево-Полянское/24/8/Береза</t>
  </si>
  <si>
    <t>Вишнево-Полянское/24/8/Липа</t>
  </si>
  <si>
    <t>Кляушское</t>
  </si>
  <si>
    <t>16:26:000000:2731</t>
  </si>
  <si>
    <t>5Ос4Б1Лп</t>
  </si>
  <si>
    <t>Сосна</t>
  </si>
  <si>
    <t>Ель</t>
  </si>
  <si>
    <t>16:26:000000:3822</t>
  </si>
  <si>
    <t>8Ос1Лп1Б</t>
  </si>
  <si>
    <t>Кумазанское</t>
  </si>
  <si>
    <t>16:26:000000:1511</t>
  </si>
  <si>
    <t>7Ос3Б+Лп</t>
  </si>
  <si>
    <t>10Ос+Б+Д</t>
  </si>
  <si>
    <t>Вишнево-Полянское/24/8/Итого</t>
  </si>
  <si>
    <t>ВСЕГО</t>
  </si>
  <si>
    <t>Из ведомости исключены все виды ООПТ и резервных лесов, в т.ч. для населения.</t>
  </si>
  <si>
    <t>Делянки обсчитаны по ставкам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</si>
</sst>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0" applyNumberFormat="1" applyFont="1" applyFill="1" applyBorder="1" applyAlignment="1" applyProtection="1">
      <alignment horizontal="center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/>
      <protection hidden="1"/>
    </xf>
    <xf numFmtId="1" fontId="2" fillId="0" borderId="0" xfId="0" applyNumberFormat="1" applyFont="1" applyFill="1" applyBorder="1" applyAlignment="1" applyProtection="1">
      <alignment horizontal="center"/>
      <protection hidden="1"/>
    </xf>
    <xf numFmtId="2" fontId="2" fillId="0" borderId="0" xfId="0" applyNumberFormat="1" applyFont="1" applyFill="1" applyBorder="1" applyAlignment="1" applyProtection="1">
      <alignment horizontal="left"/>
      <protection hidden="1"/>
    </xf>
    <xf numFmtId="1" fontId="2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84"/>
  <sheetViews>
    <sheetView tabSelected="1" workbookViewId="0">
      <selection activeCell="N52" sqref="N52"/>
    </sheetView>
  </sheetViews>
  <sheetFormatPr defaultRowHeight="15" x14ac:dyDescent="0.25"/>
  <cols>
    <col min="1" max="1" width="4.28515625" customWidth="1"/>
    <col min="2" max="2" width="4.7109375" style="23" customWidth="1"/>
    <col min="3" max="3" width="19.140625" style="24" customWidth="1"/>
    <col min="4" max="4" width="8.7109375" style="23" customWidth="1"/>
    <col min="5" max="6" width="7.85546875" style="23" customWidth="1"/>
    <col min="7" max="7" width="8.5703125" style="24" customWidth="1"/>
    <col min="8" max="8" width="16.7109375" style="23" customWidth="1"/>
    <col min="9" max="9" width="7.5703125" style="24" customWidth="1"/>
    <col min="10" max="10" width="12.42578125" style="24" customWidth="1"/>
    <col min="11" max="11" width="13.28515625" style="25" customWidth="1"/>
    <col min="12" max="12" width="10.5703125" style="25" customWidth="1"/>
    <col min="13" max="13" width="11" style="25" customWidth="1"/>
    <col min="14" max="14" width="10.5703125" style="25" customWidth="1"/>
    <col min="15" max="15" width="11" style="25" customWidth="1"/>
    <col min="16" max="16" width="8.7109375" style="25" customWidth="1"/>
    <col min="17" max="17" width="9.42578125" style="25" customWidth="1"/>
    <col min="18" max="18" width="11.42578125" style="25" customWidth="1"/>
    <col min="19" max="19" width="12.42578125" style="25" customWidth="1"/>
    <col min="20" max="20" width="23.140625" style="25" customWidth="1"/>
    <col min="21" max="21" width="35.28515625" hidden="1" customWidth="1"/>
    <col min="22" max="22" width="9.140625" style="4" hidden="1" customWidth="1"/>
    <col min="23" max="23" width="12.7109375" style="4" hidden="1" customWidth="1"/>
    <col min="24" max="24" width="9.140625" style="4" hidden="1" customWidth="1"/>
  </cols>
  <sheetData>
    <row r="1" spans="2:24" x14ac:dyDescent="0.25"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3"/>
      <c r="S1" s="3"/>
      <c r="T1" s="3"/>
    </row>
    <row r="2" spans="2:24" x14ac:dyDescent="0.25"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2:24" x14ac:dyDescent="0.25">
      <c r="B3" s="5" t="s">
        <v>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5" spans="2:24" ht="33" customHeight="1" x14ac:dyDescent="0.25">
      <c r="B5" s="6" t="s">
        <v>2</v>
      </c>
      <c r="C5" s="7" t="s">
        <v>3</v>
      </c>
      <c r="D5" s="6" t="s">
        <v>4</v>
      </c>
      <c r="E5" s="6" t="s">
        <v>5</v>
      </c>
      <c r="F5" s="6" t="s">
        <v>6</v>
      </c>
      <c r="G5" s="7" t="s">
        <v>7</v>
      </c>
      <c r="H5" s="6" t="s">
        <v>8</v>
      </c>
      <c r="I5" s="7" t="s">
        <v>9</v>
      </c>
      <c r="J5" s="7" t="s">
        <v>10</v>
      </c>
      <c r="K5" s="8" t="s">
        <v>11</v>
      </c>
      <c r="L5" s="8"/>
      <c r="M5" s="8"/>
      <c r="N5" s="8"/>
      <c r="O5" s="9" t="s">
        <v>12</v>
      </c>
      <c r="P5" s="9" t="s">
        <v>13</v>
      </c>
      <c r="Q5" s="9" t="s">
        <v>14</v>
      </c>
      <c r="R5" s="8" t="s">
        <v>15</v>
      </c>
      <c r="S5" s="8" t="s">
        <v>16</v>
      </c>
      <c r="T5" s="8" t="s">
        <v>17</v>
      </c>
    </row>
    <row r="6" spans="2:24" ht="24" customHeight="1" x14ac:dyDescent="0.25">
      <c r="B6" s="10"/>
      <c r="C6" s="11"/>
      <c r="D6" s="10"/>
      <c r="E6" s="10"/>
      <c r="F6" s="10"/>
      <c r="G6" s="11"/>
      <c r="H6" s="10"/>
      <c r="I6" s="11"/>
      <c r="J6" s="11"/>
      <c r="K6" s="12" t="s">
        <v>18</v>
      </c>
      <c r="L6" s="12" t="s">
        <v>19</v>
      </c>
      <c r="M6" s="12" t="s">
        <v>20</v>
      </c>
      <c r="N6" s="12" t="s">
        <v>21</v>
      </c>
      <c r="O6" s="13"/>
      <c r="P6" s="13"/>
      <c r="Q6" s="13"/>
      <c r="R6" s="8"/>
      <c r="S6" s="8"/>
      <c r="T6" s="8"/>
    </row>
    <row r="7" spans="2:24" ht="16.149999999999999" customHeight="1" x14ac:dyDescent="0.25">
      <c r="B7" s="14">
        <v>27</v>
      </c>
      <c r="C7" s="15" t="s">
        <v>22</v>
      </c>
      <c r="D7" s="14">
        <v>4</v>
      </c>
      <c r="E7" s="14">
        <v>6</v>
      </c>
      <c r="F7" s="14">
        <v>1</v>
      </c>
      <c r="G7" s="15">
        <v>2.9</v>
      </c>
      <c r="H7" s="14" t="s">
        <v>23</v>
      </c>
      <c r="I7" s="15" t="s">
        <v>24</v>
      </c>
      <c r="J7" s="15" t="s">
        <v>25</v>
      </c>
      <c r="K7" s="16">
        <v>21.18</v>
      </c>
      <c r="L7" s="16">
        <v>63.84</v>
      </c>
      <c r="M7" s="16">
        <v>4.8899999999999997</v>
      </c>
      <c r="N7" s="16">
        <f>SUBTOTAL(9,K7:M7)</f>
        <v>89.910000000000011</v>
      </c>
      <c r="O7" s="16">
        <v>106.88</v>
      </c>
      <c r="P7" s="16"/>
      <c r="Q7" s="16">
        <f>SUM(N7:P7)</f>
        <v>196.79000000000002</v>
      </c>
      <c r="R7" s="15">
        <v>8528.01</v>
      </c>
      <c r="S7" s="16"/>
      <c r="T7" s="16" t="s">
        <v>26</v>
      </c>
      <c r="U7" t="s">
        <v>27</v>
      </c>
      <c r="V7" s="4">
        <f ca="1">OFFSET(#REF!,5,0,1,1)</f>
        <v>3.09</v>
      </c>
    </row>
    <row r="8" spans="2:24" ht="16.149999999999999" customHeight="1" x14ac:dyDescent="0.25">
      <c r="B8" s="14"/>
      <c r="C8" s="15"/>
      <c r="D8" s="14"/>
      <c r="E8" s="14"/>
      <c r="F8" s="14"/>
      <c r="G8" s="15"/>
      <c r="H8" s="14" t="s">
        <v>28</v>
      </c>
      <c r="I8" s="15"/>
      <c r="J8" s="15" t="s">
        <v>29</v>
      </c>
      <c r="K8" s="16">
        <v>66.64</v>
      </c>
      <c r="L8" s="16">
        <v>83.59</v>
      </c>
      <c r="M8" s="16"/>
      <c r="N8" s="16">
        <f>SUBTOTAL(9,K8:M8)</f>
        <v>150.23000000000002</v>
      </c>
      <c r="O8" s="16">
        <v>246.03</v>
      </c>
      <c r="P8" s="16"/>
      <c r="Q8" s="16">
        <f>SUM(N8:P8)</f>
        <v>396.26</v>
      </c>
      <c r="R8" s="15">
        <v>2967.53</v>
      </c>
      <c r="S8" s="16"/>
      <c r="T8" s="17"/>
    </row>
    <row r="9" spans="2:24" ht="16.149999999999999" customHeight="1" x14ac:dyDescent="0.25">
      <c r="B9" s="14" t="s">
        <v>30</v>
      </c>
      <c r="C9" s="15"/>
      <c r="D9" s="14"/>
      <c r="E9" s="14"/>
      <c r="F9" s="14"/>
      <c r="G9" s="15"/>
      <c r="H9" s="14">
        <v>45</v>
      </c>
      <c r="I9" s="15"/>
      <c r="J9" s="15" t="s">
        <v>31</v>
      </c>
      <c r="K9" s="16">
        <v>2.2400000000000002</v>
      </c>
      <c r="L9" s="16">
        <v>8.4700000000000006</v>
      </c>
      <c r="M9" s="16">
        <v>0.8</v>
      </c>
      <c r="N9" s="16">
        <f t="shared" ref="N9" si="0">SUBTOTAL(9,K9:M9)</f>
        <v>11.510000000000002</v>
      </c>
      <c r="O9" s="16">
        <v>39.78</v>
      </c>
      <c r="P9" s="16"/>
      <c r="Q9" s="16">
        <f t="shared" ref="Q9" si="1">SUM(N9:P9)</f>
        <v>51.290000000000006</v>
      </c>
      <c r="R9" s="15">
        <v>645.54</v>
      </c>
      <c r="S9" s="16"/>
      <c r="T9" s="16"/>
      <c r="U9" t="s">
        <v>32</v>
      </c>
      <c r="V9" s="4">
        <f ca="1">OFFSET(#REF!,5,0,1,1)</f>
        <v>3.09</v>
      </c>
    </row>
    <row r="10" spans="2:24" ht="16.149999999999999" customHeight="1" x14ac:dyDescent="0.25">
      <c r="B10" s="14"/>
      <c r="C10" s="15"/>
      <c r="D10" s="14"/>
      <c r="E10" s="14"/>
      <c r="F10" s="14"/>
      <c r="G10" s="15"/>
      <c r="H10" s="14"/>
      <c r="I10" s="15"/>
      <c r="J10" s="15" t="s">
        <v>33</v>
      </c>
      <c r="K10" s="16"/>
      <c r="L10" s="16"/>
      <c r="M10" s="16"/>
      <c r="N10" s="16"/>
      <c r="O10" s="16">
        <v>35.51</v>
      </c>
      <c r="P10" s="16"/>
      <c r="Q10" s="16">
        <v>35.51</v>
      </c>
      <c r="R10" s="15">
        <v>945.99</v>
      </c>
      <c r="S10" s="16"/>
      <c r="T10" s="16"/>
    </row>
    <row r="11" spans="2:24" ht="25.5" customHeight="1" x14ac:dyDescent="0.25">
      <c r="B11" s="14" t="s">
        <v>30</v>
      </c>
      <c r="C11" s="15"/>
      <c r="D11" s="14"/>
      <c r="E11" s="18"/>
      <c r="F11" s="18"/>
      <c r="G11" s="19">
        <v>2.9</v>
      </c>
      <c r="H11" s="14"/>
      <c r="I11" s="19"/>
      <c r="J11" s="19" t="s">
        <v>21</v>
      </c>
      <c r="K11" s="20">
        <f t="shared" ref="K11:P11" si="2">SUM(K7:K9)</f>
        <v>90.059999999999988</v>
      </c>
      <c r="L11" s="20">
        <f t="shared" si="2"/>
        <v>155.9</v>
      </c>
      <c r="M11" s="20">
        <f t="shared" si="2"/>
        <v>5.6899999999999995</v>
      </c>
      <c r="N11" s="20">
        <f t="shared" si="2"/>
        <v>251.65000000000003</v>
      </c>
      <c r="O11" s="20">
        <f>SUM(O7:O10)</f>
        <v>428.19999999999993</v>
      </c>
      <c r="P11" s="20">
        <f t="shared" si="2"/>
        <v>0</v>
      </c>
      <c r="Q11" s="21">
        <f>SUM(Q7:Q10)</f>
        <v>679.84999999999991</v>
      </c>
      <c r="R11" s="20">
        <f>SUM(R7:R10)</f>
        <v>13087.070000000002</v>
      </c>
      <c r="S11" s="20">
        <v>40439.050000000003</v>
      </c>
      <c r="T11" s="20"/>
      <c r="U11" t="s">
        <v>34</v>
      </c>
      <c r="V11" s="4">
        <f ca="1">OFFSET(#REF!,X11,0,1,1)</f>
        <v>3.09</v>
      </c>
      <c r="W11" s="4">
        <f ca="1">OFFSET(#REF!,X11,-1,1,1)</f>
        <v>40439.046299999995</v>
      </c>
      <c r="X11" s="4">
        <v>7</v>
      </c>
    </row>
    <row r="12" spans="2:24" ht="16.149999999999999" customHeight="1" x14ac:dyDescent="0.25">
      <c r="B12" s="14">
        <v>28</v>
      </c>
      <c r="C12" s="15" t="s">
        <v>22</v>
      </c>
      <c r="D12" s="14">
        <v>2</v>
      </c>
      <c r="E12" s="14">
        <v>16</v>
      </c>
      <c r="F12" s="14">
        <v>1</v>
      </c>
      <c r="G12" s="15">
        <v>2.7</v>
      </c>
      <c r="H12" s="14" t="s">
        <v>23</v>
      </c>
      <c r="I12" s="15" t="s">
        <v>24</v>
      </c>
      <c r="J12" s="15" t="s">
        <v>25</v>
      </c>
      <c r="K12" s="16">
        <v>9.44</v>
      </c>
      <c r="L12" s="16">
        <v>42.75</v>
      </c>
      <c r="M12" s="16">
        <v>12.42</v>
      </c>
      <c r="N12" s="16">
        <f t="shared" ref="N12:N14" si="3">SUBTOTAL(9,K12:M12)</f>
        <v>64.61</v>
      </c>
      <c r="O12" s="16">
        <v>150.74</v>
      </c>
      <c r="P12" s="16"/>
      <c r="Q12" s="16">
        <f t="shared" ref="Q12:Q15" si="4">SUM(N12:P12)</f>
        <v>215.35000000000002</v>
      </c>
      <c r="R12" s="16">
        <v>6061.95</v>
      </c>
      <c r="S12" s="16"/>
      <c r="T12" s="16" t="s">
        <v>26</v>
      </c>
      <c r="U12" t="s">
        <v>35</v>
      </c>
    </row>
    <row r="13" spans="2:24" ht="16.149999999999999" customHeight="1" x14ac:dyDescent="0.25">
      <c r="B13" s="14"/>
      <c r="C13" s="15"/>
      <c r="D13" s="14"/>
      <c r="E13" s="14"/>
      <c r="F13" s="14"/>
      <c r="G13" s="15"/>
      <c r="H13" s="14" t="s">
        <v>36</v>
      </c>
      <c r="I13" s="15"/>
      <c r="J13" s="15" t="s">
        <v>29</v>
      </c>
      <c r="K13" s="16">
        <v>34.630000000000003</v>
      </c>
      <c r="L13" s="16">
        <v>63.59</v>
      </c>
      <c r="M13" s="16">
        <v>1.1000000000000001</v>
      </c>
      <c r="N13" s="16">
        <f t="shared" si="3"/>
        <v>99.32</v>
      </c>
      <c r="O13" s="16">
        <v>165.78</v>
      </c>
      <c r="P13" s="16"/>
      <c r="Q13" s="16">
        <f t="shared" si="4"/>
        <v>265.10000000000002</v>
      </c>
      <c r="R13" s="16">
        <v>1905.97</v>
      </c>
      <c r="S13" s="16"/>
      <c r="T13" s="16"/>
    </row>
    <row r="14" spans="2:24" ht="16.149999999999999" customHeight="1" x14ac:dyDescent="0.25">
      <c r="B14" s="14"/>
      <c r="C14" s="15"/>
      <c r="D14" s="14"/>
      <c r="E14" s="14"/>
      <c r="F14" s="14"/>
      <c r="G14" s="15"/>
      <c r="H14" s="14">
        <v>50</v>
      </c>
      <c r="I14" s="15"/>
      <c r="J14" s="15" t="s">
        <v>31</v>
      </c>
      <c r="K14" s="16">
        <v>2.83</v>
      </c>
      <c r="L14" s="16">
        <v>20.39</v>
      </c>
      <c r="M14" s="16">
        <v>4.66</v>
      </c>
      <c r="N14" s="16">
        <f t="shared" si="3"/>
        <v>27.88</v>
      </c>
      <c r="O14" s="16">
        <v>44.22</v>
      </c>
      <c r="P14" s="16"/>
      <c r="Q14" s="16">
        <f t="shared" si="4"/>
        <v>72.099999999999994</v>
      </c>
      <c r="R14" s="16">
        <v>1378.94</v>
      </c>
      <c r="S14" s="16"/>
      <c r="T14" s="16"/>
    </row>
    <row r="15" spans="2:24" ht="16.149999999999999" customHeight="1" x14ac:dyDescent="0.25">
      <c r="B15" s="14"/>
      <c r="C15" s="15"/>
      <c r="D15" s="14"/>
      <c r="E15" s="14"/>
      <c r="F15" s="14"/>
      <c r="G15" s="15"/>
      <c r="H15" s="14"/>
      <c r="I15" s="15"/>
      <c r="J15" s="15" t="s">
        <v>33</v>
      </c>
      <c r="K15" s="16"/>
      <c r="L15" s="16"/>
      <c r="M15" s="16"/>
      <c r="N15" s="16">
        <f>SUBTOTAL(9,K15:M15)</f>
        <v>0</v>
      </c>
      <c r="O15" s="16">
        <v>33.159999999999997</v>
      </c>
      <c r="P15" s="16"/>
      <c r="Q15" s="16">
        <f t="shared" si="4"/>
        <v>33.159999999999997</v>
      </c>
      <c r="R15" s="16">
        <v>883.38</v>
      </c>
      <c r="S15" s="16"/>
      <c r="T15" s="16"/>
    </row>
    <row r="16" spans="2:24" ht="25.5" customHeight="1" x14ac:dyDescent="0.25">
      <c r="B16" s="14" t="s">
        <v>30</v>
      </c>
      <c r="C16" s="15"/>
      <c r="D16" s="14"/>
      <c r="E16" s="18"/>
      <c r="F16" s="18"/>
      <c r="G16" s="19">
        <v>2.7</v>
      </c>
      <c r="H16" s="14"/>
      <c r="I16" s="19"/>
      <c r="J16" s="19" t="s">
        <v>21</v>
      </c>
      <c r="K16" s="20">
        <f t="shared" ref="K16:R16" si="5">SUM(K12:K15)</f>
        <v>46.9</v>
      </c>
      <c r="L16" s="20">
        <f t="shared" si="5"/>
        <v>126.73</v>
      </c>
      <c r="M16" s="20">
        <f t="shared" si="5"/>
        <v>18.18</v>
      </c>
      <c r="N16" s="20">
        <f t="shared" si="5"/>
        <v>191.81</v>
      </c>
      <c r="O16" s="20">
        <f t="shared" si="5"/>
        <v>393.9</v>
      </c>
      <c r="P16" s="20">
        <f t="shared" si="5"/>
        <v>0</v>
      </c>
      <c r="Q16" s="21">
        <f t="shared" si="5"/>
        <v>585.71</v>
      </c>
      <c r="R16" s="20">
        <f t="shared" si="5"/>
        <v>10230.24</v>
      </c>
      <c r="S16" s="20">
        <v>35703.54</v>
      </c>
      <c r="T16" s="20"/>
      <c r="U16" t="s">
        <v>37</v>
      </c>
      <c r="V16" s="4">
        <f ca="1">OFFSET(#REF!,X16,0,1,1)</f>
        <v>3.49</v>
      </c>
      <c r="W16" s="4">
        <f ca="1">OFFSET(#REF!,X16,-1,1,1)</f>
        <v>35703.537600000003</v>
      </c>
      <c r="X16" s="4">
        <f>X11+37</f>
        <v>44</v>
      </c>
    </row>
    <row r="17" spans="2:21" customFormat="1" x14ac:dyDescent="0.25">
      <c r="B17" s="14">
        <v>29</v>
      </c>
      <c r="C17" s="15" t="s">
        <v>22</v>
      </c>
      <c r="D17" s="14">
        <v>5</v>
      </c>
      <c r="E17" s="14">
        <v>14</v>
      </c>
      <c r="F17" s="14">
        <v>1</v>
      </c>
      <c r="G17" s="15">
        <v>0.22</v>
      </c>
      <c r="H17" s="14" t="s">
        <v>23</v>
      </c>
      <c r="I17" s="15" t="s">
        <v>24</v>
      </c>
      <c r="J17" s="15" t="s">
        <v>25</v>
      </c>
      <c r="K17" s="16">
        <v>2.2000000000000002</v>
      </c>
      <c r="L17" s="16">
        <v>2.61</v>
      </c>
      <c r="M17" s="16">
        <v>0.09</v>
      </c>
      <c r="N17" s="16">
        <f>SUBTOTAL(9,K17:M17)</f>
        <v>4.9000000000000004</v>
      </c>
      <c r="O17" s="16">
        <v>8.61</v>
      </c>
      <c r="P17" s="16"/>
      <c r="Q17" s="16">
        <f t="shared" ref="Q17:Q21" si="6">SUM(N17:P17)</f>
        <v>13.51</v>
      </c>
      <c r="R17" s="16">
        <v>524.41999999999996</v>
      </c>
      <c r="S17" s="16"/>
      <c r="T17" s="16" t="s">
        <v>26</v>
      </c>
      <c r="U17" t="s">
        <v>38</v>
      </c>
    </row>
    <row r="18" spans="2:21" customFormat="1" x14ac:dyDescent="0.25">
      <c r="B18" s="14" t="s">
        <v>30</v>
      </c>
      <c r="C18" s="15"/>
      <c r="D18" s="14"/>
      <c r="E18" s="14"/>
      <c r="F18" s="14"/>
      <c r="G18" s="15"/>
      <c r="H18" s="14" t="s">
        <v>39</v>
      </c>
      <c r="I18" s="15"/>
      <c r="J18" s="15" t="s">
        <v>40</v>
      </c>
      <c r="K18" s="16"/>
      <c r="L18" s="16"/>
      <c r="M18" s="16"/>
      <c r="N18" s="16">
        <f>SUBTOTAL(9,K18:M18)</f>
        <v>0</v>
      </c>
      <c r="O18" s="16"/>
      <c r="P18" s="16"/>
      <c r="Q18" s="16">
        <f t="shared" si="6"/>
        <v>0</v>
      </c>
      <c r="R18" s="16"/>
      <c r="S18" s="16"/>
      <c r="T18" s="16"/>
      <c r="U18" t="s">
        <v>41</v>
      </c>
    </row>
    <row r="19" spans="2:21" customFormat="1" x14ac:dyDescent="0.25">
      <c r="B19" s="14"/>
      <c r="C19" s="15"/>
      <c r="D19" s="14"/>
      <c r="E19" s="14"/>
      <c r="F19" s="14"/>
      <c r="G19" s="15"/>
      <c r="H19" s="14">
        <v>40</v>
      </c>
      <c r="I19" s="15"/>
      <c r="J19" s="15" t="s">
        <v>33</v>
      </c>
      <c r="K19" s="16"/>
      <c r="L19" s="16"/>
      <c r="M19" s="16"/>
      <c r="N19" s="16">
        <f>SUBTOTAL(9,K19:M19)</f>
        <v>0</v>
      </c>
      <c r="O19" s="16">
        <v>8.35</v>
      </c>
      <c r="P19" s="16"/>
      <c r="Q19" s="16">
        <f t="shared" si="6"/>
        <v>8.35</v>
      </c>
      <c r="R19" s="16">
        <v>222.44</v>
      </c>
      <c r="S19" s="16"/>
      <c r="T19" s="16"/>
    </row>
    <row r="20" spans="2:21" customFormat="1" x14ac:dyDescent="0.25">
      <c r="B20" s="14"/>
      <c r="C20" s="15"/>
      <c r="D20" s="14"/>
      <c r="E20" s="14"/>
      <c r="F20" s="14"/>
      <c r="G20" s="15"/>
      <c r="H20" s="14"/>
      <c r="I20" s="15"/>
      <c r="J20" s="15" t="s">
        <v>29</v>
      </c>
      <c r="K20" s="16">
        <v>5.51</v>
      </c>
      <c r="L20" s="16">
        <v>2.67</v>
      </c>
      <c r="M20" s="16">
        <v>0.06</v>
      </c>
      <c r="N20" s="16">
        <f>SUBTOTAL(9,K20:M20)</f>
        <v>8.24</v>
      </c>
      <c r="O20" s="16">
        <v>14.41</v>
      </c>
      <c r="P20" s="16"/>
      <c r="Q20" s="16">
        <f t="shared" si="6"/>
        <v>22.65</v>
      </c>
      <c r="R20" s="16">
        <v>172.35</v>
      </c>
      <c r="S20" s="16"/>
      <c r="T20" s="16"/>
    </row>
    <row r="21" spans="2:21" customFormat="1" x14ac:dyDescent="0.25">
      <c r="B21" s="14" t="s">
        <v>30</v>
      </c>
      <c r="C21" s="15"/>
      <c r="D21" s="14"/>
      <c r="E21" s="14"/>
      <c r="F21" s="14"/>
      <c r="G21" s="15"/>
      <c r="H21" s="14"/>
      <c r="I21" s="15"/>
      <c r="J21" s="15" t="s">
        <v>31</v>
      </c>
      <c r="K21" s="16"/>
      <c r="L21" s="16">
        <v>0.8</v>
      </c>
      <c r="M21" s="16">
        <v>0.4</v>
      </c>
      <c r="N21" s="16">
        <f>SUBTOTAL(9,K21:M21)</f>
        <v>1.2000000000000002</v>
      </c>
      <c r="O21" s="16">
        <v>3.48</v>
      </c>
      <c r="P21" s="16"/>
      <c r="Q21" s="16">
        <f t="shared" si="6"/>
        <v>4.68</v>
      </c>
      <c r="R21" s="16">
        <v>54.42</v>
      </c>
      <c r="S21" s="16"/>
      <c r="T21" s="16"/>
      <c r="U21" t="s">
        <v>42</v>
      </c>
    </row>
    <row r="22" spans="2:21" customFormat="1" x14ac:dyDescent="0.25">
      <c r="B22" s="14"/>
      <c r="C22" s="15"/>
      <c r="D22" s="14"/>
      <c r="E22" s="14"/>
      <c r="F22" s="14"/>
      <c r="G22" s="19">
        <v>0.22</v>
      </c>
      <c r="H22" s="14"/>
      <c r="I22" s="15"/>
      <c r="J22" s="19" t="s">
        <v>21</v>
      </c>
      <c r="K22" s="20">
        <f>SUM(K17:K21)</f>
        <v>7.71</v>
      </c>
      <c r="L22" s="20">
        <f>SUM(L17:L21)</f>
        <v>6.0799999999999992</v>
      </c>
      <c r="M22" s="20">
        <f>SUM(M17:M21)</f>
        <v>0.55000000000000004</v>
      </c>
      <c r="N22" s="20">
        <f>SUM(N17:N21)</f>
        <v>14.34</v>
      </c>
      <c r="O22" s="20">
        <f>SUM(O17:O21)</f>
        <v>34.85</v>
      </c>
      <c r="P22" s="20">
        <f t="shared" ref="P22" si="7">SUM(P16:P20)</f>
        <v>0</v>
      </c>
      <c r="Q22" s="21">
        <f>SUM(Q17:Q21)</f>
        <v>49.19</v>
      </c>
      <c r="R22" s="20">
        <f>SUM(R17:R21)</f>
        <v>973.62999999999988</v>
      </c>
      <c r="S22" s="20">
        <v>3096.14</v>
      </c>
      <c r="T22" s="20"/>
    </row>
    <row r="23" spans="2:21" customFormat="1" x14ac:dyDescent="0.25">
      <c r="B23" s="14">
        <v>30</v>
      </c>
      <c r="C23" s="15" t="s">
        <v>43</v>
      </c>
      <c r="D23" s="14">
        <v>47</v>
      </c>
      <c r="E23" s="14">
        <v>24</v>
      </c>
      <c r="F23" s="14">
        <v>1</v>
      </c>
      <c r="G23" s="15">
        <v>7.3</v>
      </c>
      <c r="H23" s="14" t="s">
        <v>23</v>
      </c>
      <c r="I23" s="15" t="s">
        <v>24</v>
      </c>
      <c r="J23" s="15" t="s">
        <v>25</v>
      </c>
      <c r="K23" s="16">
        <v>265.37</v>
      </c>
      <c r="L23" s="16">
        <v>154.13999999999999</v>
      </c>
      <c r="M23" s="16">
        <v>4.8899999999999997</v>
      </c>
      <c r="N23" s="16">
        <f t="shared" ref="N23:N29" si="8">SUBTOTAL(9,K23:M23)</f>
        <v>424.4</v>
      </c>
      <c r="O23" s="16">
        <v>218.36</v>
      </c>
      <c r="P23" s="16"/>
      <c r="Q23" s="16">
        <f t="shared" ref="Q23:Q29" si="9">SUM(N23:P23)</f>
        <v>642.76</v>
      </c>
      <c r="R23" s="16">
        <v>44560.58</v>
      </c>
      <c r="S23" s="16"/>
      <c r="T23" s="16" t="s">
        <v>44</v>
      </c>
    </row>
    <row r="24" spans="2:21" customFormat="1" x14ac:dyDescent="0.25">
      <c r="B24" s="14" t="s">
        <v>30</v>
      </c>
      <c r="C24" s="15"/>
      <c r="D24" s="14"/>
      <c r="E24" s="14"/>
      <c r="F24" s="14"/>
      <c r="G24" s="15"/>
      <c r="H24" s="14" t="s">
        <v>45</v>
      </c>
      <c r="I24" s="15"/>
      <c r="J24" s="15" t="s">
        <v>40</v>
      </c>
      <c r="K24" s="16">
        <v>0.93</v>
      </c>
      <c r="L24" s="16">
        <v>0.16</v>
      </c>
      <c r="M24" s="16"/>
      <c r="N24" s="16">
        <f t="shared" si="8"/>
        <v>1.0900000000000001</v>
      </c>
      <c r="O24" s="16">
        <v>1.57</v>
      </c>
      <c r="P24" s="16"/>
      <c r="Q24" s="16">
        <f t="shared" si="9"/>
        <v>2.66</v>
      </c>
      <c r="R24" s="16">
        <v>935.66</v>
      </c>
      <c r="S24" s="16"/>
      <c r="T24" s="16"/>
    </row>
    <row r="25" spans="2:21" customFormat="1" x14ac:dyDescent="0.25">
      <c r="B25" s="14"/>
      <c r="C25" s="15"/>
      <c r="D25" s="14"/>
      <c r="E25" s="14"/>
      <c r="F25" s="14"/>
      <c r="G25" s="15"/>
      <c r="H25" s="14">
        <v>50</v>
      </c>
      <c r="I25" s="15"/>
      <c r="J25" s="15" t="s">
        <v>33</v>
      </c>
      <c r="K25" s="16">
        <v>5</v>
      </c>
      <c r="L25" s="16">
        <v>12.2</v>
      </c>
      <c r="M25" s="16">
        <v>1.7</v>
      </c>
      <c r="N25" s="16">
        <f t="shared" si="8"/>
        <v>18.899999999999999</v>
      </c>
      <c r="O25" s="16">
        <v>51.71</v>
      </c>
      <c r="P25" s="16"/>
      <c r="Q25" s="16">
        <f t="shared" si="9"/>
        <v>70.61</v>
      </c>
      <c r="R25" s="16">
        <v>13641.02</v>
      </c>
      <c r="S25" s="16"/>
      <c r="T25" s="16"/>
    </row>
    <row r="26" spans="2:21" customFormat="1" x14ac:dyDescent="0.25">
      <c r="B26" s="14"/>
      <c r="C26" s="15"/>
      <c r="D26" s="14"/>
      <c r="E26" s="14"/>
      <c r="F26" s="14"/>
      <c r="G26" s="15"/>
      <c r="H26" s="14"/>
      <c r="I26" s="15"/>
      <c r="J26" s="15" t="s">
        <v>29</v>
      </c>
      <c r="K26" s="16">
        <v>672.13</v>
      </c>
      <c r="L26" s="16">
        <v>80.13</v>
      </c>
      <c r="M26" s="16">
        <v>0.31</v>
      </c>
      <c r="N26" s="16">
        <f t="shared" si="8"/>
        <v>752.56999999999994</v>
      </c>
      <c r="O26" s="16">
        <v>499.82</v>
      </c>
      <c r="P26" s="16"/>
      <c r="Q26" s="16">
        <f t="shared" si="9"/>
        <v>1252.3899999999999</v>
      </c>
      <c r="R26" s="16">
        <v>16213.18</v>
      </c>
      <c r="S26" s="16"/>
      <c r="T26" s="16"/>
    </row>
    <row r="27" spans="2:21" customFormat="1" x14ac:dyDescent="0.25">
      <c r="B27" s="14" t="s">
        <v>30</v>
      </c>
      <c r="C27" s="15"/>
      <c r="D27" s="14"/>
      <c r="E27" s="14"/>
      <c r="F27" s="14"/>
      <c r="G27" s="15"/>
      <c r="H27" s="14"/>
      <c r="I27" s="15"/>
      <c r="J27" s="15" t="s">
        <v>31</v>
      </c>
      <c r="K27" s="16">
        <v>0.14000000000000001</v>
      </c>
      <c r="L27" s="16">
        <v>0.4</v>
      </c>
      <c r="M27" s="16">
        <v>0.12</v>
      </c>
      <c r="N27" s="16">
        <f t="shared" si="8"/>
        <v>0.66</v>
      </c>
      <c r="O27" s="16">
        <v>8.56</v>
      </c>
      <c r="P27" s="16"/>
      <c r="Q27" s="16">
        <f t="shared" si="9"/>
        <v>9.2200000000000006</v>
      </c>
      <c r="R27" s="16">
        <v>43.97</v>
      </c>
      <c r="S27" s="16"/>
      <c r="T27" s="16"/>
    </row>
    <row r="28" spans="2:21" customFormat="1" x14ac:dyDescent="0.25">
      <c r="B28" s="14"/>
      <c r="C28" s="15"/>
      <c r="D28" s="14"/>
      <c r="E28" s="14"/>
      <c r="F28" s="14"/>
      <c r="G28" s="15"/>
      <c r="H28" s="14"/>
      <c r="I28" s="15"/>
      <c r="J28" s="15" t="s">
        <v>46</v>
      </c>
      <c r="K28" s="16">
        <v>4.3099999999999996</v>
      </c>
      <c r="L28" s="16">
        <v>9.9600000000000009</v>
      </c>
      <c r="M28" s="16">
        <v>2.2799999999999998</v>
      </c>
      <c r="N28" s="16">
        <f t="shared" si="8"/>
        <v>16.55</v>
      </c>
      <c r="O28" s="16">
        <v>1.24</v>
      </c>
      <c r="P28" s="16"/>
      <c r="Q28" s="16">
        <f t="shared" si="9"/>
        <v>17.79</v>
      </c>
      <c r="R28" s="16">
        <v>2796.94</v>
      </c>
      <c r="S28" s="16"/>
      <c r="T28" s="16"/>
    </row>
    <row r="29" spans="2:21" customFormat="1" x14ac:dyDescent="0.25">
      <c r="B29" s="14"/>
      <c r="C29" s="15"/>
      <c r="D29" s="14"/>
      <c r="E29" s="14"/>
      <c r="F29" s="14"/>
      <c r="G29" s="15"/>
      <c r="H29" s="14"/>
      <c r="I29" s="15"/>
      <c r="J29" s="15" t="s">
        <v>47</v>
      </c>
      <c r="K29" s="16">
        <v>2.5099999999999998</v>
      </c>
      <c r="L29" s="16">
        <v>8.77</v>
      </c>
      <c r="M29" s="16">
        <v>2.61</v>
      </c>
      <c r="N29" s="16">
        <f t="shared" si="8"/>
        <v>13.889999999999999</v>
      </c>
      <c r="O29" s="16">
        <v>0.19</v>
      </c>
      <c r="P29" s="16"/>
      <c r="Q29" s="16">
        <f t="shared" si="9"/>
        <v>14.079999999999998</v>
      </c>
      <c r="R29" s="16">
        <v>1997.72</v>
      </c>
      <c r="S29" s="16"/>
      <c r="T29" s="16"/>
    </row>
    <row r="30" spans="2:21" customFormat="1" x14ac:dyDescent="0.25">
      <c r="B30" s="14"/>
      <c r="C30" s="15"/>
      <c r="D30" s="14"/>
      <c r="E30" s="14"/>
      <c r="F30" s="14"/>
      <c r="G30" s="19">
        <v>7.3</v>
      </c>
      <c r="H30" s="14"/>
      <c r="I30" s="15"/>
      <c r="J30" s="19" t="s">
        <v>21</v>
      </c>
      <c r="K30" s="20">
        <f>SUM(K23:K29)</f>
        <v>950.39</v>
      </c>
      <c r="L30" s="20">
        <f>SUM(L23:L29)</f>
        <v>265.75999999999993</v>
      </c>
      <c r="M30" s="20">
        <f>SUM(M23:M29)</f>
        <v>11.909999999999998</v>
      </c>
      <c r="N30" s="20">
        <f>SUM(N23:N29)</f>
        <v>1228.06</v>
      </c>
      <c r="O30" s="20">
        <f>SUM(O23:O29)</f>
        <v>781.45</v>
      </c>
      <c r="P30" s="20">
        <f>SUM(P23:P27)</f>
        <v>0</v>
      </c>
      <c r="Q30" s="21">
        <f>SUM(Q23:Q29)</f>
        <v>2009.5099999999998</v>
      </c>
      <c r="R30" s="20">
        <f>SUM(R23:R29)</f>
        <v>80189.070000000007</v>
      </c>
      <c r="S30" s="20">
        <v>149151.67000000001</v>
      </c>
      <c r="T30" s="20"/>
    </row>
    <row r="31" spans="2:21" customFormat="1" x14ac:dyDescent="0.25">
      <c r="B31" s="14">
        <v>31</v>
      </c>
      <c r="C31" s="15" t="s">
        <v>22</v>
      </c>
      <c r="D31" s="14">
        <v>37</v>
      </c>
      <c r="E31" s="14">
        <v>4</v>
      </c>
      <c r="F31" s="14">
        <v>1</v>
      </c>
      <c r="G31" s="15">
        <v>1.1000000000000001</v>
      </c>
      <c r="H31" s="14" t="s">
        <v>23</v>
      </c>
      <c r="I31" s="15" t="s">
        <v>24</v>
      </c>
      <c r="J31" s="15" t="s">
        <v>25</v>
      </c>
      <c r="K31" s="16">
        <v>9.84</v>
      </c>
      <c r="L31" s="16">
        <v>4.2300000000000004</v>
      </c>
      <c r="M31" s="16"/>
      <c r="N31" s="16">
        <f>SUBTOTAL(9,K31:M31)</f>
        <v>14.07</v>
      </c>
      <c r="O31" s="16">
        <v>23.29</v>
      </c>
      <c r="P31" s="16"/>
      <c r="Q31" s="16">
        <f t="shared" ref="Q31:Q35" si="10">SUM(N31:P31)</f>
        <v>37.36</v>
      </c>
      <c r="R31" s="15">
        <v>1622.76</v>
      </c>
      <c r="S31" s="16"/>
      <c r="T31" s="16" t="s">
        <v>48</v>
      </c>
    </row>
    <row r="32" spans="2:21" customFormat="1" x14ac:dyDescent="0.25">
      <c r="B32" s="14" t="s">
        <v>30</v>
      </c>
      <c r="C32" s="15"/>
      <c r="D32" s="14"/>
      <c r="E32" s="14"/>
      <c r="F32" s="14"/>
      <c r="G32" s="15"/>
      <c r="H32" s="14" t="s">
        <v>49</v>
      </c>
      <c r="I32" s="15"/>
      <c r="J32" s="15" t="s">
        <v>40</v>
      </c>
      <c r="K32" s="16"/>
      <c r="L32" s="16"/>
      <c r="M32" s="16"/>
      <c r="N32" s="16">
        <f>SUBTOTAL(9,K32:M32)</f>
        <v>0</v>
      </c>
      <c r="O32" s="16"/>
      <c r="P32" s="16"/>
      <c r="Q32" s="16">
        <f t="shared" si="10"/>
        <v>0</v>
      </c>
      <c r="R32" s="15"/>
      <c r="S32" s="16"/>
      <c r="T32" s="16"/>
    </row>
    <row r="33" spans="2:20" customFormat="1" x14ac:dyDescent="0.25">
      <c r="B33" s="14"/>
      <c r="C33" s="15"/>
      <c r="D33" s="14"/>
      <c r="E33" s="14"/>
      <c r="F33" s="14"/>
      <c r="G33" s="15"/>
      <c r="H33" s="14">
        <v>50</v>
      </c>
      <c r="I33" s="15"/>
      <c r="J33" s="15" t="s">
        <v>33</v>
      </c>
      <c r="K33" s="16"/>
      <c r="L33" s="16"/>
      <c r="M33" s="16"/>
      <c r="N33" s="16">
        <f>SUBTOTAL(9,K33:M33)</f>
        <v>0</v>
      </c>
      <c r="O33" s="16">
        <v>4.54</v>
      </c>
      <c r="P33" s="16"/>
      <c r="Q33" s="16">
        <f t="shared" si="10"/>
        <v>4.54</v>
      </c>
      <c r="R33" s="15">
        <v>120.94</v>
      </c>
      <c r="S33" s="16"/>
      <c r="T33" s="16"/>
    </row>
    <row r="34" spans="2:20" customFormat="1" x14ac:dyDescent="0.25">
      <c r="B34" s="14"/>
      <c r="C34" s="15"/>
      <c r="D34" s="14"/>
      <c r="E34" s="14"/>
      <c r="F34" s="14"/>
      <c r="G34" s="15"/>
      <c r="H34" s="14"/>
      <c r="I34" s="15"/>
      <c r="J34" s="15" t="s">
        <v>29</v>
      </c>
      <c r="K34" s="16">
        <v>43.91</v>
      </c>
      <c r="L34" s="16">
        <v>3.97</v>
      </c>
      <c r="M34" s="16"/>
      <c r="N34" s="16">
        <f>SUBTOTAL(9,K34:M34)</f>
        <v>47.879999999999995</v>
      </c>
      <c r="O34" s="16">
        <v>119.51</v>
      </c>
      <c r="P34" s="16"/>
      <c r="Q34" s="16">
        <f t="shared" si="10"/>
        <v>167.39</v>
      </c>
      <c r="R34" s="15">
        <v>1084.96</v>
      </c>
      <c r="S34" s="16"/>
      <c r="T34" s="16"/>
    </row>
    <row r="35" spans="2:20" customFormat="1" x14ac:dyDescent="0.25">
      <c r="B35" s="14" t="s">
        <v>30</v>
      </c>
      <c r="C35" s="15"/>
      <c r="D35" s="14"/>
      <c r="E35" s="14"/>
      <c r="F35" s="14"/>
      <c r="G35" s="15"/>
      <c r="H35" s="14"/>
      <c r="I35" s="15"/>
      <c r="J35" s="15" t="s">
        <v>31</v>
      </c>
      <c r="K35" s="16">
        <v>2.2999999999999998</v>
      </c>
      <c r="L35" s="16">
        <v>1.17</v>
      </c>
      <c r="M35" s="16">
        <v>0.12</v>
      </c>
      <c r="N35" s="16">
        <f>SUBTOTAL(9,K35:M35)</f>
        <v>3.59</v>
      </c>
      <c r="O35" s="16">
        <v>15.13</v>
      </c>
      <c r="P35" s="16"/>
      <c r="Q35" s="16">
        <f t="shared" si="10"/>
        <v>18.72</v>
      </c>
      <c r="R35" s="15">
        <v>237.78</v>
      </c>
      <c r="S35" s="16"/>
      <c r="T35" s="16"/>
    </row>
    <row r="36" spans="2:20" customFormat="1" x14ac:dyDescent="0.25">
      <c r="B36" s="14"/>
      <c r="C36" s="15"/>
      <c r="D36" s="14"/>
      <c r="E36" s="14"/>
      <c r="F36" s="14"/>
      <c r="G36" s="19">
        <v>1.1000000000000001</v>
      </c>
      <c r="H36" s="14"/>
      <c r="I36" s="15"/>
      <c r="J36" s="19" t="s">
        <v>21</v>
      </c>
      <c r="K36" s="20">
        <f t="shared" ref="K36:R36" si="11">SUM(K31:K35)</f>
        <v>56.05</v>
      </c>
      <c r="L36" s="20">
        <f t="shared" si="11"/>
        <v>9.370000000000001</v>
      </c>
      <c r="M36" s="20">
        <f t="shared" si="11"/>
        <v>0.12</v>
      </c>
      <c r="N36" s="20">
        <f t="shared" si="11"/>
        <v>65.539999999999992</v>
      </c>
      <c r="O36" s="20">
        <f t="shared" si="11"/>
        <v>162.47</v>
      </c>
      <c r="P36" s="20">
        <f t="shared" si="11"/>
        <v>0</v>
      </c>
      <c r="Q36" s="22">
        <f t="shared" si="11"/>
        <v>228.01</v>
      </c>
      <c r="R36" s="19">
        <f t="shared" si="11"/>
        <v>3066.44</v>
      </c>
      <c r="S36" s="20">
        <v>13461.67</v>
      </c>
      <c r="T36" s="20"/>
    </row>
    <row r="37" spans="2:20" customFormat="1" x14ac:dyDescent="0.25">
      <c r="B37" s="14">
        <v>32</v>
      </c>
      <c r="C37" s="15" t="s">
        <v>50</v>
      </c>
      <c r="D37" s="14">
        <v>7</v>
      </c>
      <c r="E37" s="14">
        <v>37</v>
      </c>
      <c r="F37" s="14">
        <v>2</v>
      </c>
      <c r="G37" s="15">
        <v>0.8</v>
      </c>
      <c r="H37" s="14" t="s">
        <v>23</v>
      </c>
      <c r="I37" s="15" t="s">
        <v>24</v>
      </c>
      <c r="J37" s="15" t="s">
        <v>25</v>
      </c>
      <c r="K37" s="16">
        <v>9</v>
      </c>
      <c r="L37" s="16">
        <v>7.37</v>
      </c>
      <c r="M37" s="16"/>
      <c r="N37" s="16">
        <f>SUBTOTAL(9,K37:M37)</f>
        <v>16.37</v>
      </c>
      <c r="O37" s="16">
        <v>3.91</v>
      </c>
      <c r="P37" s="16"/>
      <c r="Q37" s="16">
        <f t="shared" ref="Q37:Q41" si="12">SUM(N37:P37)</f>
        <v>20.28</v>
      </c>
      <c r="R37" s="16">
        <v>1656.31</v>
      </c>
      <c r="S37" s="16"/>
      <c r="T37" s="16" t="s">
        <v>51</v>
      </c>
    </row>
    <row r="38" spans="2:20" customFormat="1" x14ac:dyDescent="0.25">
      <c r="B38" s="14" t="s">
        <v>30</v>
      </c>
      <c r="C38" s="15"/>
      <c r="D38" s="14"/>
      <c r="E38" s="14"/>
      <c r="F38" s="14"/>
      <c r="G38" s="15"/>
      <c r="H38" s="14" t="s">
        <v>52</v>
      </c>
      <c r="I38" s="15"/>
      <c r="J38" s="15" t="s">
        <v>40</v>
      </c>
      <c r="K38" s="16"/>
      <c r="L38" s="16"/>
      <c r="M38" s="16"/>
      <c r="N38" s="16">
        <f>SUBTOTAL(9,K38:M38)</f>
        <v>0</v>
      </c>
      <c r="O38" s="16"/>
      <c r="P38" s="16"/>
      <c r="Q38" s="16">
        <f t="shared" si="12"/>
        <v>0</v>
      </c>
      <c r="R38" s="16"/>
      <c r="S38" s="16"/>
      <c r="T38" s="16"/>
    </row>
    <row r="39" spans="2:20" customFormat="1" x14ac:dyDescent="0.25">
      <c r="B39" s="14"/>
      <c r="C39" s="15"/>
      <c r="D39" s="14"/>
      <c r="E39" s="14"/>
      <c r="F39" s="14"/>
      <c r="G39" s="15"/>
      <c r="H39" s="14">
        <v>45</v>
      </c>
      <c r="I39" s="15"/>
      <c r="J39" s="15" t="s">
        <v>33</v>
      </c>
      <c r="K39" s="16"/>
      <c r="L39" s="16"/>
      <c r="M39" s="16"/>
      <c r="N39" s="16">
        <f>SUBTOTAL(9,K39:M39)</f>
        <v>0</v>
      </c>
      <c r="O39" s="16"/>
      <c r="P39" s="16"/>
      <c r="Q39" s="16">
        <f t="shared" si="12"/>
        <v>0</v>
      </c>
      <c r="R39" s="16"/>
      <c r="S39" s="16"/>
      <c r="T39" s="16"/>
    </row>
    <row r="40" spans="2:20" customFormat="1" x14ac:dyDescent="0.25">
      <c r="B40" s="14"/>
      <c r="C40" s="15"/>
      <c r="D40" s="14"/>
      <c r="E40" s="14"/>
      <c r="F40" s="14"/>
      <c r="G40" s="15"/>
      <c r="H40" s="14"/>
      <c r="I40" s="15"/>
      <c r="J40" s="15" t="s">
        <v>29</v>
      </c>
      <c r="K40" s="16">
        <v>65.09</v>
      </c>
      <c r="L40" s="16">
        <v>9.7899999999999991</v>
      </c>
      <c r="M40" s="16">
        <v>0.46</v>
      </c>
      <c r="N40" s="16">
        <f>SUBTOTAL(9,K40:M40)</f>
        <v>75.339999999999989</v>
      </c>
      <c r="O40" s="16">
        <v>101.58</v>
      </c>
      <c r="P40" s="16"/>
      <c r="Q40" s="16">
        <f t="shared" si="12"/>
        <v>176.92</v>
      </c>
      <c r="R40" s="16">
        <v>1636.11</v>
      </c>
      <c r="S40" s="16"/>
      <c r="T40" s="16"/>
    </row>
    <row r="41" spans="2:20" customFormat="1" x14ac:dyDescent="0.25">
      <c r="B41" s="14" t="s">
        <v>30</v>
      </c>
      <c r="C41" s="15"/>
      <c r="D41" s="14"/>
      <c r="E41" s="14"/>
      <c r="F41" s="14"/>
      <c r="G41" s="15"/>
      <c r="H41" s="14"/>
      <c r="I41" s="15"/>
      <c r="J41" s="15" t="s">
        <v>31</v>
      </c>
      <c r="K41" s="16">
        <v>5.24</v>
      </c>
      <c r="L41" s="16">
        <v>5.83</v>
      </c>
      <c r="M41" s="16">
        <v>0.4</v>
      </c>
      <c r="N41" s="16">
        <f>SUBTOTAL(9,K41:M41)</f>
        <v>11.47</v>
      </c>
      <c r="O41" s="16">
        <v>2.69</v>
      </c>
      <c r="P41" s="16"/>
      <c r="Q41" s="16">
        <f t="shared" si="12"/>
        <v>14.16</v>
      </c>
      <c r="R41" s="16">
        <v>658.24</v>
      </c>
      <c r="S41" s="16"/>
      <c r="T41" s="16"/>
    </row>
    <row r="42" spans="2:20" customFormat="1" x14ac:dyDescent="0.25">
      <c r="B42" s="14"/>
      <c r="C42" s="15"/>
      <c r="D42" s="14"/>
      <c r="E42" s="14"/>
      <c r="F42" s="14"/>
      <c r="G42" s="19">
        <v>0.8</v>
      </c>
      <c r="H42" s="14"/>
      <c r="I42" s="15"/>
      <c r="J42" s="19" t="s">
        <v>21</v>
      </c>
      <c r="K42" s="20">
        <f t="shared" ref="K42:R42" si="13">SUM(K37:K41)</f>
        <v>79.33</v>
      </c>
      <c r="L42" s="20">
        <f t="shared" si="13"/>
        <v>22.990000000000002</v>
      </c>
      <c r="M42" s="20">
        <f t="shared" si="13"/>
        <v>0.8600000000000001</v>
      </c>
      <c r="N42" s="20">
        <f t="shared" si="13"/>
        <v>103.17999999999999</v>
      </c>
      <c r="O42" s="20">
        <f t="shared" si="13"/>
        <v>108.17999999999999</v>
      </c>
      <c r="P42" s="20">
        <f t="shared" si="13"/>
        <v>0</v>
      </c>
      <c r="Q42" s="21">
        <f t="shared" si="13"/>
        <v>211.35999999999999</v>
      </c>
      <c r="R42" s="20">
        <f t="shared" si="13"/>
        <v>3950.66</v>
      </c>
      <c r="S42" s="20">
        <v>11535.93</v>
      </c>
      <c r="T42" s="20"/>
    </row>
    <row r="43" spans="2:20" customFormat="1" x14ac:dyDescent="0.25">
      <c r="B43" s="14">
        <v>33</v>
      </c>
      <c r="C43" s="15" t="s">
        <v>50</v>
      </c>
      <c r="D43" s="14">
        <v>7</v>
      </c>
      <c r="E43" s="14">
        <v>27</v>
      </c>
      <c r="F43" s="14">
        <v>1</v>
      </c>
      <c r="G43" s="15">
        <v>10.4</v>
      </c>
      <c r="H43" s="14" t="s">
        <v>23</v>
      </c>
      <c r="I43" s="15" t="s">
        <v>24</v>
      </c>
      <c r="J43" s="15" t="s">
        <v>25</v>
      </c>
      <c r="K43" s="16">
        <v>17.34</v>
      </c>
      <c r="L43" s="16">
        <v>10.220000000000001</v>
      </c>
      <c r="M43" s="16"/>
      <c r="N43" s="16">
        <f>SUBTOTAL(9,K43:M43)</f>
        <v>27.560000000000002</v>
      </c>
      <c r="O43" s="16">
        <v>9.0399999999999991</v>
      </c>
      <c r="P43" s="16"/>
      <c r="Q43" s="16">
        <f t="shared" ref="Q43:Q47" si="14">SUM(N43:P43)</f>
        <v>36.6</v>
      </c>
      <c r="R43" s="16">
        <v>2876.5</v>
      </c>
      <c r="S43" s="16"/>
      <c r="T43" s="16" t="s">
        <v>51</v>
      </c>
    </row>
    <row r="44" spans="2:20" customFormat="1" x14ac:dyDescent="0.25">
      <c r="B44" s="14" t="s">
        <v>30</v>
      </c>
      <c r="C44" s="15"/>
      <c r="D44" s="14"/>
      <c r="E44" s="14"/>
      <c r="F44" s="14"/>
      <c r="G44" s="15"/>
      <c r="H44" s="14" t="s">
        <v>53</v>
      </c>
      <c r="I44" s="15"/>
      <c r="J44" s="15" t="s">
        <v>40</v>
      </c>
      <c r="K44" s="16"/>
      <c r="L44" s="16"/>
      <c r="M44" s="16"/>
      <c r="N44" s="16">
        <f>SUBTOTAL(9,K44:M44)</f>
        <v>0</v>
      </c>
      <c r="O44" s="16"/>
      <c r="P44" s="16"/>
      <c r="Q44" s="16">
        <f t="shared" si="14"/>
        <v>0</v>
      </c>
      <c r="R44" s="16"/>
      <c r="S44" s="16"/>
      <c r="T44" s="16"/>
    </row>
    <row r="45" spans="2:20" customFormat="1" x14ac:dyDescent="0.25">
      <c r="B45" s="14"/>
      <c r="C45" s="15"/>
      <c r="D45" s="14"/>
      <c r="E45" s="14"/>
      <c r="F45" s="14"/>
      <c r="G45" s="15"/>
      <c r="H45" s="14">
        <v>45</v>
      </c>
      <c r="I45" s="15"/>
      <c r="J45" s="15" t="s">
        <v>33</v>
      </c>
      <c r="K45" s="16"/>
      <c r="L45" s="16"/>
      <c r="M45" s="16"/>
      <c r="N45" s="16">
        <f>SUBTOTAL(9,K45:M45)</f>
        <v>0</v>
      </c>
      <c r="O45" s="16"/>
      <c r="P45" s="16"/>
      <c r="Q45" s="16">
        <f t="shared" si="14"/>
        <v>0</v>
      </c>
      <c r="R45" s="16"/>
      <c r="S45" s="16"/>
      <c r="T45" s="16"/>
    </row>
    <row r="46" spans="2:20" customFormat="1" x14ac:dyDescent="0.25">
      <c r="B46" s="14"/>
      <c r="C46" s="15"/>
      <c r="D46" s="14"/>
      <c r="E46" s="14"/>
      <c r="F46" s="14"/>
      <c r="G46" s="15"/>
      <c r="H46" s="14"/>
      <c r="I46" s="15"/>
      <c r="J46" s="15" t="s">
        <v>29</v>
      </c>
      <c r="K46" s="16">
        <v>870.46</v>
      </c>
      <c r="L46" s="16">
        <v>102.37</v>
      </c>
      <c r="M46" s="16">
        <v>3.48</v>
      </c>
      <c r="N46" s="16">
        <f>SUBTOTAL(9,K46:M46)</f>
        <v>976.31000000000006</v>
      </c>
      <c r="O46" s="16">
        <v>2051.29</v>
      </c>
      <c r="P46" s="16"/>
      <c r="Q46" s="16">
        <f t="shared" si="14"/>
        <v>3027.6</v>
      </c>
      <c r="R46" s="16">
        <v>21758.12</v>
      </c>
      <c r="S46" s="16"/>
      <c r="T46" s="16"/>
    </row>
    <row r="47" spans="2:20" customFormat="1" x14ac:dyDescent="0.25">
      <c r="B47" s="14" t="s">
        <v>30</v>
      </c>
      <c r="C47" s="15"/>
      <c r="D47" s="14"/>
      <c r="E47" s="14"/>
      <c r="F47" s="14"/>
      <c r="G47" s="15"/>
      <c r="H47" s="14"/>
      <c r="I47" s="15"/>
      <c r="J47" s="15" t="s">
        <v>47</v>
      </c>
      <c r="K47" s="16">
        <v>2.94</v>
      </c>
      <c r="L47" s="16">
        <v>4.67</v>
      </c>
      <c r="M47" s="16">
        <v>0.75</v>
      </c>
      <c r="N47" s="16">
        <f>SUBTOTAL(9,K47:M47)</f>
        <v>8.36</v>
      </c>
      <c r="O47" s="16">
        <v>3.48</v>
      </c>
      <c r="P47" s="16"/>
      <c r="Q47" s="16">
        <f t="shared" si="14"/>
        <v>11.84</v>
      </c>
      <c r="R47" s="16">
        <v>1368.11</v>
      </c>
      <c r="S47" s="16"/>
      <c r="T47" s="16"/>
    </row>
    <row r="48" spans="2:20" customFormat="1" x14ac:dyDescent="0.25">
      <c r="B48" s="14"/>
      <c r="C48" s="15"/>
      <c r="D48" s="14"/>
      <c r="E48" s="14"/>
      <c r="F48" s="14"/>
      <c r="G48" s="19">
        <v>10.4</v>
      </c>
      <c r="H48" s="14"/>
      <c r="I48" s="15"/>
      <c r="J48" s="19" t="s">
        <v>21</v>
      </c>
      <c r="K48" s="20">
        <f t="shared" ref="K48:R48" si="15">SUM(K43:K47)</f>
        <v>890.74000000000012</v>
      </c>
      <c r="L48" s="20">
        <f t="shared" si="15"/>
        <v>117.26</v>
      </c>
      <c r="M48" s="20">
        <f t="shared" si="15"/>
        <v>4.2300000000000004</v>
      </c>
      <c r="N48" s="20">
        <f t="shared" si="15"/>
        <v>1012.2300000000001</v>
      </c>
      <c r="O48" s="20">
        <f t="shared" si="15"/>
        <v>2063.81</v>
      </c>
      <c r="P48" s="20">
        <f t="shared" si="15"/>
        <v>0</v>
      </c>
      <c r="Q48" s="22">
        <f t="shared" si="15"/>
        <v>3076.04</v>
      </c>
      <c r="R48" s="20">
        <f t="shared" si="15"/>
        <v>26002.73</v>
      </c>
      <c r="S48" s="20">
        <v>123772.99</v>
      </c>
      <c r="T48" s="20"/>
    </row>
    <row r="49" spans="2:24" ht="16.149999999999999" customHeight="1" x14ac:dyDescent="0.25">
      <c r="B49" s="14"/>
      <c r="C49" s="15"/>
      <c r="D49" s="14"/>
      <c r="E49" s="14"/>
      <c r="F49" s="14"/>
      <c r="G49" s="15"/>
      <c r="H49" s="14"/>
      <c r="I49" s="15"/>
      <c r="J49" s="19"/>
      <c r="K49" s="20"/>
      <c r="L49" s="20"/>
      <c r="M49" s="20"/>
      <c r="N49" s="20"/>
      <c r="O49" s="20"/>
      <c r="P49" s="20"/>
      <c r="Q49" s="21"/>
      <c r="R49" s="21"/>
      <c r="S49" s="20"/>
      <c r="T49" s="20"/>
    </row>
    <row r="50" spans="2:24" ht="16.149999999999999" customHeight="1" x14ac:dyDescent="0.25">
      <c r="B50" s="14" t="s">
        <v>30</v>
      </c>
      <c r="C50" s="15"/>
      <c r="D50" s="14"/>
      <c r="E50" s="18"/>
      <c r="F50" s="18"/>
      <c r="G50" s="19"/>
      <c r="H50" s="14"/>
      <c r="I50" s="19"/>
      <c r="J50" s="19"/>
      <c r="K50" s="20"/>
      <c r="L50" s="20"/>
      <c r="M50" s="20"/>
      <c r="N50" s="20"/>
      <c r="O50" s="20"/>
      <c r="P50" s="20"/>
      <c r="Q50" s="21"/>
      <c r="R50" s="21"/>
      <c r="S50" s="20"/>
      <c r="T50" s="20"/>
      <c r="U50" t="s">
        <v>54</v>
      </c>
      <c r="V50" s="4">
        <f ca="1">OFFSET(#REF!,X50,0,1,1)</f>
        <v>3.1799999999999997</v>
      </c>
      <c r="W50" s="4">
        <f ca="1">OFFSET(#REF!,X50,-1,1,1)</f>
        <v>3096.1433999999999</v>
      </c>
      <c r="X50" s="4">
        <v>81</v>
      </c>
    </row>
    <row r="51" spans="2:24" x14ac:dyDescent="0.25">
      <c r="C51" s="15"/>
      <c r="L51" s="19"/>
    </row>
    <row r="52" spans="2:24" x14ac:dyDescent="0.25">
      <c r="B52" s="14"/>
      <c r="D52" s="18" t="s">
        <v>55</v>
      </c>
      <c r="E52" s="18"/>
      <c r="F52" s="18"/>
      <c r="G52" s="19">
        <f>SUM(G48+G42+G36+G30+G22+G16+G11)</f>
        <v>25.419999999999998</v>
      </c>
      <c r="H52" s="14"/>
      <c r="I52" s="19"/>
      <c r="J52" s="19"/>
      <c r="K52" s="19">
        <f t="shared" ref="K52:S52" si="16">SUM(K48+K42+K36+K30+K22+K16+K11)</f>
        <v>2121.1800000000003</v>
      </c>
      <c r="L52" s="19">
        <f t="shared" si="16"/>
        <v>704.08999999999992</v>
      </c>
      <c r="M52" s="19">
        <f t="shared" si="16"/>
        <v>41.539999999999992</v>
      </c>
      <c r="N52" s="19">
        <f t="shared" si="16"/>
        <v>2866.8100000000004</v>
      </c>
      <c r="O52" s="19">
        <f t="shared" si="16"/>
        <v>3972.8599999999997</v>
      </c>
      <c r="P52" s="19">
        <f t="shared" si="16"/>
        <v>0</v>
      </c>
      <c r="Q52" s="18">
        <f t="shared" si="16"/>
        <v>6839.67</v>
      </c>
      <c r="R52" s="19">
        <f t="shared" si="16"/>
        <v>137499.84000000003</v>
      </c>
      <c r="S52" s="19">
        <f t="shared" si="16"/>
        <v>377160.99</v>
      </c>
      <c r="T52" s="20"/>
    </row>
    <row r="53" spans="2:24" x14ac:dyDescent="0.25">
      <c r="C53" s="19"/>
    </row>
    <row r="55" spans="2:24" x14ac:dyDescent="0.25">
      <c r="D55" s="26"/>
      <c r="E55" s="27"/>
      <c r="F55" s="27"/>
      <c r="G55" s="27" t="s">
        <v>56</v>
      </c>
      <c r="H55" s="26"/>
      <c r="I55" s="26"/>
      <c r="J55" s="26"/>
      <c r="K55" s="28"/>
      <c r="L55" s="27"/>
      <c r="M55" s="27"/>
      <c r="N55" s="27"/>
      <c r="O55" s="27"/>
      <c r="P55" s="26" t="s">
        <v>57</v>
      </c>
      <c r="Q55" s="27"/>
      <c r="R55" s="27"/>
    </row>
    <row r="56" spans="2:24" x14ac:dyDescent="0.25">
      <c r="C56" s="23"/>
      <c r="D56" s="26"/>
      <c r="E56" s="27"/>
      <c r="F56" s="27"/>
      <c r="G56" s="27"/>
      <c r="H56" s="26"/>
      <c r="I56" s="26"/>
      <c r="J56" s="26"/>
      <c r="K56" s="28"/>
      <c r="L56" s="27"/>
      <c r="M56" s="27"/>
      <c r="N56" s="27"/>
      <c r="O56" s="27"/>
      <c r="P56" s="27"/>
      <c r="Q56" s="27"/>
      <c r="R56" s="27"/>
    </row>
    <row r="57" spans="2:24" x14ac:dyDescent="0.25">
      <c r="C57" s="23"/>
      <c r="D57" s="29"/>
      <c r="E57" s="29"/>
      <c r="F57" s="29"/>
      <c r="G57" s="30"/>
      <c r="H57" s="29"/>
      <c r="I57" s="30"/>
      <c r="J57" s="30"/>
    </row>
    <row r="58" spans="2:24" x14ac:dyDescent="0.25">
      <c r="D58" s="29"/>
      <c r="E58" s="29"/>
      <c r="F58" s="29"/>
      <c r="G58" s="30"/>
      <c r="M58" s="31"/>
      <c r="N58" s="31"/>
      <c r="O58" s="31"/>
    </row>
    <row r="83" spans="4:15" customFormat="1" x14ac:dyDescent="0.25">
      <c r="D83" s="29"/>
      <c r="E83" s="29"/>
      <c r="F83" s="29"/>
      <c r="G83" s="30"/>
      <c r="H83" s="29"/>
      <c r="I83" s="30"/>
      <c r="J83" s="30"/>
      <c r="K83" s="25"/>
      <c r="L83" s="25"/>
      <c r="M83" s="25"/>
      <c r="N83" s="25"/>
      <c r="O83" s="25"/>
    </row>
    <row r="84" spans="4:15" customFormat="1" x14ac:dyDescent="0.25">
      <c r="D84" s="29"/>
      <c r="E84" s="29"/>
      <c r="F84" s="29"/>
      <c r="G84" s="30"/>
      <c r="H84" s="23"/>
      <c r="I84" s="24"/>
      <c r="J84" s="24"/>
      <c r="K84" s="25"/>
      <c r="L84" s="25"/>
      <c r="M84" s="31"/>
      <c r="N84" s="31"/>
      <c r="O84" s="31"/>
    </row>
  </sheetData>
  <mergeCells count="24">
    <mergeCell ref="S5:S6"/>
    <mergeCell ref="T5:T6"/>
    <mergeCell ref="D57:G58"/>
    <mergeCell ref="H57:J57"/>
    <mergeCell ref="M58:O58"/>
    <mergeCell ref="D83:G84"/>
    <mergeCell ref="H83:J83"/>
    <mergeCell ref="M84:O84"/>
    <mergeCell ref="J5:J6"/>
    <mergeCell ref="K5:N5"/>
    <mergeCell ref="O5:O6"/>
    <mergeCell ref="P5:P6"/>
    <mergeCell ref="Q5:Q6"/>
    <mergeCell ref="R5:R6"/>
    <mergeCell ref="B2:T2"/>
    <mergeCell ref="B3:T3"/>
    <mergeCell ref="B5:B6"/>
    <mergeCell ref="C5:C6"/>
    <mergeCell ref="D5:D6"/>
    <mergeCell ref="E5:E6"/>
    <mergeCell ref="F5:F6"/>
    <mergeCell ref="G5:G6"/>
    <mergeCell ref="H5:H6"/>
    <mergeCell ref="I5:I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М. Мосунов</dc:creator>
  <cp:lastModifiedBy>Алексей М. Мосунов</cp:lastModifiedBy>
  <dcterms:created xsi:type="dcterms:W3CDTF">2017-10-04T11:07:33Z</dcterms:created>
  <dcterms:modified xsi:type="dcterms:W3CDTF">2017-10-04T11:09:26Z</dcterms:modified>
</cp:coreProperties>
</file>