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120" yWindow="840" windowWidth="9720" windowHeight="6600" activeTab="1"/>
  </bookViews>
  <sheets>
    <sheet name="РАСЧЕТ" sheetId="19" r:id="rId1"/>
    <sheet name="ЛОТЫ" sheetId="20" r:id="rId2"/>
    <sheet name="Лист1" sheetId="21" r:id="rId3"/>
  </sheets>
  <definedNames>
    <definedName name="_xlnm._FilterDatabase" localSheetId="1" hidden="1">ЛОТЫ!#REF!</definedName>
    <definedName name="д1">#REF!</definedName>
    <definedName name="ЛУ">#REF!</definedName>
    <definedName name="_xlnm.Print_Area" localSheetId="1">ЛОТЫ!$A$1:$F$111</definedName>
    <definedName name="_xlnm.Print_Area" localSheetId="0">РАСЧЕТ!$B$2:$N$49</definedName>
  </definedNames>
  <calcPr calcId="144525"/>
</workbook>
</file>

<file path=xl/calcChain.xml><?xml version="1.0" encoding="utf-8"?>
<calcChain xmlns="http://schemas.openxmlformats.org/spreadsheetml/2006/main">
  <c r="L705" i="19" l="1"/>
  <c r="N705" i="19" s="1"/>
  <c r="M611" i="19"/>
  <c r="K611" i="19"/>
  <c r="J611" i="19"/>
  <c r="I611" i="19"/>
  <c r="L610" i="19"/>
  <c r="N610" i="19" s="1"/>
  <c r="M609" i="19"/>
  <c r="K609" i="19"/>
  <c r="J609" i="19"/>
  <c r="I609" i="19"/>
  <c r="L608" i="19"/>
  <c r="N608" i="19" s="1"/>
  <c r="M607" i="19"/>
  <c r="K607" i="19"/>
  <c r="J607" i="19"/>
  <c r="I607" i="19"/>
  <c r="L606" i="19"/>
  <c r="N606" i="19" s="1"/>
  <c r="I70" i="19"/>
  <c r="F101" i="20"/>
  <c r="F100" i="20"/>
  <c r="F99" i="20"/>
  <c r="F98" i="20"/>
  <c r="F97" i="20"/>
  <c r="F96" i="20"/>
  <c r="F95" i="20"/>
  <c r="D106" i="20" s="1"/>
  <c r="F94" i="20"/>
  <c r="F93" i="20"/>
  <c r="F92" i="20"/>
  <c r="D104" i="20" s="1"/>
  <c r="F84" i="20"/>
  <c r="F64" i="20"/>
  <c r="F63" i="20"/>
  <c r="F62" i="20"/>
  <c r="F61" i="20"/>
  <c r="F60" i="20"/>
  <c r="F59" i="20"/>
  <c r="F58" i="20"/>
  <c r="D69" i="20" s="1"/>
  <c r="F57" i="20"/>
  <c r="F56" i="20"/>
  <c r="F55" i="20"/>
  <c r="D67" i="20" s="1"/>
  <c r="F47" i="20"/>
  <c r="F27" i="20"/>
  <c r="F26" i="20"/>
  <c r="F25" i="20"/>
  <c r="F24" i="20"/>
  <c r="F23" i="20"/>
  <c r="F22" i="20"/>
  <c r="F21" i="20"/>
  <c r="D32" i="20" s="1"/>
  <c r="F20" i="20"/>
  <c r="F19" i="20"/>
  <c r="F18" i="20"/>
  <c r="D30" i="20" s="1"/>
  <c r="F10" i="20"/>
  <c r="K613" i="19" l="1"/>
  <c r="L611" i="19"/>
  <c r="N611" i="19" s="1"/>
  <c r="J613" i="19"/>
  <c r="J612" i="19" s="1"/>
  <c r="M613" i="19"/>
  <c r="M612" i="19" s="1"/>
  <c r="L609" i="19"/>
  <c r="N609" i="19" s="1"/>
  <c r="I613" i="19"/>
  <c r="I612" i="19" s="1"/>
  <c r="L607" i="19"/>
  <c r="N607" i="19" s="1"/>
  <c r="K612" i="19"/>
  <c r="D105" i="20"/>
  <c r="D107" i="20"/>
  <c r="D70" i="20"/>
  <c r="D68" i="20"/>
  <c r="D31" i="20"/>
  <c r="D33" i="20"/>
  <c r="D71" i="20" l="1"/>
  <c r="C73" i="20" s="1"/>
  <c r="C74" i="20" s="1"/>
  <c r="L613" i="19"/>
  <c r="N613" i="19" s="1"/>
  <c r="N614" i="19" s="1"/>
  <c r="L612" i="19"/>
  <c r="N612" i="19" s="1"/>
  <c r="D108" i="20"/>
  <c r="C110" i="20" s="1"/>
  <c r="C111" i="20" s="1"/>
  <c r="D34" i="20"/>
  <c r="C36" i="20" s="1"/>
  <c r="C37" i="20" s="1"/>
  <c r="M464" i="19" l="1"/>
  <c r="J464" i="19"/>
  <c r="K464" i="19"/>
  <c r="I464" i="19"/>
  <c r="M462" i="19"/>
  <c r="J462" i="19"/>
  <c r="K462" i="19"/>
  <c r="I462" i="19"/>
  <c r="L463" i="19"/>
  <c r="N463" i="19" s="1"/>
  <c r="L461" i="19"/>
  <c r="N461" i="19" s="1"/>
  <c r="M466" i="19"/>
  <c r="K466" i="19"/>
  <c r="J466" i="19"/>
  <c r="I466" i="19"/>
  <c r="L465" i="19"/>
  <c r="N465" i="19" s="1"/>
  <c r="M460" i="19"/>
  <c r="K460" i="19"/>
  <c r="J460" i="19"/>
  <c r="I460" i="19"/>
  <c r="L459" i="19"/>
  <c r="N459" i="19" s="1"/>
  <c r="M458" i="19"/>
  <c r="K458" i="19"/>
  <c r="J458" i="19"/>
  <c r="I458" i="19"/>
  <c r="L457" i="19"/>
  <c r="N457" i="19" s="1"/>
  <c r="M456" i="19"/>
  <c r="K456" i="19"/>
  <c r="J456" i="19"/>
  <c r="I456" i="19"/>
  <c r="L455" i="19"/>
  <c r="N455" i="19" s="1"/>
  <c r="M410" i="19"/>
  <c r="K410" i="19"/>
  <c r="J410" i="19"/>
  <c r="I410" i="19"/>
  <c r="L409" i="19"/>
  <c r="N409" i="19" s="1"/>
  <c r="M408" i="19"/>
  <c r="K408" i="19"/>
  <c r="J408" i="19"/>
  <c r="I408" i="19"/>
  <c r="L407" i="19"/>
  <c r="N407" i="19" s="1"/>
  <c r="M406" i="19"/>
  <c r="K406" i="19"/>
  <c r="J406" i="19"/>
  <c r="I406" i="19"/>
  <c r="L405" i="19"/>
  <c r="N405" i="19" s="1"/>
  <c r="M404" i="19"/>
  <c r="K404" i="19"/>
  <c r="J404" i="19"/>
  <c r="I404" i="19"/>
  <c r="L403" i="19"/>
  <c r="N403" i="19" s="1"/>
  <c r="I518" i="19"/>
  <c r="M518" i="19"/>
  <c r="K518" i="19"/>
  <c r="J518" i="19"/>
  <c r="L517" i="19"/>
  <c r="N517" i="19" s="1"/>
  <c r="M516" i="19"/>
  <c r="K516" i="19"/>
  <c r="J516" i="19"/>
  <c r="I516" i="19"/>
  <c r="L515" i="19"/>
  <c r="N515" i="19" s="1"/>
  <c r="M514" i="19"/>
  <c r="K514" i="19"/>
  <c r="J514" i="19"/>
  <c r="I514" i="19"/>
  <c r="L513" i="19"/>
  <c r="N513" i="19" s="1"/>
  <c r="M512" i="19"/>
  <c r="K512" i="19"/>
  <c r="J512" i="19"/>
  <c r="I512" i="19"/>
  <c r="L511" i="19"/>
  <c r="N511" i="19" s="1"/>
  <c r="M510" i="19"/>
  <c r="K510" i="19"/>
  <c r="J510" i="19"/>
  <c r="I510" i="19"/>
  <c r="L509" i="19"/>
  <c r="N509" i="19" s="1"/>
  <c r="I170" i="19"/>
  <c r="I168" i="19"/>
  <c r="I166" i="19"/>
  <c r="I164" i="19"/>
  <c r="I212" i="19"/>
  <c r="I214" i="19"/>
  <c r="I216" i="19"/>
  <c r="M311" i="19"/>
  <c r="J311" i="19"/>
  <c r="K311" i="19"/>
  <c r="I311" i="19"/>
  <c r="I309" i="19"/>
  <c r="I307" i="19"/>
  <c r="I305" i="19"/>
  <c r="I262" i="19"/>
  <c r="I260" i="19"/>
  <c r="I258" i="19"/>
  <c r="I412" i="19" l="1"/>
  <c r="I411" i="19" s="1"/>
  <c r="L456" i="19"/>
  <c r="N456" i="19" s="1"/>
  <c r="M412" i="19"/>
  <c r="M411" i="19" s="1"/>
  <c r="L460" i="19"/>
  <c r="N460" i="19" s="1"/>
  <c r="J468" i="19"/>
  <c r="J467" i="19" s="1"/>
  <c r="L466" i="19"/>
  <c r="N466" i="19" s="1"/>
  <c r="L458" i="19"/>
  <c r="N458" i="19" s="1"/>
  <c r="I468" i="19"/>
  <c r="I467" i="19" s="1"/>
  <c r="L464" i="19"/>
  <c r="N464" i="19" s="1"/>
  <c r="M468" i="19"/>
  <c r="M467" i="19" s="1"/>
  <c r="L462" i="19"/>
  <c r="N462" i="19" s="1"/>
  <c r="K468" i="19"/>
  <c r="L410" i="19"/>
  <c r="N410" i="19" s="1"/>
  <c r="L408" i="19"/>
  <c r="N408" i="19" s="1"/>
  <c r="J412" i="19"/>
  <c r="J411" i="19" s="1"/>
  <c r="L406" i="19"/>
  <c r="N406" i="19" s="1"/>
  <c r="L404" i="19"/>
  <c r="N404" i="19" s="1"/>
  <c r="K412" i="19"/>
  <c r="L518" i="19"/>
  <c r="N518" i="19" s="1"/>
  <c r="L510" i="19"/>
  <c r="N510" i="19" s="1"/>
  <c r="L516" i="19"/>
  <c r="N516" i="19" s="1"/>
  <c r="L514" i="19"/>
  <c r="N514" i="19" s="1"/>
  <c r="L512" i="19"/>
  <c r="N512" i="19" s="1"/>
  <c r="I520" i="19"/>
  <c r="I519" i="19" s="1"/>
  <c r="M520" i="19"/>
  <c r="M519" i="19" s="1"/>
  <c r="J520" i="19"/>
  <c r="J519" i="19" s="1"/>
  <c r="K520" i="19"/>
  <c r="M309" i="19"/>
  <c r="L468" i="19" l="1"/>
  <c r="N468" i="19" s="1"/>
  <c r="N469" i="19" s="1"/>
  <c r="K467" i="19"/>
  <c r="L467" i="19" s="1"/>
  <c r="N467" i="19" s="1"/>
  <c r="L412" i="19"/>
  <c r="N412" i="19" s="1"/>
  <c r="N413" i="19" s="1"/>
  <c r="K411" i="19"/>
  <c r="L411" i="19" s="1"/>
  <c r="N411" i="19" s="1"/>
  <c r="L520" i="19"/>
  <c r="N520" i="19" s="1"/>
  <c r="N521" i="19" s="1"/>
  <c r="K519" i="19"/>
  <c r="L519" i="19" s="1"/>
  <c r="N519" i="19" s="1"/>
  <c r="L308" i="19"/>
  <c r="L309" i="19" s="1"/>
  <c r="N309" i="19" s="1"/>
  <c r="J309" i="19"/>
  <c r="K309" i="19"/>
  <c r="N310" i="19"/>
  <c r="M307" i="19"/>
  <c r="K307" i="19"/>
  <c r="J307" i="19"/>
  <c r="L306" i="19"/>
  <c r="N306" i="19" s="1"/>
  <c r="M305" i="19"/>
  <c r="K305" i="19"/>
  <c r="J305" i="19"/>
  <c r="L304" i="19"/>
  <c r="N304" i="19" s="1"/>
  <c r="M262" i="19"/>
  <c r="K262" i="19"/>
  <c r="J262" i="19"/>
  <c r="L261" i="19"/>
  <c r="N261" i="19" s="1"/>
  <c r="M260" i="19"/>
  <c r="K260" i="19"/>
  <c r="J260" i="19"/>
  <c r="L259" i="19"/>
  <c r="N259" i="19" s="1"/>
  <c r="M258" i="19"/>
  <c r="K258" i="19"/>
  <c r="J258" i="19"/>
  <c r="L257" i="19"/>
  <c r="N257" i="19" s="1"/>
  <c r="M170" i="19"/>
  <c r="K170" i="19"/>
  <c r="J170" i="19"/>
  <c r="L169" i="19"/>
  <c r="N169" i="19" s="1"/>
  <c r="M168" i="19"/>
  <c r="K168" i="19"/>
  <c r="J168" i="19"/>
  <c r="L167" i="19"/>
  <c r="N167" i="19" s="1"/>
  <c r="M166" i="19"/>
  <c r="K166" i="19"/>
  <c r="J166" i="19"/>
  <c r="L165" i="19"/>
  <c r="N165" i="19" s="1"/>
  <c r="M164" i="19"/>
  <c r="K164" i="19"/>
  <c r="J164" i="19"/>
  <c r="L163" i="19"/>
  <c r="N163" i="19" s="1"/>
  <c r="J212" i="19"/>
  <c r="I218" i="19"/>
  <c r="M216" i="19"/>
  <c r="K216" i="19"/>
  <c r="J216" i="19"/>
  <c r="L215" i="19"/>
  <c r="N215" i="19" s="1"/>
  <c r="M214" i="19"/>
  <c r="K214" i="19"/>
  <c r="J214" i="19"/>
  <c r="L213" i="19"/>
  <c r="N213" i="19" s="1"/>
  <c r="M212" i="19"/>
  <c r="K212" i="19"/>
  <c r="L211" i="19"/>
  <c r="N211" i="19" s="1"/>
  <c r="M74" i="19"/>
  <c r="K74" i="19"/>
  <c r="J74" i="19"/>
  <c r="I74" i="19"/>
  <c r="L73" i="19"/>
  <c r="N73" i="19" s="1"/>
  <c r="M72" i="19"/>
  <c r="K72" i="19"/>
  <c r="J72" i="19"/>
  <c r="I72" i="19"/>
  <c r="L71" i="19"/>
  <c r="N71" i="19" s="1"/>
  <c r="M70" i="19"/>
  <c r="K70" i="19"/>
  <c r="J70" i="19"/>
  <c r="L69" i="19"/>
  <c r="N69" i="19" s="1"/>
  <c r="M28" i="19"/>
  <c r="K28" i="19"/>
  <c r="J28" i="19"/>
  <c r="I28" i="19"/>
  <c r="L27" i="19"/>
  <c r="N27" i="19" s="1"/>
  <c r="M26" i="19"/>
  <c r="K26" i="19"/>
  <c r="J26" i="19"/>
  <c r="I26" i="19"/>
  <c r="L25" i="19"/>
  <c r="N25" i="19" s="1"/>
  <c r="M24" i="19"/>
  <c r="K24" i="19"/>
  <c r="J24" i="19"/>
  <c r="I24" i="19"/>
  <c r="L23" i="19"/>
  <c r="N23" i="19" s="1"/>
  <c r="M22" i="19"/>
  <c r="K22" i="19"/>
  <c r="J22" i="19"/>
  <c r="I22" i="19"/>
  <c r="L21" i="19"/>
  <c r="N21" i="19" s="1"/>
  <c r="L164" i="19" l="1"/>
  <c r="N164" i="19" s="1"/>
  <c r="N308" i="19"/>
  <c r="L305" i="19"/>
  <c r="N305" i="19" s="1"/>
  <c r="L307" i="19"/>
  <c r="N307" i="19" s="1"/>
  <c r="J264" i="19"/>
  <c r="J263" i="19" s="1"/>
  <c r="M264" i="19"/>
  <c r="M263" i="19" s="1"/>
  <c r="L311" i="19"/>
  <c r="N311" i="19" s="1"/>
  <c r="J313" i="19"/>
  <c r="J312" i="19" s="1"/>
  <c r="K313" i="19"/>
  <c r="K312" i="19" s="1"/>
  <c r="I313" i="19"/>
  <c r="I312" i="19" s="1"/>
  <c r="M313" i="19"/>
  <c r="M312" i="19" s="1"/>
  <c r="L262" i="19"/>
  <c r="N262" i="19" s="1"/>
  <c r="L260" i="19"/>
  <c r="N260" i="19" s="1"/>
  <c r="I264" i="19"/>
  <c r="I263" i="19" s="1"/>
  <c r="L258" i="19"/>
  <c r="N258" i="19" s="1"/>
  <c r="K264" i="19"/>
  <c r="K263" i="19" s="1"/>
  <c r="M172" i="19"/>
  <c r="M171" i="19" s="1"/>
  <c r="L166" i="19"/>
  <c r="N166" i="19" s="1"/>
  <c r="K172" i="19"/>
  <c r="L170" i="19"/>
  <c r="N170" i="19" s="1"/>
  <c r="I172" i="19"/>
  <c r="I171" i="19" s="1"/>
  <c r="L168" i="19"/>
  <c r="N168" i="19" s="1"/>
  <c r="J172" i="19"/>
  <c r="J171" i="19" s="1"/>
  <c r="M218" i="19"/>
  <c r="M217" i="19" s="1"/>
  <c r="L216" i="19"/>
  <c r="N216" i="19" s="1"/>
  <c r="L214" i="19"/>
  <c r="N214" i="19" s="1"/>
  <c r="L212" i="19"/>
  <c r="N212" i="19" s="1"/>
  <c r="I217" i="19"/>
  <c r="K218" i="19"/>
  <c r="K217" i="19" s="1"/>
  <c r="J218" i="19"/>
  <c r="J217" i="19" s="1"/>
  <c r="J76" i="19"/>
  <c r="J75" i="19" s="1"/>
  <c r="M76" i="19"/>
  <c r="M75" i="19" s="1"/>
  <c r="L72" i="19"/>
  <c r="N72" i="19" s="1"/>
  <c r="L70" i="19"/>
  <c r="N70" i="19" s="1"/>
  <c r="I76" i="19"/>
  <c r="I75" i="19" s="1"/>
  <c r="L74" i="19"/>
  <c r="N74" i="19" s="1"/>
  <c r="K76" i="19"/>
  <c r="I30" i="19"/>
  <c r="I29" i="19" s="1"/>
  <c r="L26" i="19"/>
  <c r="N26" i="19" s="1"/>
  <c r="L24" i="19"/>
  <c r="N24" i="19" s="1"/>
  <c r="K30" i="19"/>
  <c r="J30" i="19"/>
  <c r="J29" i="19" s="1"/>
  <c r="L22" i="19"/>
  <c r="N22" i="19" s="1"/>
  <c r="M30" i="19"/>
  <c r="M29" i="19" s="1"/>
  <c r="L28" i="19"/>
  <c r="N28" i="19" s="1"/>
  <c r="L313" i="19" l="1"/>
  <c r="N313" i="19" s="1"/>
  <c r="N314" i="19" s="1"/>
  <c r="L312" i="19"/>
  <c r="N312" i="19" s="1"/>
  <c r="L264" i="19"/>
  <c r="N264" i="19" s="1"/>
  <c r="N265" i="19" s="1"/>
  <c r="L172" i="19"/>
  <c r="N172" i="19" s="1"/>
  <c r="N173" i="19" s="1"/>
  <c r="K171" i="19"/>
  <c r="L171" i="19" s="1"/>
  <c r="N171" i="19" s="1"/>
  <c r="L217" i="19"/>
  <c r="N217" i="19" s="1"/>
  <c r="L218" i="19"/>
  <c r="N218" i="19" s="1"/>
  <c r="N219" i="19" s="1"/>
  <c r="L76" i="19"/>
  <c r="N76" i="19" s="1"/>
  <c r="N77" i="19" s="1"/>
  <c r="K75" i="19"/>
  <c r="L75" i="19" s="1"/>
  <c r="N75" i="19" s="1"/>
  <c r="L30" i="19"/>
  <c r="N30" i="19" s="1"/>
  <c r="N31" i="19" s="1"/>
  <c r="K29" i="19"/>
  <c r="L29" i="19" s="1"/>
  <c r="N29" i="19" s="1"/>
  <c r="L711" i="19"/>
  <c r="N711" i="19" s="1"/>
  <c r="L709" i="19"/>
  <c r="N709" i="19" s="1"/>
  <c r="L707" i="19"/>
  <c r="N707" i="19" s="1"/>
  <c r="L654" i="19"/>
  <c r="N654" i="19" s="1"/>
  <c r="L662" i="19"/>
  <c r="N662" i="19" s="1"/>
  <c r="L660" i="19"/>
  <c r="N660" i="19" s="1"/>
  <c r="L658" i="19"/>
  <c r="N658" i="19" s="1"/>
  <c r="L559" i="19"/>
  <c r="N559" i="19" s="1"/>
  <c r="L563" i="19"/>
  <c r="N563" i="19" s="1"/>
  <c r="L561" i="19"/>
  <c r="N561" i="19" s="1"/>
  <c r="L120" i="19"/>
  <c r="N120" i="19" s="1"/>
  <c r="L118" i="19"/>
  <c r="N118" i="19" s="1"/>
  <c r="L116" i="19"/>
  <c r="N116" i="19" s="1"/>
  <c r="L263" i="19" l="1"/>
  <c r="N263" i="19" s="1"/>
  <c r="I119" i="19" l="1"/>
  <c r="J121" i="19"/>
  <c r="J117" i="19"/>
  <c r="J119" i="19"/>
  <c r="I117" i="19"/>
  <c r="M121" i="19"/>
  <c r="M117" i="19"/>
  <c r="M119" i="19"/>
  <c r="I121" i="19"/>
  <c r="I361" i="19"/>
  <c r="M359" i="19"/>
  <c r="M357" i="19"/>
  <c r="M361" i="19"/>
  <c r="M355" i="19"/>
  <c r="J357" i="19"/>
  <c r="I359" i="19"/>
  <c r="J359" i="19"/>
  <c r="J361" i="19"/>
  <c r="I357" i="19"/>
  <c r="I355" i="19"/>
  <c r="M562" i="19"/>
  <c r="I564" i="19"/>
  <c r="J562" i="19"/>
  <c r="J560" i="19"/>
  <c r="I560" i="19"/>
  <c r="M560" i="19"/>
  <c r="M564" i="19"/>
  <c r="J564" i="19"/>
  <c r="I562" i="19"/>
  <c r="J655" i="19"/>
  <c r="M659" i="19"/>
  <c r="M655" i="19"/>
  <c r="I663" i="19"/>
  <c r="I655" i="19"/>
  <c r="I659" i="19"/>
  <c r="I661" i="19"/>
  <c r="J663" i="19"/>
  <c r="J659" i="19"/>
  <c r="M663" i="19"/>
  <c r="I657" i="19"/>
  <c r="M661" i="19"/>
  <c r="J661" i="19"/>
  <c r="M657" i="19"/>
  <c r="J657" i="19"/>
  <c r="I710" i="19"/>
  <c r="M708" i="19"/>
  <c r="J712" i="19"/>
  <c r="M710" i="19"/>
  <c r="J710" i="19"/>
  <c r="J706" i="19"/>
  <c r="I712" i="19"/>
  <c r="K710" i="19"/>
  <c r="I708" i="19"/>
  <c r="K706" i="19"/>
  <c r="I706" i="19"/>
  <c r="J708" i="19"/>
  <c r="M706" i="19"/>
  <c r="K708" i="19"/>
  <c r="M712" i="19"/>
  <c r="L656" i="19" l="1"/>
  <c r="N656" i="19" s="1"/>
  <c r="J566" i="19"/>
  <c r="J565" i="19" s="1"/>
  <c r="L710" i="19"/>
  <c r="N710" i="19" s="1"/>
  <c r="M714" i="19"/>
  <c r="M713" i="19" s="1"/>
  <c r="J714" i="19"/>
  <c r="J713" i="19" s="1"/>
  <c r="I714" i="19"/>
  <c r="I713" i="19" s="1"/>
  <c r="L708" i="19"/>
  <c r="N708" i="19" s="1"/>
  <c r="K712" i="19"/>
  <c r="L712" i="19" s="1"/>
  <c r="N712" i="19" s="1"/>
  <c r="K657" i="19"/>
  <c r="L657" i="19" s="1"/>
  <c r="N657" i="19" s="1"/>
  <c r="K663" i="19"/>
  <c r="L663" i="19" s="1"/>
  <c r="N663" i="19" s="1"/>
  <c r="K655" i="19"/>
  <c r="K659" i="19"/>
  <c r="L659" i="19" s="1"/>
  <c r="N659" i="19" s="1"/>
  <c r="K564" i="19"/>
  <c r="L564" i="19" s="1"/>
  <c r="N564" i="19" s="1"/>
  <c r="K560" i="19"/>
  <c r="K359" i="19"/>
  <c r="L359" i="19" s="1"/>
  <c r="N359" i="19" s="1"/>
  <c r="L358" i="19"/>
  <c r="N358" i="19" s="1"/>
  <c r="K357" i="19"/>
  <c r="L357" i="19" s="1"/>
  <c r="N357" i="19" s="1"/>
  <c r="L356" i="19"/>
  <c r="N356" i="19" s="1"/>
  <c r="K119" i="19"/>
  <c r="L119" i="19" s="1"/>
  <c r="N119" i="19" s="1"/>
  <c r="K117" i="19"/>
  <c r="M566" i="19"/>
  <c r="M565" i="19" s="1"/>
  <c r="J123" i="19"/>
  <c r="J122" i="19" s="1"/>
  <c r="K661" i="19"/>
  <c r="L661" i="19" s="1"/>
  <c r="N661" i="19" s="1"/>
  <c r="K562" i="19"/>
  <c r="L562" i="19" s="1"/>
  <c r="N562" i="19" s="1"/>
  <c r="L360" i="19"/>
  <c r="N360" i="19" s="1"/>
  <c r="K361" i="19"/>
  <c r="L361" i="19" s="1"/>
  <c r="N361" i="19" s="1"/>
  <c r="J355" i="19"/>
  <c r="J363" i="19" s="1"/>
  <c r="L354" i="19"/>
  <c r="N354" i="19" s="1"/>
  <c r="K355" i="19"/>
  <c r="K121" i="19"/>
  <c r="L121" i="19" s="1"/>
  <c r="N121" i="19" s="1"/>
  <c r="I665" i="19"/>
  <c r="I664" i="19" s="1"/>
  <c r="M665" i="19"/>
  <c r="M664" i="19" s="1"/>
  <c r="J665" i="19"/>
  <c r="J664" i="19" s="1"/>
  <c r="I566" i="19"/>
  <c r="I565" i="19" s="1"/>
  <c r="I363" i="19"/>
  <c r="I362" i="19" s="1"/>
  <c r="M363" i="19"/>
  <c r="M362" i="19" s="1"/>
  <c r="M123" i="19"/>
  <c r="M122" i="19" s="1"/>
  <c r="I123" i="19"/>
  <c r="I122" i="19" s="1"/>
  <c r="L706" i="19"/>
  <c r="N706" i="19" s="1"/>
  <c r="K714" i="19" l="1"/>
  <c r="L714" i="19" s="1"/>
  <c r="N714" i="19" s="1"/>
  <c r="N715" i="19" s="1"/>
  <c r="J362" i="19"/>
  <c r="K363" i="19"/>
  <c r="L355" i="19"/>
  <c r="N355" i="19" s="1"/>
  <c r="L117" i="19"/>
  <c r="N117" i="19" s="1"/>
  <c r="K123" i="19"/>
  <c r="L123" i="19" s="1"/>
  <c r="N123" i="19" s="1"/>
  <c r="N124" i="19" s="1"/>
  <c r="L560" i="19"/>
  <c r="N560" i="19" s="1"/>
  <c r="K566" i="19"/>
  <c r="L566" i="19" s="1"/>
  <c r="N566" i="19" s="1"/>
  <c r="N567" i="19" s="1"/>
  <c r="L655" i="19"/>
  <c r="N655" i="19" s="1"/>
  <c r="K665" i="19"/>
  <c r="K713" i="19" l="1"/>
  <c r="L713" i="19" s="1"/>
  <c r="N713" i="19" s="1"/>
  <c r="K122" i="19"/>
  <c r="L122" i="19" s="1"/>
  <c r="N122" i="19" s="1"/>
  <c r="K664" i="19"/>
  <c r="L664" i="19" s="1"/>
  <c r="N664" i="19" s="1"/>
  <c r="L665" i="19"/>
  <c r="N665" i="19" s="1"/>
  <c r="N666" i="19" s="1"/>
  <c r="K362" i="19"/>
  <c r="L362" i="19" s="1"/>
  <c r="N362" i="19" s="1"/>
  <c r="L363" i="19"/>
  <c r="N363" i="19" s="1"/>
  <c r="N364" i="19" s="1"/>
  <c r="K565" i="19"/>
  <c r="L565" i="19" s="1"/>
  <c r="N565" i="19" s="1"/>
</calcChain>
</file>

<file path=xl/sharedStrings.xml><?xml version="1.0" encoding="utf-8"?>
<sst xmlns="http://schemas.openxmlformats.org/spreadsheetml/2006/main" count="1041" uniqueCount="111">
  <si>
    <t>Порода</t>
  </si>
  <si>
    <t>Береза</t>
  </si>
  <si>
    <t>Осина</t>
  </si>
  <si>
    <t>Липа</t>
  </si>
  <si>
    <t>Участковое лесничество</t>
  </si>
  <si>
    <t>га</t>
  </si>
  <si>
    <t>Мероприятия</t>
  </si>
  <si>
    <t>км</t>
  </si>
  <si>
    <t>Очистка от захламленности</t>
  </si>
  <si>
    <t>Создание лесных культур</t>
  </si>
  <si>
    <t>Агротехнический уход</t>
  </si>
  <si>
    <t>Дополнение лесных культур</t>
  </si>
  <si>
    <t>Приложение №3</t>
  </si>
  <si>
    <t>к Договору</t>
  </si>
  <si>
    <t>купли-продажи лесных насаждений</t>
  </si>
  <si>
    <t>РАСЧЕТ</t>
  </si>
  <si>
    <t>платы по договору купли-продажи лесных насаждений</t>
  </si>
  <si>
    <t>___________________</t>
  </si>
  <si>
    <t>"____"_______________20_____г</t>
  </si>
  <si>
    <t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t>
  </si>
  <si>
    <t>объема лесных ресурсов и ставках платы за единицу площади лесного участка, находящегося в федеральной собственности" (с изменениями от 30 июня 2007 года)</t>
  </si>
  <si>
    <t>Вид рубки</t>
  </si>
  <si>
    <t>№ квартала</t>
  </si>
  <si>
    <t>№ выдела</t>
  </si>
  <si>
    <t>Площадь,га</t>
  </si>
  <si>
    <t>Деловая древесина</t>
  </si>
  <si>
    <t>Дрова</t>
  </si>
  <si>
    <t>Всего, куб.м</t>
  </si>
  <si>
    <t>крупная</t>
  </si>
  <si>
    <t>средняя</t>
  </si>
  <si>
    <t>мелкая</t>
  </si>
  <si>
    <t>итого</t>
  </si>
  <si>
    <t>сплошная рубка</t>
  </si>
  <si>
    <t>стоимость</t>
  </si>
  <si>
    <t>итого куб.м</t>
  </si>
  <si>
    <t>Реквизиты для оплаты</t>
  </si>
  <si>
    <t>БИК 049205001</t>
  </si>
  <si>
    <t>Счет № 40101810800000010001</t>
  </si>
  <si>
    <t>ИНН 1660098481 КПП 165701001</t>
  </si>
  <si>
    <t>Управление Федерального казначейства по Республике Татарстан</t>
  </si>
  <si>
    <t xml:space="preserve">(Министерство лесного хозяйства Республики Татарстан) </t>
  </si>
  <si>
    <t>КБК-  053 1 12 04011 016000 120</t>
  </si>
  <si>
    <t>ОКТМО – 92646000</t>
  </si>
  <si>
    <t>Продавец</t>
  </si>
  <si>
    <t>Покупатель</t>
  </si>
  <si>
    <t>(фамилия, имя, отчество)</t>
  </si>
  <si>
    <t>(подпись)</t>
  </si>
  <si>
    <t>М.П.</t>
  </si>
  <si>
    <t>№ делянки</t>
  </si>
  <si>
    <t>стоимость, руб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</si>
  <si>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</si>
  <si>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</si>
  <si>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</si>
  <si>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</si>
  <si>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</si>
  <si>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</si>
  <si>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Минимальная ставка платы, руб.</t>
  </si>
  <si>
    <t>Состав лесных насаждений</t>
  </si>
  <si>
    <t>возраст</t>
  </si>
  <si>
    <t>способ рубки</t>
  </si>
  <si>
    <t>Сплошная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</si>
  <si>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</si>
  <si>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</si>
  <si>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</si>
  <si>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</si>
  <si>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</si>
  <si>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</si>
  <si>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 xml:space="preserve">Проведение рубок ухода за молодняками 
(осветления, прочистки) </t>
  </si>
  <si>
    <t>Содействие естественному восстановлению</t>
  </si>
  <si>
    <t>Подготовка почвы под лесные культуры</t>
  </si>
  <si>
    <t>Расчет коэффициента:</t>
  </si>
  <si>
    <t>Расчет коэффициентов</t>
  </si>
  <si>
    <t>K1=</t>
  </si>
  <si>
    <t>К2=</t>
  </si>
  <si>
    <t>К3=</t>
  </si>
  <si>
    <t>K4=</t>
  </si>
  <si>
    <t>K=</t>
  </si>
  <si>
    <t>Начальная цена Лота составит, руб.:</t>
  </si>
  <si>
    <t>за 1 куб.м., руб.</t>
  </si>
  <si>
    <t>Назиров А.А.</t>
  </si>
  <si>
    <t>отделение НБ РТ Банка России г. Казань</t>
  </si>
  <si>
    <t>ГКУ "Арское лесничество"</t>
  </si>
  <si>
    <t>Балтасинское участковое лесничество</t>
  </si>
  <si>
    <t>Ель</t>
  </si>
  <si>
    <t>Балтасинское</t>
  </si>
  <si>
    <t>Ива</t>
  </si>
  <si>
    <t>Ильм</t>
  </si>
  <si>
    <t>Пихта</t>
  </si>
  <si>
    <t>Сурнарское</t>
  </si>
  <si>
    <t>Сосна</t>
  </si>
  <si>
    <t>Тукайское</t>
  </si>
  <si>
    <t>7Олс1В1Лпн1Ив</t>
  </si>
  <si>
    <t>Сурнарское участковое лесничество</t>
  </si>
  <si>
    <t>кв. 75 выд. 26 делянка 1</t>
  </si>
  <si>
    <t>7Ос1Б1лп1Е</t>
  </si>
  <si>
    <t xml:space="preserve">При запасе древесины более 150,1кбм. на1 га применяется коэф. </t>
  </si>
  <si>
    <t>с учетом коэффициента 1,51 на 2017 год (постановление Правительства РФ от 14.12.2016г № 1350)</t>
  </si>
  <si>
    <t>ставки 2017 г.</t>
  </si>
  <si>
    <t>Ольха</t>
  </si>
  <si>
    <t xml:space="preserve">При запасе древесины более 150,1 кбм. на1 га применяется коэф. </t>
  </si>
  <si>
    <t xml:space="preserve">При запасе древесины более 100,1 кбм. на1 га применяется коэф. </t>
  </si>
  <si>
    <t xml:space="preserve">При запасе древесины более 100,1кбм. на1 га применяется коэф. </t>
  </si>
  <si>
    <t>Вяз</t>
  </si>
  <si>
    <t>Ольха серая</t>
  </si>
  <si>
    <t>кв. 54 выд. 24  делянка 1</t>
  </si>
  <si>
    <t>кв. 76 выд. 11 делянка 1</t>
  </si>
  <si>
    <t>4Олс3Б2Лпн1Ос+В</t>
  </si>
  <si>
    <t>ставки 2017г.</t>
  </si>
  <si>
    <t>ЛОТ № 18</t>
  </si>
  <si>
    <t>ЛОТ № 19</t>
  </si>
  <si>
    <t>ЛОТ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</si>
</sst>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"/>
    <numFmt numFmtId="166" formatCode="#,##0.0"/>
  </numFmts>
  <fonts count="22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Fill="1"/>
    <xf numFmtId="0" fontId="1" fillId="5" borderId="1" xfId="0" applyFont="1" applyFill="1" applyBorder="1" applyAlignment="1">
      <alignment horizontal="right" vertical="center" wrapText="1"/>
    </xf>
    <xf numFmtId="2" fontId="1" fillId="5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1" fontId="2" fillId="0" borderId="0" xfId="0" applyNumberFormat="1" applyFont="1" applyBorder="1"/>
    <xf numFmtId="2" fontId="2" fillId="0" borderId="0" xfId="0" applyNumberFormat="1" applyFont="1" applyBorder="1"/>
    <xf numFmtId="0" fontId="1" fillId="0" borderId="6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166" fontId="1" fillId="0" borderId="1" xfId="0" applyNumberFormat="1" applyFont="1" applyBorder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4" fontId="12" fillId="3" borderId="4" xfId="0" applyNumberFormat="1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center" vertical="center"/>
    </xf>
    <xf numFmtId="4" fontId="5" fillId="4" borderId="0" xfId="0" applyNumberFormat="1" applyFont="1" applyFill="1" applyBorder="1" applyAlignment="1">
      <alignment horizontal="center" vertical="center"/>
    </xf>
    <xf numFmtId="0" fontId="17" fillId="4" borderId="14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164" fontId="9" fillId="4" borderId="0" xfId="0" applyNumberFormat="1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/>
    </xf>
    <xf numFmtId="0" fontId="7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9" fillId="4" borderId="25" xfId="0" applyFont="1" applyFill="1" applyBorder="1" applyAlignment="1">
      <alignment horizontal="center" vertical="center"/>
    </xf>
    <xf numFmtId="4" fontId="6" fillId="4" borderId="0" xfId="0" applyNumberFormat="1" applyFont="1" applyFill="1" applyBorder="1" applyAlignment="1">
      <alignment horizontal="center" vertical="center"/>
    </xf>
    <xf numFmtId="0" fontId="9" fillId="4" borderId="27" xfId="0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horizontal="center" vertical="center"/>
    </xf>
    <xf numFmtId="4" fontId="6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horizontal="center" vertical="center" wrapText="1"/>
    </xf>
    <xf numFmtId="2" fontId="5" fillId="4" borderId="0" xfId="0" applyNumberFormat="1" applyFont="1" applyFill="1" applyBorder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2" fontId="5" fillId="4" borderId="6" xfId="0" applyNumberFormat="1" applyFont="1" applyFill="1" applyBorder="1" applyAlignment="1">
      <alignment horizontal="center" vertical="center"/>
    </xf>
    <xf numFmtId="0" fontId="7" fillId="4" borderId="33" xfId="0" applyFont="1" applyFill="1" applyBorder="1" applyAlignment="1">
      <alignment horizontal="center" vertical="center"/>
    </xf>
    <xf numFmtId="2" fontId="7" fillId="4" borderId="33" xfId="0" applyNumberFormat="1" applyFont="1" applyFill="1" applyBorder="1" applyAlignment="1">
      <alignment horizontal="center" vertical="center"/>
    </xf>
    <xf numFmtId="2" fontId="7" fillId="4" borderId="0" xfId="0" applyNumberFormat="1" applyFont="1" applyFill="1" applyAlignment="1">
      <alignment horizontal="center" vertical="center"/>
    </xf>
    <xf numFmtId="4" fontId="5" fillId="4" borderId="0" xfId="0" applyNumberFormat="1" applyFont="1" applyFill="1" applyAlignment="1">
      <alignment horizontal="center" vertical="center"/>
    </xf>
    <xf numFmtId="0" fontId="8" fillId="4" borderId="0" xfId="0" applyFont="1" applyFill="1" applyAlignment="1">
      <alignment horizontal="center"/>
    </xf>
    <xf numFmtId="0" fontId="14" fillId="4" borderId="0" xfId="0" applyFont="1" applyFill="1" applyBorder="1" applyAlignment="1">
      <alignment horizontal="center"/>
    </xf>
    <xf numFmtId="0" fontId="19" fillId="3" borderId="14" xfId="0" applyFont="1" applyFill="1" applyBorder="1" applyAlignment="1">
      <alignment horizontal="center" vertical="center" wrapText="1"/>
    </xf>
    <xf numFmtId="4" fontId="9" fillId="4" borderId="14" xfId="0" applyNumberFormat="1" applyFont="1" applyFill="1" applyBorder="1" applyAlignment="1">
      <alignment horizontal="center" vertical="center" wrapText="1"/>
    </xf>
    <xf numFmtId="2" fontId="19" fillId="4" borderId="16" xfId="0" applyNumberFormat="1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4" fontId="9" fillId="4" borderId="8" xfId="0" applyNumberFormat="1" applyFont="1" applyFill="1" applyBorder="1" applyAlignment="1">
      <alignment horizontal="center" vertical="center" wrapText="1"/>
    </xf>
    <xf numFmtId="2" fontId="19" fillId="4" borderId="9" xfId="0" applyNumberFormat="1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4" fontId="9" fillId="4" borderId="11" xfId="0" applyNumberFormat="1" applyFont="1" applyFill="1" applyBorder="1" applyAlignment="1">
      <alignment horizontal="center" vertical="center" wrapText="1"/>
    </xf>
    <xf numFmtId="2" fontId="19" fillId="4" borderId="17" xfId="0" applyNumberFormat="1" applyFont="1" applyFill="1" applyBorder="1" applyAlignment="1">
      <alignment horizontal="center" vertical="center" wrapText="1"/>
    </xf>
    <xf numFmtId="0" fontId="19" fillId="3" borderId="32" xfId="0" applyFont="1" applyFill="1" applyBorder="1" applyAlignment="1">
      <alignment horizontal="center" vertical="center" wrapText="1"/>
    </xf>
    <xf numFmtId="4" fontId="9" fillId="4" borderId="32" xfId="0" applyNumberFormat="1" applyFont="1" applyFill="1" applyBorder="1" applyAlignment="1">
      <alignment horizontal="center" vertical="center" wrapText="1"/>
    </xf>
    <xf numFmtId="2" fontId="19" fillId="4" borderId="30" xfId="0" applyNumberFormat="1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2" fontId="19" fillId="4" borderId="19" xfId="0" applyNumberFormat="1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2" fontId="19" fillId="4" borderId="12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4" fontId="19" fillId="3" borderId="14" xfId="0" applyNumberFormat="1" applyFont="1" applyFill="1" applyBorder="1" applyAlignment="1">
      <alignment horizontal="center" vertical="center" wrapText="1"/>
    </xf>
    <xf numFmtId="4" fontId="19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1" fontId="16" fillId="3" borderId="1" xfId="0" applyNumberFormat="1" applyFont="1" applyFill="1" applyBorder="1" applyAlignment="1">
      <alignment horizontal="center" vertical="center"/>
    </xf>
    <xf numFmtId="165" fontId="19" fillId="3" borderId="8" xfId="0" applyNumberFormat="1" applyFont="1" applyFill="1" applyBorder="1" applyAlignment="1">
      <alignment horizontal="center" vertical="center" wrapText="1"/>
    </xf>
    <xf numFmtId="165" fontId="19" fillId="3" borderId="1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" fontId="2" fillId="0" borderId="0" xfId="0" applyNumberFormat="1" applyFont="1" applyFill="1" applyBorder="1"/>
    <xf numFmtId="2" fontId="2" fillId="0" borderId="0" xfId="0" applyNumberFormat="1" applyFont="1" applyFill="1" applyBorder="1"/>
    <xf numFmtId="1" fontId="1" fillId="2" borderId="1" xfId="0" applyNumberFormat="1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/>
    <xf numFmtId="3" fontId="1" fillId="0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3" fontId="1" fillId="0" borderId="1" xfId="0" applyNumberFormat="1" applyFont="1" applyFill="1" applyBorder="1" applyAlignment="1">
      <alignment vertical="center"/>
    </xf>
    <xf numFmtId="2" fontId="1" fillId="5" borderId="1" xfId="0" applyNumberFormat="1" applyFont="1" applyFill="1" applyBorder="1" applyAlignment="1">
      <alignment vertical="center"/>
    </xf>
    <xf numFmtId="3" fontId="1" fillId="0" borderId="0" xfId="0" applyNumberFormat="1" applyFont="1"/>
    <xf numFmtId="1" fontId="1" fillId="0" borderId="1" xfId="0" applyNumberFormat="1" applyFont="1" applyBorder="1"/>
    <xf numFmtId="1" fontId="1" fillId="0" borderId="1" xfId="0" applyNumberFormat="1" applyFont="1" applyFill="1" applyBorder="1" applyAlignment="1">
      <alignment horizontal="right" vertical="center"/>
    </xf>
    <xf numFmtId="1" fontId="1" fillId="0" borderId="1" xfId="0" applyNumberFormat="1" applyFont="1" applyBorder="1" applyAlignment="1">
      <alignment horizontal="right" vertical="center"/>
    </xf>
    <xf numFmtId="1" fontId="2" fillId="0" borderId="1" xfId="0" applyNumberFormat="1" applyFont="1" applyBorder="1"/>
    <xf numFmtId="2" fontId="2" fillId="0" borderId="1" xfId="0" applyNumberFormat="1" applyFont="1" applyBorder="1"/>
    <xf numFmtId="0" fontId="0" fillId="0" borderId="1" xfId="0" applyBorder="1"/>
    <xf numFmtId="0" fontId="0" fillId="0" borderId="1" xfId="0" applyBorder="1" applyAlignment="1"/>
    <xf numFmtId="1" fontId="2" fillId="0" borderId="1" xfId="0" applyNumberFormat="1" applyFont="1" applyBorder="1" applyAlignment="1">
      <alignment horizontal="right" vertical="center"/>
    </xf>
    <xf numFmtId="1" fontId="2" fillId="0" borderId="1" xfId="0" applyNumberFormat="1" applyFont="1" applyFill="1" applyBorder="1" applyAlignment="1">
      <alignment horizontal="right" vertical="center"/>
    </xf>
    <xf numFmtId="2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Fill="1" applyBorder="1" applyAlignment="1">
      <alignment horizontal="right" vertical="center"/>
    </xf>
    <xf numFmtId="2" fontId="2" fillId="0" borderId="1" xfId="0" applyNumberFormat="1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2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/>
    </xf>
    <xf numFmtId="0" fontId="2" fillId="0" borderId="21" xfId="0" applyFont="1" applyBorder="1" applyAlignment="1">
      <alignment horizontal="left"/>
    </xf>
    <xf numFmtId="1" fontId="1" fillId="0" borderId="1" xfId="0" applyNumberFormat="1" applyFont="1" applyFill="1" applyBorder="1" applyAlignment="1">
      <alignment vertical="center"/>
    </xf>
    <xf numFmtId="2" fontId="0" fillId="0" borderId="0" xfId="0" applyNumberFormat="1"/>
    <xf numFmtId="2" fontId="1" fillId="0" borderId="0" xfId="0" applyNumberFormat="1" applyFont="1"/>
    <xf numFmtId="0" fontId="20" fillId="4" borderId="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14" fillId="3" borderId="0" xfId="0" applyFont="1" applyFill="1" applyBorder="1" applyAlignment="1">
      <alignment horizontal="center"/>
    </xf>
    <xf numFmtId="4" fontId="5" fillId="3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3" borderId="0" xfId="0" applyFont="1" applyFill="1"/>
    <xf numFmtId="0" fontId="0" fillId="3" borderId="0" xfId="0" applyFill="1"/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21" xfId="0" applyFont="1" applyBorder="1" applyAlignment="1">
      <alignment horizontal="center"/>
    </xf>
    <xf numFmtId="0" fontId="1" fillId="5" borderId="20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center" vertical="center" wrapText="1"/>
    </xf>
    <xf numFmtId="0" fontId="21" fillId="0" borderId="27" xfId="0" applyFont="1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21" xfId="0" applyFont="1" applyBorder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27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5" borderId="2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17" fillId="4" borderId="28" xfId="0" applyFont="1" applyFill="1" applyBorder="1" applyAlignment="1">
      <alignment horizontal="center" vertical="center" wrapText="1"/>
    </xf>
    <xf numFmtId="0" fontId="17" fillId="4" borderId="29" xfId="0" applyFont="1" applyFill="1" applyBorder="1" applyAlignment="1">
      <alignment horizontal="center" vertical="center" wrapText="1"/>
    </xf>
    <xf numFmtId="0" fontId="18" fillId="4" borderId="13" xfId="0" applyFont="1" applyFill="1" applyBorder="1" applyAlignment="1">
      <alignment horizontal="left" vertical="center" wrapText="1"/>
    </xf>
    <xf numFmtId="0" fontId="18" fillId="4" borderId="14" xfId="0" applyFont="1" applyFill="1" applyBorder="1" applyAlignment="1">
      <alignment horizontal="left" vertical="center" wrapText="1"/>
    </xf>
    <xf numFmtId="0" fontId="18" fillId="4" borderId="7" xfId="0" applyFont="1" applyFill="1" applyBorder="1" applyAlignment="1">
      <alignment horizontal="left" vertical="center" wrapText="1"/>
    </xf>
    <xf numFmtId="0" fontId="18" fillId="4" borderId="8" xfId="0" applyFont="1" applyFill="1" applyBorder="1" applyAlignment="1">
      <alignment horizontal="left" vertical="center" wrapText="1"/>
    </xf>
    <xf numFmtId="0" fontId="18" fillId="4" borderId="10" xfId="0" applyFont="1" applyFill="1" applyBorder="1" applyAlignment="1">
      <alignment horizontal="left" vertical="center" wrapText="1"/>
    </xf>
    <xf numFmtId="0" fontId="18" fillId="4" borderId="11" xfId="0" applyFont="1" applyFill="1" applyBorder="1" applyAlignment="1">
      <alignment horizontal="left" vertical="center" wrapText="1"/>
    </xf>
    <xf numFmtId="0" fontId="18" fillId="4" borderId="31" xfId="0" applyFont="1" applyFill="1" applyBorder="1" applyAlignment="1">
      <alignment horizontal="left" vertical="center" wrapText="1"/>
    </xf>
    <xf numFmtId="0" fontId="18" fillId="4" borderId="32" xfId="0" applyFont="1" applyFill="1" applyBorder="1" applyAlignment="1">
      <alignment horizontal="left" vertical="center" wrapText="1"/>
    </xf>
    <xf numFmtId="0" fontId="18" fillId="4" borderId="18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center"/>
    </xf>
    <xf numFmtId="0" fontId="4" fillId="4" borderId="0" xfId="0" applyFont="1" applyFill="1" applyAlignment="1">
      <alignment horizontal="center" wrapText="1"/>
    </xf>
    <xf numFmtId="0" fontId="5" fillId="4" borderId="0" xfId="0" applyFont="1" applyFill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10" fillId="3" borderId="27" xfId="0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" fontId="13" fillId="4" borderId="21" xfId="0" applyNumberFormat="1" applyFont="1" applyFill="1" applyBorder="1" applyAlignment="1">
      <alignment horizontal="center" vertical="center" wrapText="1"/>
    </xf>
    <xf numFmtId="4" fontId="13" fillId="4" borderId="22" xfId="0" applyNumberFormat="1" applyFont="1" applyFill="1" applyBorder="1" applyAlignment="1">
      <alignment horizontal="center" vertical="center" wrapText="1"/>
    </xf>
    <xf numFmtId="4" fontId="13" fillId="4" borderId="6" xfId="0" applyNumberFormat="1" applyFont="1" applyFill="1" applyBorder="1" applyAlignment="1">
      <alignment horizontal="center" vertical="center" wrapText="1"/>
    </xf>
    <xf numFmtId="4" fontId="13" fillId="4" borderId="26" xfId="0" applyNumberFormat="1" applyFont="1" applyFill="1" applyBorder="1" applyAlignment="1">
      <alignment horizontal="center" vertical="center" wrapText="1"/>
    </xf>
    <xf numFmtId="2" fontId="5" fillId="4" borderId="2" xfId="0" applyNumberFormat="1" applyFont="1" applyFill="1" applyBorder="1" applyAlignment="1">
      <alignment horizontal="center" vertical="center"/>
    </xf>
    <xf numFmtId="2" fontId="5" fillId="4" borderId="4" xfId="0" applyNumberFormat="1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4" fontId="8" fillId="4" borderId="0" xfId="0" applyNumberFormat="1" applyFont="1" applyFill="1" applyAlignment="1">
      <alignment horizontal="center"/>
    </xf>
    <xf numFmtId="0" fontId="17" fillId="4" borderId="13" xfId="0" applyFont="1" applyFill="1" applyBorder="1" applyAlignment="1">
      <alignment horizontal="center" vertical="center"/>
    </xf>
    <xf numFmtId="0" fontId="17" fillId="4" borderId="15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N735"/>
  <sheetViews>
    <sheetView topLeftCell="A310" zoomScaleSheetLayoutView="85" workbookViewId="0">
      <selection activeCell="A334" sqref="A334:XFD381"/>
    </sheetView>
  </sheetViews>
  <sheetFormatPr defaultRowHeight="12.75" x14ac:dyDescent="0.2"/>
  <cols>
    <col min="2" max="2" width="21.28515625" customWidth="1"/>
    <col min="3" max="3" width="16.5703125" customWidth="1"/>
    <col min="4" max="4" width="12.42578125" customWidth="1"/>
    <col min="7" max="7" width="10.7109375" customWidth="1"/>
    <col min="8" max="8" width="15" customWidth="1"/>
    <col min="9" max="9" width="15.28515625" customWidth="1"/>
    <col min="10" max="13" width="11.140625" bestFit="1" customWidth="1"/>
    <col min="14" max="14" width="12" customWidth="1"/>
  </cols>
  <sheetData>
    <row r="2" spans="2:14" x14ac:dyDescent="0.2">
      <c r="B2" s="3"/>
      <c r="C2" s="3"/>
      <c r="D2" s="3"/>
      <c r="E2" s="3"/>
      <c r="F2" s="3"/>
      <c r="G2" s="3"/>
      <c r="H2" s="4"/>
      <c r="I2" s="3"/>
      <c r="J2" s="3"/>
      <c r="K2" s="3"/>
      <c r="M2" s="3"/>
      <c r="N2" s="14" t="s">
        <v>12</v>
      </c>
    </row>
    <row r="3" spans="2:14" x14ac:dyDescent="0.2">
      <c r="B3" s="3"/>
      <c r="C3" s="3"/>
      <c r="D3" s="3"/>
      <c r="E3" s="3"/>
      <c r="F3" s="3"/>
      <c r="G3" s="3"/>
      <c r="H3" s="4"/>
      <c r="I3" s="3"/>
      <c r="J3" s="3"/>
      <c r="K3" s="3"/>
      <c r="M3" s="3"/>
      <c r="N3" s="14" t="s">
        <v>13</v>
      </c>
    </row>
    <row r="4" spans="2:14" x14ac:dyDescent="0.2">
      <c r="B4" s="3"/>
      <c r="C4" s="3"/>
      <c r="D4" s="3"/>
      <c r="E4" s="3"/>
      <c r="F4" s="3"/>
      <c r="G4" s="3"/>
      <c r="H4" s="4"/>
      <c r="I4" s="3"/>
      <c r="J4" s="3"/>
      <c r="K4" s="3"/>
      <c r="M4" s="3"/>
      <c r="N4" s="14" t="s">
        <v>14</v>
      </c>
    </row>
    <row r="5" spans="2:14" x14ac:dyDescent="0.2">
      <c r="B5" s="3"/>
      <c r="C5" s="3"/>
      <c r="D5" s="3"/>
      <c r="E5" s="3"/>
      <c r="F5" s="3"/>
      <c r="G5" s="3"/>
      <c r="H5" s="4"/>
      <c r="I5" s="3"/>
      <c r="J5" s="3"/>
      <c r="K5" s="3"/>
      <c r="L5" s="3"/>
      <c r="M5" s="3"/>
      <c r="N5" s="3"/>
    </row>
    <row r="6" spans="2:14" x14ac:dyDescent="0.2">
      <c r="B6" s="3"/>
      <c r="C6" s="162" t="s">
        <v>15</v>
      </c>
      <c r="D6" s="162"/>
      <c r="E6" s="162"/>
      <c r="F6" s="162"/>
      <c r="G6" s="162"/>
      <c r="H6" s="162"/>
      <c r="I6" s="162"/>
      <c r="J6" s="162"/>
      <c r="K6" s="162"/>
      <c r="L6" s="162"/>
      <c r="M6" s="3"/>
      <c r="N6" s="3"/>
    </row>
    <row r="7" spans="2:14" x14ac:dyDescent="0.2">
      <c r="B7" s="3"/>
      <c r="C7" s="162" t="s">
        <v>16</v>
      </c>
      <c r="D7" s="162"/>
      <c r="E7" s="162"/>
      <c r="F7" s="162"/>
      <c r="G7" s="162"/>
      <c r="H7" s="162"/>
      <c r="I7" s="162"/>
      <c r="J7" s="162"/>
      <c r="K7" s="162"/>
      <c r="L7" s="162"/>
      <c r="M7" s="3"/>
      <c r="N7" s="3"/>
    </row>
    <row r="8" spans="2:14" x14ac:dyDescent="0.2">
      <c r="B8" s="3" t="s">
        <v>17</v>
      </c>
      <c r="C8" s="100"/>
      <c r="D8" s="100"/>
      <c r="E8" s="100"/>
      <c r="F8" s="100"/>
      <c r="G8" s="100"/>
      <c r="H8" s="100"/>
      <c r="I8" s="100"/>
      <c r="J8" s="100"/>
      <c r="K8" s="100"/>
      <c r="L8" s="162" t="s">
        <v>18</v>
      </c>
      <c r="M8" s="162"/>
      <c r="N8" s="162"/>
    </row>
    <row r="9" spans="2:14" x14ac:dyDescent="0.2">
      <c r="B9" s="3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</row>
    <row r="10" spans="2:14" x14ac:dyDescent="0.2">
      <c r="B10" s="3" t="s">
        <v>19</v>
      </c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</row>
    <row r="11" spans="2:14" x14ac:dyDescent="0.2">
      <c r="B11" s="3" t="s">
        <v>20</v>
      </c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</row>
    <row r="12" spans="2:14" x14ac:dyDescent="0.2">
      <c r="B12" s="3" t="s">
        <v>96</v>
      </c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</row>
    <row r="13" spans="2:14" x14ac:dyDescent="0.2">
      <c r="B13" s="3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</row>
    <row r="14" spans="2:14" x14ac:dyDescent="0.2">
      <c r="B14" s="3"/>
      <c r="C14" s="3"/>
      <c r="D14" s="3"/>
      <c r="E14" s="3"/>
      <c r="F14" s="3"/>
      <c r="G14" s="3"/>
      <c r="H14" s="4"/>
      <c r="I14" s="3"/>
      <c r="J14" s="3"/>
      <c r="K14" s="3"/>
      <c r="L14" s="3"/>
      <c r="M14" s="3"/>
      <c r="N14" s="3"/>
    </row>
    <row r="15" spans="2:14" x14ac:dyDescent="0.2">
      <c r="B15" s="151" t="s">
        <v>4</v>
      </c>
      <c r="C15" s="153" t="s">
        <v>21</v>
      </c>
      <c r="D15" s="165" t="s">
        <v>22</v>
      </c>
      <c r="E15" s="165" t="s">
        <v>23</v>
      </c>
      <c r="F15" s="165" t="s">
        <v>48</v>
      </c>
      <c r="G15" s="165" t="s">
        <v>24</v>
      </c>
      <c r="H15" s="166" t="s">
        <v>0</v>
      </c>
      <c r="I15" s="167" t="s">
        <v>25</v>
      </c>
      <c r="J15" s="167"/>
      <c r="K15" s="167"/>
      <c r="L15" s="167"/>
      <c r="M15" s="168" t="s">
        <v>26</v>
      </c>
      <c r="N15" s="136" t="s">
        <v>27</v>
      </c>
    </row>
    <row r="16" spans="2:14" ht="12.75" customHeight="1" x14ac:dyDescent="0.2">
      <c r="B16" s="152"/>
      <c r="C16" s="154"/>
      <c r="D16" s="165"/>
      <c r="E16" s="165"/>
      <c r="F16" s="165"/>
      <c r="G16" s="165"/>
      <c r="H16" s="166"/>
      <c r="I16" s="2" t="s">
        <v>28</v>
      </c>
      <c r="J16" s="2" t="s">
        <v>29</v>
      </c>
      <c r="K16" s="2" t="s">
        <v>30</v>
      </c>
      <c r="L16" s="2" t="s">
        <v>31</v>
      </c>
      <c r="M16" s="168"/>
      <c r="N16" s="137"/>
    </row>
    <row r="17" spans="2:14" x14ac:dyDescent="0.2">
      <c r="B17" s="140" t="s">
        <v>97</v>
      </c>
      <c r="C17" s="141"/>
      <c r="D17" s="141"/>
      <c r="E17" s="141"/>
      <c r="F17" s="141"/>
      <c r="G17" s="142"/>
      <c r="H17" s="5" t="s">
        <v>83</v>
      </c>
      <c r="I17" s="6">
        <v>206.02</v>
      </c>
      <c r="J17" s="6">
        <v>146.77000000000001</v>
      </c>
      <c r="K17" s="6">
        <v>73.66</v>
      </c>
      <c r="L17" s="6"/>
      <c r="M17" s="6">
        <v>6.25</v>
      </c>
      <c r="N17" s="6"/>
    </row>
    <row r="18" spans="2:14" x14ac:dyDescent="0.2">
      <c r="B18" s="143"/>
      <c r="C18" s="144"/>
      <c r="D18" s="144"/>
      <c r="E18" s="144"/>
      <c r="F18" s="144"/>
      <c r="G18" s="145"/>
      <c r="H18" s="5" t="s">
        <v>1</v>
      </c>
      <c r="I18" s="6">
        <v>114.43</v>
      </c>
      <c r="J18" s="6">
        <v>81.540000000000006</v>
      </c>
      <c r="K18" s="6">
        <v>41.31</v>
      </c>
      <c r="L18" s="6"/>
      <c r="M18" s="6">
        <v>6.18</v>
      </c>
      <c r="N18" s="6"/>
    </row>
    <row r="19" spans="2:14" x14ac:dyDescent="0.2">
      <c r="B19" s="143"/>
      <c r="C19" s="144"/>
      <c r="D19" s="144"/>
      <c r="E19" s="144"/>
      <c r="F19" s="144"/>
      <c r="G19" s="145"/>
      <c r="H19" s="5" t="s">
        <v>98</v>
      </c>
      <c r="I19" s="6">
        <v>21.74</v>
      </c>
      <c r="J19" s="6">
        <v>16.579999999999998</v>
      </c>
      <c r="K19" s="6">
        <v>8.43</v>
      </c>
      <c r="L19" s="6"/>
      <c r="M19" s="6">
        <v>0.54</v>
      </c>
      <c r="N19" s="6"/>
    </row>
    <row r="20" spans="2:14" x14ac:dyDescent="0.2">
      <c r="B20" s="169"/>
      <c r="C20" s="170"/>
      <c r="D20" s="170"/>
      <c r="E20" s="170"/>
      <c r="F20" s="170"/>
      <c r="G20" s="171"/>
      <c r="H20" s="5" t="s">
        <v>3</v>
      </c>
      <c r="I20" s="6">
        <v>67.95</v>
      </c>
      <c r="J20" s="6">
        <v>49.47</v>
      </c>
      <c r="K20" s="6">
        <v>25.34</v>
      </c>
      <c r="L20" s="6"/>
      <c r="M20" s="6">
        <v>1.36</v>
      </c>
      <c r="N20" s="6"/>
    </row>
    <row r="21" spans="2:14" x14ac:dyDescent="0.2">
      <c r="B21" s="77" t="s">
        <v>84</v>
      </c>
      <c r="C21" s="74" t="s">
        <v>32</v>
      </c>
      <c r="D21" s="77">
        <v>5</v>
      </c>
      <c r="E21" s="77">
        <v>20</v>
      </c>
      <c r="F21" s="77">
        <v>1</v>
      </c>
      <c r="G21" s="17">
        <v>1.3</v>
      </c>
      <c r="H21" s="15" t="s">
        <v>83</v>
      </c>
      <c r="I21" s="79">
        <v>3</v>
      </c>
      <c r="J21" s="79">
        <v>8</v>
      </c>
      <c r="K21" s="79">
        <v>2</v>
      </c>
      <c r="L21" s="80">
        <f t="shared" ref="L21:L28" si="0">IFERROR(K21+J21+I21,"")</f>
        <v>13</v>
      </c>
      <c r="M21" s="80">
        <v>6</v>
      </c>
      <c r="N21" s="80">
        <f t="shared" ref="N21:N28" si="1">IFERROR(L21+M21,"")</f>
        <v>19</v>
      </c>
    </row>
    <row r="22" spans="2:14" x14ac:dyDescent="0.2">
      <c r="B22" s="2"/>
      <c r="C22" s="2"/>
      <c r="D22" s="2"/>
      <c r="E22" s="2"/>
      <c r="F22" s="2"/>
      <c r="G22" s="2"/>
      <c r="H22" s="7" t="s">
        <v>33</v>
      </c>
      <c r="I22" s="94">
        <f>IFERROR(I21*I17,"")</f>
        <v>618.06000000000006</v>
      </c>
      <c r="J22" s="94">
        <f>IFERROR(J21*J17,"")</f>
        <v>1174.1600000000001</v>
      </c>
      <c r="K22" s="94">
        <f>IFERROR(K21*K17,"")</f>
        <v>147.32</v>
      </c>
      <c r="L22" s="94">
        <f t="shared" si="0"/>
        <v>1939.54</v>
      </c>
      <c r="M22" s="94">
        <f>IFERROR(M21*M17,"")</f>
        <v>37.5</v>
      </c>
      <c r="N22" s="95">
        <f t="shared" si="1"/>
        <v>1977.04</v>
      </c>
    </row>
    <row r="23" spans="2:14" x14ac:dyDescent="0.2">
      <c r="B23" s="2"/>
      <c r="C23" s="2"/>
      <c r="D23" s="2"/>
      <c r="E23" s="2"/>
      <c r="F23" s="2"/>
      <c r="G23" s="2"/>
      <c r="H23" s="15" t="s">
        <v>1</v>
      </c>
      <c r="I23" s="85">
        <v>41</v>
      </c>
      <c r="J23" s="85">
        <v>19</v>
      </c>
      <c r="K23" s="85">
        <v>1</v>
      </c>
      <c r="L23" s="86">
        <f t="shared" si="0"/>
        <v>61</v>
      </c>
      <c r="M23" s="86">
        <v>30</v>
      </c>
      <c r="N23" s="86">
        <f t="shared" si="1"/>
        <v>91</v>
      </c>
    </row>
    <row r="24" spans="2:14" x14ac:dyDescent="0.2">
      <c r="B24" s="2"/>
      <c r="C24" s="2"/>
      <c r="D24" s="2"/>
      <c r="E24" s="2"/>
      <c r="F24" s="2"/>
      <c r="G24" s="2"/>
      <c r="H24" s="7" t="s">
        <v>33</v>
      </c>
      <c r="I24" s="94">
        <f>IFERROR(I23*I18,"")</f>
        <v>4691.63</v>
      </c>
      <c r="J24" s="94">
        <f>IFERROR(J23*J18,"")</f>
        <v>1549.2600000000002</v>
      </c>
      <c r="K24" s="94">
        <f>IFERROR(K23*K18,"")</f>
        <v>41.31</v>
      </c>
      <c r="L24" s="94">
        <f t="shared" si="0"/>
        <v>6282.2000000000007</v>
      </c>
      <c r="M24" s="94">
        <f>IFERROR(M23*M18,"")</f>
        <v>185.39999999999998</v>
      </c>
      <c r="N24" s="95">
        <f t="shared" si="1"/>
        <v>6467.6</v>
      </c>
    </row>
    <row r="25" spans="2:14" x14ac:dyDescent="0.2">
      <c r="B25" s="2"/>
      <c r="C25" s="2"/>
      <c r="D25" s="2"/>
      <c r="E25" s="2"/>
      <c r="F25" s="2"/>
      <c r="G25" s="2"/>
      <c r="H25" s="16" t="s">
        <v>98</v>
      </c>
      <c r="I25" s="87">
        <v>12</v>
      </c>
      <c r="J25" s="87">
        <v>13</v>
      </c>
      <c r="K25" s="87">
        <v>0</v>
      </c>
      <c r="L25" s="87">
        <f t="shared" si="0"/>
        <v>25</v>
      </c>
      <c r="M25" s="87">
        <v>18</v>
      </c>
      <c r="N25" s="86">
        <f t="shared" si="1"/>
        <v>43</v>
      </c>
    </row>
    <row r="26" spans="2:14" x14ac:dyDescent="0.2">
      <c r="B26" s="2"/>
      <c r="C26" s="2"/>
      <c r="D26" s="2"/>
      <c r="E26" s="2"/>
      <c r="F26" s="2"/>
      <c r="G26" s="2"/>
      <c r="H26" s="7" t="s">
        <v>33</v>
      </c>
      <c r="I26" s="94">
        <f>IFERROR(I25*I19,"")</f>
        <v>260.88</v>
      </c>
      <c r="J26" s="94">
        <f>IFERROR(J25*J19,"")</f>
        <v>215.53999999999996</v>
      </c>
      <c r="K26" s="94">
        <f>IFERROR(K25*K19,"")</f>
        <v>0</v>
      </c>
      <c r="L26" s="94">
        <f t="shared" si="0"/>
        <v>476.41999999999996</v>
      </c>
      <c r="M26" s="94">
        <f>IFERROR(M25*M19,"")</f>
        <v>9.7200000000000006</v>
      </c>
      <c r="N26" s="95">
        <f t="shared" si="1"/>
        <v>486.14</v>
      </c>
    </row>
    <row r="27" spans="2:14" x14ac:dyDescent="0.2">
      <c r="B27" s="2"/>
      <c r="C27" s="2"/>
      <c r="D27" s="2"/>
      <c r="E27" s="2"/>
      <c r="F27" s="2"/>
      <c r="G27" s="2"/>
      <c r="H27" s="16" t="s">
        <v>3</v>
      </c>
      <c r="I27" s="87">
        <v>6</v>
      </c>
      <c r="J27" s="87">
        <v>24</v>
      </c>
      <c r="K27" s="87">
        <v>4</v>
      </c>
      <c r="L27" s="87">
        <f t="shared" si="0"/>
        <v>34</v>
      </c>
      <c r="M27" s="87">
        <v>23</v>
      </c>
      <c r="N27" s="86">
        <f t="shared" si="1"/>
        <v>57</v>
      </c>
    </row>
    <row r="28" spans="2:14" x14ac:dyDescent="0.2">
      <c r="B28" s="2"/>
      <c r="C28" s="2"/>
      <c r="D28" s="2"/>
      <c r="E28" s="2"/>
      <c r="F28" s="2"/>
      <c r="G28" s="2"/>
      <c r="H28" s="7" t="s">
        <v>33</v>
      </c>
      <c r="I28" s="94">
        <f>IFERROR(I27*I20,"")</f>
        <v>407.70000000000005</v>
      </c>
      <c r="J28" s="94">
        <f>IFERROR(J27*J20,"")</f>
        <v>1187.28</v>
      </c>
      <c r="K28" s="94">
        <f>IFERROR(K27*K20,"")</f>
        <v>101.36</v>
      </c>
      <c r="L28" s="94">
        <f t="shared" si="0"/>
        <v>1696.34</v>
      </c>
      <c r="M28" s="94">
        <f>IFERROR(M27*M20,"")</f>
        <v>31.28</v>
      </c>
      <c r="N28" s="95">
        <f t="shared" si="1"/>
        <v>1727.62</v>
      </c>
    </row>
    <row r="29" spans="2:14" x14ac:dyDescent="0.2">
      <c r="B29" s="2"/>
      <c r="C29" s="2"/>
      <c r="D29" s="2"/>
      <c r="E29" s="2"/>
      <c r="F29" s="2"/>
      <c r="G29" s="2"/>
      <c r="H29" s="8" t="s">
        <v>34</v>
      </c>
      <c r="I29" s="92">
        <f ca="1">SUM(I21:OFFSET(I29,-1,0))-I30</f>
        <v>62</v>
      </c>
      <c r="J29" s="92">
        <f ca="1">SUM(J21:OFFSET(J29,-1,0))-J30</f>
        <v>64</v>
      </c>
      <c r="K29" s="92">
        <f ca="1">SUM(K21:OFFSET(K29,-1,0))-K30</f>
        <v>7</v>
      </c>
      <c r="L29" s="92">
        <f t="shared" ref="L29:L30" ca="1" si="2">K29+J29+I29</f>
        <v>133</v>
      </c>
      <c r="M29" s="92">
        <f ca="1">SUM(M21:OFFSET(M29,-1,0))-M30</f>
        <v>77</v>
      </c>
      <c r="N29" s="93">
        <f t="shared" ref="N29:N30" ca="1" si="3">L29+M29</f>
        <v>210</v>
      </c>
    </row>
    <row r="30" spans="2:14" x14ac:dyDescent="0.2">
      <c r="B30" s="2"/>
      <c r="C30" s="2"/>
      <c r="D30" s="2"/>
      <c r="E30" s="2"/>
      <c r="F30" s="2"/>
      <c r="G30" s="2"/>
      <c r="H30" s="8" t="s">
        <v>49</v>
      </c>
      <c r="I30" s="94">
        <f>SUMIF(H21:H28,"стоимость",I21:I28)</f>
        <v>5978.27</v>
      </c>
      <c r="J30" s="94">
        <f>SUMIF(H21:H28,"стоимость",J21:J28)</f>
        <v>4126.24</v>
      </c>
      <c r="K30" s="94">
        <f>SUMIF(H21:H28,"стоимость",K21:K28)</f>
        <v>289.99</v>
      </c>
      <c r="L30" s="94">
        <f t="shared" si="2"/>
        <v>10394.5</v>
      </c>
      <c r="M30" s="94">
        <f>SUMIF(H21:H28,"стоимость",M21:M28)</f>
        <v>263.89999999999998</v>
      </c>
      <c r="N30" s="95">
        <f t="shared" si="3"/>
        <v>10658.4</v>
      </c>
    </row>
    <row r="31" spans="2:14" x14ac:dyDescent="0.2">
      <c r="B31" s="164" t="s">
        <v>99</v>
      </c>
      <c r="C31" s="147"/>
      <c r="D31" s="147"/>
      <c r="E31" s="147"/>
      <c r="F31" s="91">
        <v>1.05</v>
      </c>
      <c r="G31" s="90"/>
      <c r="H31" s="88"/>
      <c r="I31" s="89"/>
      <c r="J31" s="89"/>
      <c r="K31" s="89"/>
      <c r="L31" s="89"/>
      <c r="M31" s="89"/>
      <c r="N31" s="89">
        <f>F31*N30</f>
        <v>11191.32</v>
      </c>
    </row>
    <row r="32" spans="2:14" x14ac:dyDescent="0.2">
      <c r="B32" s="163" t="s">
        <v>35</v>
      </c>
      <c r="C32" s="163"/>
      <c r="D32" s="163"/>
      <c r="E32" s="163"/>
      <c r="F32" s="101"/>
      <c r="G32" s="3"/>
      <c r="H32" s="4"/>
      <c r="I32" s="3"/>
      <c r="J32" s="9"/>
      <c r="K32" s="9"/>
      <c r="L32" s="10"/>
      <c r="M32" s="9"/>
      <c r="N32" s="9"/>
    </row>
    <row r="33" spans="2:14" x14ac:dyDescent="0.2">
      <c r="B33" s="150" t="s">
        <v>80</v>
      </c>
      <c r="C33" s="150"/>
      <c r="D33" s="150"/>
      <c r="E33" s="150"/>
      <c r="F33" s="150"/>
      <c r="G33" s="150"/>
      <c r="H33" s="150"/>
      <c r="I33" s="150"/>
      <c r="J33" s="75"/>
      <c r="K33" s="75"/>
      <c r="L33" s="76"/>
      <c r="M33" s="75"/>
      <c r="N33" s="75"/>
    </row>
    <row r="34" spans="2:14" x14ac:dyDescent="0.2">
      <c r="B34" s="138" t="s">
        <v>36</v>
      </c>
      <c r="C34" s="138"/>
      <c r="D34" s="138"/>
      <c r="E34" s="138"/>
      <c r="F34" s="138"/>
      <c r="G34" s="138"/>
      <c r="H34" s="138"/>
      <c r="I34" s="138"/>
      <c r="J34" s="9"/>
      <c r="K34" s="9"/>
      <c r="L34" s="10"/>
      <c r="M34" s="9"/>
      <c r="N34" s="9"/>
    </row>
    <row r="35" spans="2:14" x14ac:dyDescent="0.2">
      <c r="B35" s="138" t="s">
        <v>37</v>
      </c>
      <c r="C35" s="138"/>
      <c r="D35" s="138"/>
      <c r="E35" s="138"/>
      <c r="F35" s="138"/>
      <c r="G35" s="138"/>
      <c r="H35" s="138"/>
      <c r="I35" s="138"/>
      <c r="J35" s="9"/>
      <c r="K35" s="9"/>
      <c r="L35" s="10"/>
      <c r="M35" s="9"/>
      <c r="N35" s="9"/>
    </row>
    <row r="36" spans="2:14" x14ac:dyDescent="0.2">
      <c r="B36" s="138" t="s">
        <v>38</v>
      </c>
      <c r="C36" s="138"/>
      <c r="D36" s="138"/>
      <c r="E36" s="138"/>
      <c r="F36" s="138"/>
      <c r="G36" s="138"/>
      <c r="H36" s="138"/>
      <c r="I36" s="138"/>
      <c r="J36" s="9"/>
      <c r="K36" s="9"/>
      <c r="L36" s="10"/>
      <c r="M36" s="9"/>
      <c r="N36" s="9"/>
    </row>
    <row r="37" spans="2:14" x14ac:dyDescent="0.2">
      <c r="B37" s="138" t="s">
        <v>39</v>
      </c>
      <c r="C37" s="138"/>
      <c r="D37" s="138"/>
      <c r="E37" s="138"/>
      <c r="F37" s="138"/>
      <c r="G37" s="138"/>
      <c r="H37" s="138"/>
      <c r="I37" s="138"/>
      <c r="J37" s="3"/>
      <c r="K37" s="3"/>
      <c r="L37" s="3"/>
      <c r="M37" s="3"/>
      <c r="N37" s="3"/>
    </row>
    <row r="38" spans="2:14" x14ac:dyDescent="0.2">
      <c r="B38" s="138" t="s">
        <v>40</v>
      </c>
      <c r="C38" s="138"/>
      <c r="D38" s="138"/>
      <c r="E38" s="138"/>
      <c r="F38" s="138"/>
      <c r="G38" s="138"/>
      <c r="H38" s="138"/>
      <c r="I38" s="138"/>
      <c r="J38" s="3"/>
      <c r="K38" s="3"/>
      <c r="L38" s="3"/>
      <c r="M38" s="3"/>
      <c r="N38" s="3"/>
    </row>
    <row r="39" spans="2:14" x14ac:dyDescent="0.2">
      <c r="B39" s="138" t="s">
        <v>41</v>
      </c>
      <c r="C39" s="138"/>
      <c r="D39" s="138"/>
      <c r="E39" s="138"/>
      <c r="F39" s="138"/>
      <c r="G39" s="138"/>
      <c r="H39" s="138"/>
      <c r="I39" s="138"/>
      <c r="J39" s="3"/>
      <c r="K39" s="3"/>
      <c r="L39" s="3"/>
      <c r="M39" s="3"/>
      <c r="N39" s="3"/>
    </row>
    <row r="40" spans="2:14" x14ac:dyDescent="0.2">
      <c r="B40" s="138" t="s">
        <v>42</v>
      </c>
      <c r="C40" s="138"/>
      <c r="D40" s="138"/>
      <c r="E40" s="138"/>
      <c r="F40" s="138"/>
      <c r="G40" s="138"/>
      <c r="H40" s="138"/>
      <c r="I40" s="138"/>
      <c r="J40" s="3"/>
      <c r="K40" s="3"/>
      <c r="L40" s="3"/>
      <c r="M40" s="3"/>
      <c r="N40" s="3"/>
    </row>
    <row r="41" spans="2:14" x14ac:dyDescent="0.2">
      <c r="B41" s="99"/>
      <c r="C41" s="99"/>
      <c r="D41" s="99"/>
      <c r="E41" s="99"/>
      <c r="F41" s="99"/>
      <c r="G41" s="99"/>
      <c r="H41" s="99"/>
      <c r="I41" s="99"/>
      <c r="J41" s="3"/>
      <c r="K41" s="3"/>
      <c r="L41" s="3"/>
      <c r="M41" s="3"/>
      <c r="N41" s="3"/>
    </row>
    <row r="42" spans="2:14" x14ac:dyDescent="0.2">
      <c r="B42" s="3" t="s">
        <v>43</v>
      </c>
      <c r="C42" s="3"/>
      <c r="D42" s="3"/>
      <c r="E42" s="3"/>
      <c r="F42" s="3"/>
      <c r="G42" s="3"/>
      <c r="H42" s="4"/>
      <c r="I42" s="3"/>
      <c r="J42" s="3" t="s">
        <v>44</v>
      </c>
      <c r="K42" s="3"/>
      <c r="L42" s="3"/>
      <c r="M42" s="3"/>
      <c r="N42" s="3"/>
    </row>
    <row r="43" spans="2:14" x14ac:dyDescent="0.2">
      <c r="B43" s="11" t="s">
        <v>79</v>
      </c>
      <c r="C43" s="11"/>
      <c r="D43" s="3"/>
      <c r="E43" s="3"/>
      <c r="F43" s="3"/>
      <c r="G43" s="3"/>
      <c r="H43" s="4"/>
      <c r="I43" s="3"/>
      <c r="J43" s="11"/>
      <c r="K43" s="11"/>
      <c r="L43" s="11"/>
      <c r="M43" s="3"/>
      <c r="N43" s="3"/>
    </row>
    <row r="44" spans="2:14" x14ac:dyDescent="0.2">
      <c r="B44" s="12" t="s">
        <v>45</v>
      </c>
      <c r="C44" s="3"/>
      <c r="D44" s="3"/>
      <c r="E44" s="3"/>
      <c r="F44" s="3"/>
      <c r="G44" s="3"/>
      <c r="H44" s="4"/>
      <c r="I44" s="3"/>
      <c r="J44" s="3" t="s">
        <v>45</v>
      </c>
      <c r="K44" s="3"/>
      <c r="L44" s="3"/>
      <c r="M44" s="3"/>
      <c r="N44" s="3"/>
    </row>
    <row r="45" spans="2:14" x14ac:dyDescent="0.2">
      <c r="B45" s="3"/>
      <c r="C45" s="3"/>
      <c r="D45" s="3"/>
      <c r="E45" s="3"/>
      <c r="F45" s="3"/>
      <c r="G45" s="3"/>
      <c r="H45" s="4"/>
      <c r="I45" s="3"/>
      <c r="J45" s="3"/>
      <c r="K45" s="3"/>
      <c r="L45" s="3"/>
      <c r="M45" s="3"/>
      <c r="N45" s="3"/>
    </row>
    <row r="46" spans="2:14" x14ac:dyDescent="0.2">
      <c r="B46" s="11"/>
      <c r="C46" s="11"/>
      <c r="D46" s="3"/>
      <c r="E46" s="3"/>
      <c r="F46" s="3"/>
      <c r="G46" s="3"/>
      <c r="H46" s="4"/>
      <c r="I46" s="3"/>
      <c r="J46" s="11"/>
      <c r="K46" s="11"/>
      <c r="L46" s="11"/>
      <c r="M46" s="3"/>
      <c r="N46" s="3"/>
    </row>
    <row r="47" spans="2:14" x14ac:dyDescent="0.2">
      <c r="B47" s="13" t="s">
        <v>46</v>
      </c>
      <c r="C47" s="3"/>
      <c r="D47" s="3"/>
      <c r="E47" s="3"/>
      <c r="F47" s="3"/>
      <c r="G47" s="3"/>
      <c r="H47" s="4"/>
      <c r="I47" s="3"/>
      <c r="J47" s="139" t="s">
        <v>46</v>
      </c>
      <c r="K47" s="139"/>
      <c r="L47" s="139"/>
      <c r="M47" s="3"/>
      <c r="N47" s="3"/>
    </row>
    <row r="48" spans="2:14" x14ac:dyDescent="0.2">
      <c r="B48" s="3"/>
      <c r="C48" s="3"/>
      <c r="D48" s="3"/>
      <c r="E48" s="3"/>
      <c r="F48" s="3"/>
      <c r="G48" s="3"/>
      <c r="H48" s="4"/>
      <c r="I48" s="3"/>
      <c r="J48" s="3"/>
      <c r="K48" s="3"/>
      <c r="L48" s="3"/>
      <c r="M48" s="3"/>
      <c r="N48" s="3"/>
    </row>
    <row r="49" spans="2:14" x14ac:dyDescent="0.2">
      <c r="B49" s="99" t="s">
        <v>47</v>
      </c>
      <c r="C49" s="3"/>
      <c r="D49" s="3"/>
      <c r="E49" s="3"/>
      <c r="F49" s="3"/>
      <c r="G49" s="3"/>
      <c r="H49" s="4"/>
      <c r="I49" s="3"/>
      <c r="J49" s="3" t="s">
        <v>47</v>
      </c>
      <c r="K49" s="3"/>
      <c r="L49" s="3"/>
      <c r="M49" s="3"/>
    </row>
    <row r="51" spans="2:14" x14ac:dyDescent="0.2">
      <c r="B51" s="3"/>
      <c r="C51" s="3"/>
      <c r="D51" s="3"/>
      <c r="E51" s="3"/>
      <c r="F51" s="3"/>
      <c r="G51" s="3"/>
      <c r="H51" s="4"/>
      <c r="I51" s="3"/>
      <c r="J51" s="3"/>
      <c r="K51" s="3"/>
      <c r="M51" s="3"/>
      <c r="N51" s="14" t="s">
        <v>12</v>
      </c>
    </row>
    <row r="52" spans="2:14" x14ac:dyDescent="0.2">
      <c r="B52" s="3"/>
      <c r="C52" s="3"/>
      <c r="D52" s="3"/>
      <c r="E52" s="3"/>
      <c r="F52" s="3"/>
      <c r="G52" s="3"/>
      <c r="H52" s="4"/>
      <c r="I52" s="3"/>
      <c r="J52" s="3"/>
      <c r="K52" s="3"/>
      <c r="M52" s="3"/>
      <c r="N52" s="14" t="s">
        <v>13</v>
      </c>
    </row>
    <row r="53" spans="2:14" x14ac:dyDescent="0.2">
      <c r="B53" s="3"/>
      <c r="C53" s="3"/>
      <c r="D53" s="3"/>
      <c r="E53" s="3"/>
      <c r="F53" s="3"/>
      <c r="G53" s="3"/>
      <c r="H53" s="4"/>
      <c r="I53" s="3"/>
      <c r="J53" s="3"/>
      <c r="K53" s="3"/>
      <c r="M53" s="3"/>
      <c r="N53" s="14" t="s">
        <v>14</v>
      </c>
    </row>
    <row r="54" spans="2:14" x14ac:dyDescent="0.2">
      <c r="B54" s="3"/>
      <c r="C54" s="3"/>
      <c r="D54" s="3"/>
      <c r="E54" s="3"/>
      <c r="F54" s="3"/>
      <c r="G54" s="3"/>
      <c r="H54" s="4"/>
      <c r="I54" s="3"/>
      <c r="J54" s="3"/>
      <c r="K54" s="3"/>
      <c r="L54" s="3"/>
      <c r="M54" s="3"/>
      <c r="N54" s="3"/>
    </row>
    <row r="55" spans="2:14" x14ac:dyDescent="0.2">
      <c r="B55" s="3"/>
      <c r="C55" s="106" t="s">
        <v>15</v>
      </c>
      <c r="D55" s="106"/>
      <c r="E55" s="106"/>
      <c r="F55" s="106"/>
      <c r="G55" s="106"/>
      <c r="H55" s="106"/>
      <c r="I55" s="106"/>
      <c r="J55" s="106"/>
      <c r="K55" s="106"/>
      <c r="L55" s="106"/>
      <c r="M55" s="3"/>
      <c r="N55" s="3"/>
    </row>
    <row r="56" spans="2:14" x14ac:dyDescent="0.2">
      <c r="B56" s="3"/>
      <c r="C56" s="106" t="s">
        <v>16</v>
      </c>
      <c r="D56" s="106"/>
      <c r="E56" s="106"/>
      <c r="F56" s="106"/>
      <c r="G56" s="106"/>
      <c r="H56" s="106"/>
      <c r="I56" s="106"/>
      <c r="J56" s="106"/>
      <c r="K56" s="106"/>
      <c r="L56" s="106"/>
      <c r="M56" s="3"/>
      <c r="N56" s="3"/>
    </row>
    <row r="57" spans="2:14" x14ac:dyDescent="0.2">
      <c r="B57" s="3" t="s">
        <v>17</v>
      </c>
      <c r="C57" s="106"/>
      <c r="D57" s="106"/>
      <c r="E57" s="106"/>
      <c r="F57" s="106"/>
      <c r="G57" s="106"/>
      <c r="H57" s="106"/>
      <c r="I57" s="106"/>
      <c r="J57" s="106"/>
      <c r="K57" s="106"/>
      <c r="L57" s="106" t="s">
        <v>18</v>
      </c>
      <c r="M57" s="106"/>
      <c r="N57" s="106"/>
    </row>
    <row r="58" spans="2:14" x14ac:dyDescent="0.2">
      <c r="B58" s="3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</row>
    <row r="59" spans="2:14" x14ac:dyDescent="0.2">
      <c r="B59" s="3" t="s">
        <v>19</v>
      </c>
      <c r="C59" s="106"/>
      <c r="D59" s="106"/>
      <c r="E59" s="106"/>
      <c r="F59" s="106"/>
      <c r="G59" s="106"/>
      <c r="H59" s="106"/>
      <c r="I59" s="106"/>
      <c r="J59" s="106"/>
      <c r="K59" s="106"/>
      <c r="L59" s="106"/>
      <c r="M59" s="106"/>
      <c r="N59" s="106"/>
    </row>
    <row r="60" spans="2:14" x14ac:dyDescent="0.2">
      <c r="B60" s="3" t="s">
        <v>20</v>
      </c>
      <c r="C60" s="106"/>
      <c r="D60" s="106"/>
      <c r="E60" s="106"/>
      <c r="F60" s="106"/>
      <c r="G60" s="106"/>
      <c r="H60" s="106"/>
      <c r="I60" s="106"/>
      <c r="J60" s="106"/>
      <c r="K60" s="106"/>
      <c r="L60" s="106"/>
      <c r="M60" s="106"/>
      <c r="N60" s="106"/>
    </row>
    <row r="61" spans="2:14" x14ac:dyDescent="0.2">
      <c r="B61" s="3" t="s">
        <v>96</v>
      </c>
      <c r="C61" s="106"/>
      <c r="D61" s="106"/>
      <c r="E61" s="106"/>
      <c r="F61" s="106"/>
      <c r="G61" s="106"/>
      <c r="H61" s="106"/>
      <c r="I61" s="106"/>
      <c r="J61" s="106"/>
      <c r="K61" s="106"/>
      <c r="L61" s="106"/>
      <c r="M61" s="106"/>
      <c r="N61" s="106"/>
    </row>
    <row r="62" spans="2:14" x14ac:dyDescent="0.2">
      <c r="B62" s="3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</row>
    <row r="63" spans="2:14" x14ac:dyDescent="0.2">
      <c r="B63" s="3"/>
      <c r="C63" s="3"/>
      <c r="D63" s="3"/>
      <c r="E63" s="3"/>
      <c r="F63" s="3"/>
      <c r="G63" s="3"/>
      <c r="H63" s="4"/>
      <c r="I63" s="3"/>
      <c r="J63" s="3"/>
      <c r="K63" s="3"/>
      <c r="L63" s="3"/>
      <c r="M63" s="3"/>
      <c r="N63" s="3"/>
    </row>
    <row r="64" spans="2:14" ht="25.5" x14ac:dyDescent="0.2">
      <c r="B64" s="107" t="s">
        <v>4</v>
      </c>
      <c r="C64" s="109" t="s">
        <v>21</v>
      </c>
      <c r="D64" s="107" t="s">
        <v>22</v>
      </c>
      <c r="E64" s="107" t="s">
        <v>23</v>
      </c>
      <c r="F64" s="107" t="s">
        <v>48</v>
      </c>
      <c r="G64" s="107" t="s">
        <v>24</v>
      </c>
      <c r="H64" s="116" t="s">
        <v>0</v>
      </c>
      <c r="I64" s="117" t="s">
        <v>25</v>
      </c>
      <c r="J64" s="118"/>
      <c r="K64" s="118"/>
      <c r="L64" s="119"/>
      <c r="M64" s="120" t="s">
        <v>26</v>
      </c>
      <c r="N64" s="111" t="s">
        <v>27</v>
      </c>
    </row>
    <row r="65" spans="2:14" ht="12.75" customHeight="1" x14ac:dyDescent="0.2">
      <c r="B65" s="108"/>
      <c r="C65" s="110"/>
      <c r="D65" s="108"/>
      <c r="E65" s="108"/>
      <c r="F65" s="108"/>
      <c r="G65" s="108"/>
      <c r="H65" s="121"/>
      <c r="I65" s="2" t="s">
        <v>28</v>
      </c>
      <c r="J65" s="2" t="s">
        <v>29</v>
      </c>
      <c r="K65" s="2" t="s">
        <v>30</v>
      </c>
      <c r="L65" s="2" t="s">
        <v>31</v>
      </c>
      <c r="M65" s="122"/>
      <c r="N65" s="112"/>
    </row>
    <row r="66" spans="2:14" x14ac:dyDescent="0.2">
      <c r="B66" s="140" t="s">
        <v>107</v>
      </c>
      <c r="C66" s="141"/>
      <c r="D66" s="141"/>
      <c r="E66" s="141"/>
      <c r="F66" s="141"/>
      <c r="G66" s="142"/>
      <c r="H66" s="5" t="s">
        <v>83</v>
      </c>
      <c r="I66" s="6">
        <v>206.02</v>
      </c>
      <c r="J66" s="6">
        <v>146.77000000000001</v>
      </c>
      <c r="K66" s="6">
        <v>73.66</v>
      </c>
      <c r="L66" s="6"/>
      <c r="M66" s="6">
        <v>6.25</v>
      </c>
      <c r="N66" s="83"/>
    </row>
    <row r="67" spans="2:14" x14ac:dyDescent="0.2">
      <c r="B67" s="143"/>
      <c r="C67" s="144"/>
      <c r="D67" s="144"/>
      <c r="E67" s="144"/>
      <c r="F67" s="144"/>
      <c r="G67" s="145"/>
      <c r="H67" s="5" t="s">
        <v>1</v>
      </c>
      <c r="I67" s="6">
        <v>114.43</v>
      </c>
      <c r="J67" s="6">
        <v>81.540000000000006</v>
      </c>
      <c r="K67" s="6">
        <v>41.31</v>
      </c>
      <c r="L67" s="6"/>
      <c r="M67" s="6">
        <v>6.18</v>
      </c>
      <c r="N67" s="83"/>
    </row>
    <row r="68" spans="2:14" x14ac:dyDescent="0.2">
      <c r="B68" s="169"/>
      <c r="C68" s="170"/>
      <c r="D68" s="170"/>
      <c r="E68" s="170"/>
      <c r="F68" s="170"/>
      <c r="G68" s="171"/>
      <c r="H68" s="5" t="s">
        <v>3</v>
      </c>
      <c r="I68" s="6">
        <v>67.95</v>
      </c>
      <c r="J68" s="6">
        <v>49.47</v>
      </c>
      <c r="K68" s="6">
        <v>25.34</v>
      </c>
      <c r="L68" s="6"/>
      <c r="M68" s="6">
        <v>1.36</v>
      </c>
      <c r="N68" s="83"/>
    </row>
    <row r="69" spans="2:14" x14ac:dyDescent="0.2">
      <c r="B69" s="77" t="s">
        <v>84</v>
      </c>
      <c r="C69" s="74" t="s">
        <v>32</v>
      </c>
      <c r="D69" s="77">
        <v>112</v>
      </c>
      <c r="E69" s="77">
        <v>12</v>
      </c>
      <c r="F69" s="77">
        <v>2</v>
      </c>
      <c r="G69" s="17">
        <v>2.5</v>
      </c>
      <c r="H69" s="15" t="s">
        <v>83</v>
      </c>
      <c r="I69" s="79">
        <v>0</v>
      </c>
      <c r="J69" s="79">
        <v>1</v>
      </c>
      <c r="K69" s="79">
        <v>1</v>
      </c>
      <c r="L69" s="81">
        <f t="shared" ref="L69:L74" si="4">IFERROR(K69+J69+I69,"")</f>
        <v>2</v>
      </c>
      <c r="M69" s="80">
        <v>2</v>
      </c>
      <c r="N69" s="82">
        <f>IFERROR(L69+M69,"")</f>
        <v>4</v>
      </c>
    </row>
    <row r="70" spans="2:14" x14ac:dyDescent="0.2">
      <c r="B70" s="2"/>
      <c r="C70" s="2"/>
      <c r="D70" s="2"/>
      <c r="E70" s="2"/>
      <c r="F70" s="2"/>
      <c r="G70" s="2"/>
      <c r="H70" s="7" t="s">
        <v>33</v>
      </c>
      <c r="I70" s="94">
        <f>IFERROR(I69*I66,"")</f>
        <v>0</v>
      </c>
      <c r="J70" s="94">
        <f>IFERROR(J69*J66,"")</f>
        <v>146.77000000000001</v>
      </c>
      <c r="K70" s="94">
        <f>IFERROR(K69*K66,"")</f>
        <v>73.66</v>
      </c>
      <c r="L70" s="94">
        <f t="shared" si="4"/>
        <v>220.43</v>
      </c>
      <c r="M70" s="94">
        <f>IFERROR(M69*M66,"")</f>
        <v>12.5</v>
      </c>
      <c r="N70" s="96">
        <f t="shared" ref="N70:N74" si="5">IFERROR(L70+M70,"")</f>
        <v>232.93</v>
      </c>
    </row>
    <row r="71" spans="2:14" x14ac:dyDescent="0.2">
      <c r="B71" s="2"/>
      <c r="C71" s="2"/>
      <c r="D71" s="2"/>
      <c r="E71" s="2"/>
      <c r="F71" s="2"/>
      <c r="G71" s="2"/>
      <c r="H71" s="15" t="s">
        <v>1</v>
      </c>
      <c r="I71" s="79">
        <v>37</v>
      </c>
      <c r="J71" s="79">
        <v>161</v>
      </c>
      <c r="K71" s="79">
        <v>51</v>
      </c>
      <c r="L71" s="81">
        <f t="shared" si="4"/>
        <v>249</v>
      </c>
      <c r="M71" s="80">
        <v>115</v>
      </c>
      <c r="N71" s="82">
        <f t="shared" si="5"/>
        <v>364</v>
      </c>
    </row>
    <row r="72" spans="2:14" x14ac:dyDescent="0.2">
      <c r="B72" s="2"/>
      <c r="C72" s="2"/>
      <c r="D72" s="2"/>
      <c r="E72" s="2"/>
      <c r="F72" s="2"/>
      <c r="G72" s="2"/>
      <c r="H72" s="7" t="s">
        <v>33</v>
      </c>
      <c r="I72" s="94">
        <f>IFERROR(I71*I67,"")</f>
        <v>4233.91</v>
      </c>
      <c r="J72" s="94">
        <f>IFERROR(J71*J67,"")</f>
        <v>13127.94</v>
      </c>
      <c r="K72" s="94">
        <f>IFERROR(K71*K67,"")</f>
        <v>2106.81</v>
      </c>
      <c r="L72" s="94">
        <f t="shared" si="4"/>
        <v>19468.66</v>
      </c>
      <c r="M72" s="94">
        <f>IFERROR(M71*M67,"")</f>
        <v>710.69999999999993</v>
      </c>
      <c r="N72" s="96">
        <f t="shared" si="5"/>
        <v>20179.36</v>
      </c>
    </row>
    <row r="73" spans="2:14" x14ac:dyDescent="0.2">
      <c r="B73" s="2"/>
      <c r="C73" s="2"/>
      <c r="D73" s="2"/>
      <c r="E73" s="2"/>
      <c r="F73" s="2"/>
      <c r="G73" s="2"/>
      <c r="H73" s="16" t="s">
        <v>3</v>
      </c>
      <c r="I73" s="81">
        <v>1</v>
      </c>
      <c r="J73" s="81">
        <v>18</v>
      </c>
      <c r="K73" s="81">
        <v>11</v>
      </c>
      <c r="L73" s="81">
        <f t="shared" si="4"/>
        <v>30</v>
      </c>
      <c r="M73" s="81">
        <v>22</v>
      </c>
      <c r="N73" s="82">
        <f t="shared" si="5"/>
        <v>52</v>
      </c>
    </row>
    <row r="74" spans="2:14" x14ac:dyDescent="0.2">
      <c r="B74" s="2"/>
      <c r="C74" s="2"/>
      <c r="D74" s="2"/>
      <c r="E74" s="2"/>
      <c r="F74" s="2"/>
      <c r="G74" s="2"/>
      <c r="H74" s="7" t="s">
        <v>33</v>
      </c>
      <c r="I74" s="94">
        <f>IFERROR(I73*I68,"")</f>
        <v>67.95</v>
      </c>
      <c r="J74" s="94">
        <f>IFERROR(J73*J68,"")</f>
        <v>890.46</v>
      </c>
      <c r="K74" s="94">
        <f>IFERROR(K73*K68,"")</f>
        <v>278.74</v>
      </c>
      <c r="L74" s="94">
        <f t="shared" si="4"/>
        <v>1237.1500000000001</v>
      </c>
      <c r="M74" s="94">
        <f>IFERROR(M73*M68,"")</f>
        <v>29.92</v>
      </c>
      <c r="N74" s="96">
        <f t="shared" si="5"/>
        <v>1267.0700000000002</v>
      </c>
    </row>
    <row r="75" spans="2:14" x14ac:dyDescent="0.2">
      <c r="B75" s="2"/>
      <c r="C75" s="2"/>
      <c r="D75" s="2"/>
      <c r="E75" s="2"/>
      <c r="F75" s="2"/>
      <c r="G75" s="2"/>
      <c r="H75" s="8" t="s">
        <v>34</v>
      </c>
      <c r="I75" s="92">
        <f ca="1">SUM(I69:OFFSET(I75,-1,0))-I76</f>
        <v>38</v>
      </c>
      <c r="J75" s="92">
        <f ca="1">SUM(J69:OFFSET(J75,-1,0))-J76</f>
        <v>180</v>
      </c>
      <c r="K75" s="92">
        <f ca="1">SUM(K69:OFFSET(K75,-1,0))-K76</f>
        <v>63</v>
      </c>
      <c r="L75" s="92">
        <f t="shared" ref="L75:L76" ca="1" si="6">K75+J75+I75</f>
        <v>281</v>
      </c>
      <c r="M75" s="92">
        <f ca="1">SUM(M69:OFFSET(M75,-1,0))-M76</f>
        <v>139</v>
      </c>
      <c r="N75" s="97">
        <f t="shared" ref="N75:N76" ca="1" si="7">L75+M75</f>
        <v>420</v>
      </c>
    </row>
    <row r="76" spans="2:14" x14ac:dyDescent="0.2">
      <c r="B76" s="2"/>
      <c r="C76" s="2"/>
      <c r="D76" s="2"/>
      <c r="E76" s="2"/>
      <c r="F76" s="2"/>
      <c r="G76" s="2"/>
      <c r="H76" s="8" t="s">
        <v>49</v>
      </c>
      <c r="I76" s="94">
        <f>SUMIF(H69:H74,"стоимость",I69:I74)</f>
        <v>4301.8599999999997</v>
      </c>
      <c r="J76" s="94">
        <f>SUMIF(H69:H74,"стоимость",J69:J74)</f>
        <v>14165.170000000002</v>
      </c>
      <c r="K76" s="94">
        <f>SUMIF(H69:H74,"стоимость",K69:K74)</f>
        <v>2459.21</v>
      </c>
      <c r="L76" s="94">
        <f t="shared" si="6"/>
        <v>20926.240000000002</v>
      </c>
      <c r="M76" s="94">
        <f>SUMIF(H69:H74,"стоимость",M69:M74)</f>
        <v>753.11999999999989</v>
      </c>
      <c r="N76" s="96">
        <f t="shared" si="7"/>
        <v>21679.360000000001</v>
      </c>
    </row>
    <row r="77" spans="2:14" x14ac:dyDescent="0.2">
      <c r="B77" s="164" t="s">
        <v>99</v>
      </c>
      <c r="C77" s="147"/>
      <c r="D77" s="147"/>
      <c r="E77" s="148"/>
      <c r="F77" s="91">
        <v>1.05</v>
      </c>
      <c r="G77" s="90"/>
      <c r="H77" s="88"/>
      <c r="I77" s="89"/>
      <c r="J77" s="89"/>
      <c r="K77" s="89"/>
      <c r="L77" s="89"/>
      <c r="M77" s="89"/>
      <c r="N77" s="89">
        <f>F77*N76</f>
        <v>22763.328000000001</v>
      </c>
    </row>
    <row r="78" spans="2:14" x14ac:dyDescent="0.2">
      <c r="B78" s="123" t="s">
        <v>35</v>
      </c>
      <c r="C78" s="123"/>
      <c r="D78" s="123"/>
      <c r="E78" s="123"/>
      <c r="F78" s="104"/>
      <c r="G78" s="3"/>
      <c r="H78" s="4"/>
      <c r="I78" s="3"/>
      <c r="J78" s="9"/>
      <c r="K78" s="9"/>
      <c r="L78" s="10"/>
      <c r="M78" s="9"/>
      <c r="N78" s="9"/>
    </row>
    <row r="79" spans="2:14" x14ac:dyDescent="0.2">
      <c r="B79" s="105" t="s">
        <v>80</v>
      </c>
      <c r="C79" s="105"/>
      <c r="D79" s="105"/>
      <c r="E79" s="105"/>
      <c r="F79" s="105"/>
      <c r="G79" s="105"/>
      <c r="H79" s="105"/>
      <c r="I79" s="105"/>
      <c r="J79" s="75"/>
      <c r="K79" s="75"/>
      <c r="L79" s="76"/>
      <c r="M79" s="75"/>
      <c r="N79" s="75"/>
    </row>
    <row r="80" spans="2:14" x14ac:dyDescent="0.2">
      <c r="B80" s="102" t="s">
        <v>36</v>
      </c>
      <c r="C80" s="102"/>
      <c r="D80" s="102"/>
      <c r="E80" s="102"/>
      <c r="F80" s="102"/>
      <c r="G80" s="102"/>
      <c r="H80" s="102"/>
      <c r="I80" s="102"/>
      <c r="J80" s="9"/>
      <c r="K80" s="9"/>
      <c r="L80" s="10"/>
      <c r="M80" s="9"/>
      <c r="N80" s="9"/>
    </row>
    <row r="81" spans="2:14" x14ac:dyDescent="0.2">
      <c r="B81" s="102" t="s">
        <v>37</v>
      </c>
      <c r="C81" s="102"/>
      <c r="D81" s="102"/>
      <c r="E81" s="102"/>
      <c r="F81" s="102"/>
      <c r="G81" s="102"/>
      <c r="H81" s="102"/>
      <c r="I81" s="102"/>
      <c r="J81" s="9"/>
      <c r="K81" s="9"/>
      <c r="L81" s="10"/>
      <c r="M81" s="9"/>
      <c r="N81" s="9"/>
    </row>
    <row r="82" spans="2:14" x14ac:dyDescent="0.2">
      <c r="B82" s="102" t="s">
        <v>38</v>
      </c>
      <c r="C82" s="102"/>
      <c r="D82" s="102"/>
      <c r="E82" s="102"/>
      <c r="F82" s="102"/>
      <c r="G82" s="102"/>
      <c r="H82" s="102"/>
      <c r="I82" s="102"/>
      <c r="J82" s="9"/>
      <c r="K82" s="9"/>
      <c r="L82" s="10"/>
      <c r="M82" s="9"/>
      <c r="N82" s="9"/>
    </row>
    <row r="83" spans="2:14" x14ac:dyDescent="0.2">
      <c r="B83" s="102" t="s">
        <v>39</v>
      </c>
      <c r="C83" s="102"/>
      <c r="D83" s="102"/>
      <c r="E83" s="102"/>
      <c r="F83" s="102"/>
      <c r="G83" s="102"/>
      <c r="H83" s="102"/>
      <c r="I83" s="102"/>
      <c r="J83" s="3"/>
      <c r="K83" s="3"/>
      <c r="L83" s="3"/>
      <c r="M83" s="3"/>
      <c r="N83" s="3"/>
    </row>
    <row r="84" spans="2:14" x14ac:dyDescent="0.2">
      <c r="B84" s="102" t="s">
        <v>40</v>
      </c>
      <c r="C84" s="102"/>
      <c r="D84" s="102"/>
      <c r="E84" s="102"/>
      <c r="F84" s="102"/>
      <c r="G84" s="102"/>
      <c r="H84" s="102"/>
      <c r="I84" s="102"/>
      <c r="J84" s="3"/>
      <c r="K84" s="3"/>
      <c r="L84" s="3"/>
      <c r="M84" s="3"/>
      <c r="N84" s="3"/>
    </row>
    <row r="85" spans="2:14" x14ac:dyDescent="0.2">
      <c r="B85" s="102" t="s">
        <v>41</v>
      </c>
      <c r="C85" s="102"/>
      <c r="D85" s="102"/>
      <c r="E85" s="102"/>
      <c r="F85" s="102"/>
      <c r="G85" s="102"/>
      <c r="H85" s="102"/>
      <c r="I85" s="102"/>
      <c r="J85" s="3"/>
      <c r="K85" s="3"/>
      <c r="L85" s="3"/>
      <c r="M85" s="3"/>
      <c r="N85" s="3"/>
    </row>
    <row r="86" spans="2:14" x14ac:dyDescent="0.2">
      <c r="B86" s="102" t="s">
        <v>42</v>
      </c>
      <c r="C86" s="102"/>
      <c r="D86" s="102"/>
      <c r="E86" s="102"/>
      <c r="F86" s="102"/>
      <c r="G86" s="102"/>
      <c r="H86" s="102"/>
      <c r="I86" s="102"/>
      <c r="J86" s="3"/>
      <c r="K86" s="3"/>
      <c r="L86" s="3"/>
      <c r="M86" s="3"/>
      <c r="N86" s="3"/>
    </row>
    <row r="87" spans="2:14" x14ac:dyDescent="0.2">
      <c r="B87" s="102"/>
      <c r="C87" s="102"/>
      <c r="D87" s="102"/>
      <c r="E87" s="102"/>
      <c r="F87" s="102"/>
      <c r="G87" s="102"/>
      <c r="H87" s="102"/>
      <c r="I87" s="102"/>
      <c r="J87" s="3"/>
      <c r="K87" s="3"/>
      <c r="L87" s="3"/>
      <c r="M87" s="3"/>
      <c r="N87" s="3"/>
    </row>
    <row r="88" spans="2:14" x14ac:dyDescent="0.2">
      <c r="B88" s="3" t="s">
        <v>43</v>
      </c>
      <c r="C88" s="3"/>
      <c r="D88" s="3"/>
      <c r="E88" s="3"/>
      <c r="F88" s="3"/>
      <c r="G88" s="3"/>
      <c r="H88" s="4"/>
      <c r="I88" s="3"/>
      <c r="J88" s="3" t="s">
        <v>44</v>
      </c>
      <c r="K88" s="3"/>
      <c r="L88" s="3"/>
      <c r="M88" s="3"/>
      <c r="N88" s="3"/>
    </row>
    <row r="89" spans="2:14" x14ac:dyDescent="0.2">
      <c r="B89" s="11" t="s">
        <v>79</v>
      </c>
      <c r="C89" s="11"/>
      <c r="D89" s="3"/>
      <c r="E89" s="3"/>
      <c r="F89" s="3"/>
      <c r="G89" s="3"/>
      <c r="H89" s="4"/>
      <c r="I89" s="3"/>
      <c r="J89" s="11"/>
      <c r="K89" s="11"/>
      <c r="L89" s="11"/>
      <c r="M89" s="3"/>
      <c r="N89" s="3"/>
    </row>
    <row r="90" spans="2:14" x14ac:dyDescent="0.2">
      <c r="B90" s="12" t="s">
        <v>45</v>
      </c>
      <c r="C90" s="3"/>
      <c r="D90" s="3"/>
      <c r="E90" s="3"/>
      <c r="F90" s="3"/>
      <c r="G90" s="3"/>
      <c r="H90" s="4"/>
      <c r="I90" s="3"/>
      <c r="J90" s="3" t="s">
        <v>45</v>
      </c>
      <c r="K90" s="3"/>
      <c r="L90" s="3"/>
      <c r="M90" s="3"/>
      <c r="N90" s="3"/>
    </row>
    <row r="91" spans="2:14" x14ac:dyDescent="0.2">
      <c r="B91" s="3"/>
      <c r="C91" s="3"/>
      <c r="D91" s="3"/>
      <c r="E91" s="3"/>
      <c r="F91" s="3"/>
      <c r="G91" s="3"/>
      <c r="H91" s="4"/>
      <c r="I91" s="3"/>
      <c r="J91" s="3"/>
      <c r="K91" s="3"/>
      <c r="L91" s="3"/>
      <c r="M91" s="3"/>
      <c r="N91" s="3"/>
    </row>
    <row r="92" spans="2:14" x14ac:dyDescent="0.2">
      <c r="B92" s="11"/>
      <c r="C92" s="11"/>
      <c r="D92" s="3"/>
      <c r="E92" s="3"/>
      <c r="F92" s="3"/>
      <c r="G92" s="3"/>
      <c r="H92" s="4"/>
      <c r="I92" s="3"/>
      <c r="J92" s="11"/>
      <c r="K92" s="11"/>
      <c r="L92" s="11"/>
      <c r="M92" s="3"/>
      <c r="N92" s="3"/>
    </row>
    <row r="93" spans="2:14" x14ac:dyDescent="0.2">
      <c r="B93" s="13" t="s">
        <v>46</v>
      </c>
      <c r="C93" s="3"/>
      <c r="D93" s="3"/>
      <c r="E93" s="3"/>
      <c r="F93" s="3"/>
      <c r="G93" s="3"/>
      <c r="H93" s="4"/>
      <c r="I93" s="3"/>
      <c r="J93" s="103" t="s">
        <v>46</v>
      </c>
      <c r="K93" s="103"/>
      <c r="L93" s="103"/>
      <c r="M93" s="3"/>
      <c r="N93" s="3"/>
    </row>
    <row r="94" spans="2:14" x14ac:dyDescent="0.2">
      <c r="B94" s="3"/>
      <c r="C94" s="3"/>
      <c r="D94" s="3"/>
      <c r="E94" s="3"/>
      <c r="F94" s="3"/>
      <c r="G94" s="3"/>
      <c r="H94" s="4"/>
      <c r="I94" s="3"/>
      <c r="J94" s="3"/>
      <c r="K94" s="3"/>
      <c r="L94" s="3"/>
      <c r="M94" s="3"/>
      <c r="N94" s="3"/>
    </row>
    <row r="95" spans="2:14" x14ac:dyDescent="0.2">
      <c r="B95" s="3"/>
      <c r="C95" s="3"/>
      <c r="D95" s="3"/>
      <c r="E95" s="3"/>
      <c r="F95" s="3"/>
      <c r="G95" s="3"/>
      <c r="H95" s="4"/>
      <c r="I95" s="3"/>
      <c r="J95" s="3"/>
      <c r="K95" s="3"/>
      <c r="L95" s="3"/>
      <c r="M95" s="3"/>
      <c r="N95" s="3"/>
    </row>
    <row r="96" spans="2:14" x14ac:dyDescent="0.2">
      <c r="B96" s="65" t="s">
        <v>47</v>
      </c>
      <c r="C96" s="3"/>
      <c r="D96" s="3"/>
      <c r="E96" s="3"/>
      <c r="F96" s="3"/>
      <c r="G96" s="3"/>
      <c r="H96" s="4"/>
      <c r="I96" s="3"/>
      <c r="J96" s="3" t="s">
        <v>47</v>
      </c>
      <c r="K96" s="3"/>
      <c r="L96" s="3"/>
      <c r="M96" s="3"/>
      <c r="N96" s="3"/>
    </row>
    <row r="98" spans="2:14" x14ac:dyDescent="0.2">
      <c r="B98" s="3"/>
      <c r="C98" s="3"/>
      <c r="D98" s="3"/>
      <c r="E98" s="3"/>
      <c r="F98" s="3"/>
      <c r="G98" s="3"/>
      <c r="H98" s="4"/>
      <c r="I98" s="3"/>
      <c r="J98" s="3"/>
      <c r="K98" s="3"/>
      <c r="M98" s="3"/>
      <c r="N98" s="14" t="s">
        <v>12</v>
      </c>
    </row>
    <row r="99" spans="2:14" x14ac:dyDescent="0.2">
      <c r="B99" s="3"/>
      <c r="C99" s="3"/>
      <c r="D99" s="3"/>
      <c r="E99" s="3"/>
      <c r="F99" s="3"/>
      <c r="G99" s="3"/>
      <c r="H99" s="4"/>
      <c r="I99" s="3"/>
      <c r="J99" s="3"/>
      <c r="K99" s="3"/>
      <c r="M99" s="3"/>
      <c r="N99" s="14" t="s">
        <v>13</v>
      </c>
    </row>
    <row r="100" spans="2:14" x14ac:dyDescent="0.2">
      <c r="B100" s="3"/>
      <c r="C100" s="3"/>
      <c r="D100" s="3"/>
      <c r="E100" s="3"/>
      <c r="F100" s="3"/>
      <c r="G100" s="3"/>
      <c r="H100" s="4"/>
      <c r="I100" s="3"/>
      <c r="J100" s="3"/>
      <c r="K100" s="3"/>
      <c r="M100" s="3"/>
      <c r="N100" s="14" t="s">
        <v>14</v>
      </c>
    </row>
    <row r="101" spans="2:14" x14ac:dyDescent="0.2">
      <c r="B101" s="3"/>
      <c r="C101" s="3"/>
      <c r="D101" s="3"/>
      <c r="E101" s="3"/>
      <c r="F101" s="3"/>
      <c r="G101" s="3"/>
      <c r="H101" s="4"/>
      <c r="I101" s="3"/>
      <c r="J101" s="3"/>
      <c r="K101" s="3"/>
      <c r="L101" s="3"/>
      <c r="M101" s="3"/>
      <c r="N101" s="3"/>
    </row>
    <row r="102" spans="2:14" x14ac:dyDescent="0.2">
      <c r="B102" s="3"/>
      <c r="C102" s="162" t="s">
        <v>15</v>
      </c>
      <c r="D102" s="162"/>
      <c r="E102" s="162"/>
      <c r="F102" s="162"/>
      <c r="G102" s="162"/>
      <c r="H102" s="162"/>
      <c r="I102" s="162"/>
      <c r="J102" s="162"/>
      <c r="K102" s="162"/>
      <c r="L102" s="162"/>
      <c r="M102" s="3"/>
      <c r="N102" s="3"/>
    </row>
    <row r="103" spans="2:14" x14ac:dyDescent="0.2">
      <c r="B103" s="3"/>
      <c r="C103" s="162" t="s">
        <v>16</v>
      </c>
      <c r="D103" s="162"/>
      <c r="E103" s="162"/>
      <c r="F103" s="162"/>
      <c r="G103" s="162"/>
      <c r="H103" s="162"/>
      <c r="I103" s="162"/>
      <c r="J103" s="162"/>
      <c r="K103" s="162"/>
      <c r="L103" s="162"/>
      <c r="M103" s="3"/>
      <c r="N103" s="3"/>
    </row>
    <row r="104" spans="2:14" x14ac:dyDescent="0.2">
      <c r="B104" s="3" t="s">
        <v>17</v>
      </c>
      <c r="C104" s="66"/>
      <c r="D104" s="66"/>
      <c r="E104" s="66"/>
      <c r="F104" s="66"/>
      <c r="G104" s="66"/>
      <c r="H104" s="66"/>
      <c r="I104" s="66"/>
      <c r="J104" s="66"/>
      <c r="K104" s="66"/>
      <c r="L104" s="162" t="s">
        <v>18</v>
      </c>
      <c r="M104" s="162"/>
      <c r="N104" s="162"/>
    </row>
    <row r="105" spans="2:14" x14ac:dyDescent="0.2">
      <c r="B105" s="3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</row>
    <row r="106" spans="2:14" x14ac:dyDescent="0.2">
      <c r="B106" s="3" t="s">
        <v>19</v>
      </c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</row>
    <row r="107" spans="2:14" x14ac:dyDescent="0.2">
      <c r="B107" s="3" t="s">
        <v>20</v>
      </c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</row>
    <row r="108" spans="2:14" x14ac:dyDescent="0.2">
      <c r="B108" s="3" t="s">
        <v>96</v>
      </c>
      <c r="C108" s="100"/>
      <c r="D108" s="100"/>
      <c r="E108" s="100"/>
      <c r="F108" s="100"/>
      <c r="G108" s="100"/>
      <c r="H108" s="66"/>
      <c r="I108" s="66"/>
      <c r="J108" s="66"/>
      <c r="K108" s="66"/>
      <c r="L108" s="66"/>
      <c r="M108" s="66"/>
      <c r="N108" s="66"/>
    </row>
    <row r="109" spans="2:14" x14ac:dyDescent="0.2">
      <c r="B109" s="3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</row>
    <row r="110" spans="2:14" x14ac:dyDescent="0.2">
      <c r="B110" s="3"/>
      <c r="C110" s="3"/>
      <c r="D110" s="3"/>
      <c r="E110" s="3"/>
      <c r="F110" s="3"/>
      <c r="G110" s="3"/>
      <c r="H110" s="4"/>
      <c r="I110" s="3"/>
      <c r="J110" s="3"/>
      <c r="K110" s="3"/>
      <c r="L110" s="3"/>
      <c r="M110" s="3"/>
      <c r="N110" s="3"/>
    </row>
    <row r="111" spans="2:14" x14ac:dyDescent="0.2">
      <c r="B111" s="151" t="s">
        <v>4</v>
      </c>
      <c r="C111" s="153" t="s">
        <v>21</v>
      </c>
      <c r="D111" s="165" t="s">
        <v>22</v>
      </c>
      <c r="E111" s="165" t="s">
        <v>23</v>
      </c>
      <c r="F111" s="165" t="s">
        <v>48</v>
      </c>
      <c r="G111" s="165" t="s">
        <v>24</v>
      </c>
      <c r="H111" s="166" t="s">
        <v>0</v>
      </c>
      <c r="I111" s="167" t="s">
        <v>25</v>
      </c>
      <c r="J111" s="167"/>
      <c r="K111" s="167"/>
      <c r="L111" s="167"/>
      <c r="M111" s="168" t="s">
        <v>26</v>
      </c>
      <c r="N111" s="136" t="s">
        <v>27</v>
      </c>
    </row>
    <row r="112" spans="2:14" x14ac:dyDescent="0.2">
      <c r="B112" s="152"/>
      <c r="C112" s="154"/>
      <c r="D112" s="165"/>
      <c r="E112" s="165"/>
      <c r="F112" s="165"/>
      <c r="G112" s="165"/>
      <c r="H112" s="166"/>
      <c r="I112" s="2" t="s">
        <v>28</v>
      </c>
      <c r="J112" s="2" t="s">
        <v>29</v>
      </c>
      <c r="K112" s="2" t="s">
        <v>30</v>
      </c>
      <c r="L112" s="2" t="s">
        <v>31</v>
      </c>
      <c r="M112" s="168"/>
      <c r="N112" s="137"/>
    </row>
    <row r="113" spans="2:14" x14ac:dyDescent="0.2">
      <c r="B113" s="140" t="s">
        <v>97</v>
      </c>
      <c r="C113" s="141"/>
      <c r="D113" s="141"/>
      <c r="E113" s="141"/>
      <c r="F113" s="141"/>
      <c r="G113" s="142"/>
      <c r="H113" s="5" t="s">
        <v>83</v>
      </c>
      <c r="I113" s="6">
        <v>206.02</v>
      </c>
      <c r="J113" s="6">
        <v>146.77000000000001</v>
      </c>
      <c r="K113" s="6">
        <v>73.66</v>
      </c>
      <c r="L113" s="6"/>
      <c r="M113" s="6">
        <v>6.25</v>
      </c>
      <c r="N113" s="6"/>
    </row>
    <row r="114" spans="2:14" x14ac:dyDescent="0.2">
      <c r="B114" s="143"/>
      <c r="C114" s="144"/>
      <c r="D114" s="144"/>
      <c r="E114" s="144"/>
      <c r="F114" s="144"/>
      <c r="G114" s="145"/>
      <c r="H114" s="5" t="s">
        <v>1</v>
      </c>
      <c r="I114" s="6">
        <v>114.43</v>
      </c>
      <c r="J114" s="6">
        <v>81.540000000000006</v>
      </c>
      <c r="K114" s="6">
        <v>41.31</v>
      </c>
      <c r="L114" s="6"/>
      <c r="M114" s="6">
        <v>6.18</v>
      </c>
      <c r="N114" s="6"/>
    </row>
    <row r="115" spans="2:14" x14ac:dyDescent="0.2">
      <c r="B115" s="143"/>
      <c r="C115" s="144"/>
      <c r="D115" s="144"/>
      <c r="E115" s="144"/>
      <c r="F115" s="144"/>
      <c r="G115" s="145"/>
      <c r="H115" s="5" t="s">
        <v>3</v>
      </c>
      <c r="I115" s="6">
        <v>67.95</v>
      </c>
      <c r="J115" s="6">
        <v>49.47</v>
      </c>
      <c r="K115" s="6">
        <v>25.34</v>
      </c>
      <c r="L115" s="6"/>
      <c r="M115" s="6">
        <v>1.36</v>
      </c>
      <c r="N115" s="6"/>
    </row>
    <row r="116" spans="2:14" x14ac:dyDescent="0.2">
      <c r="B116" s="77" t="s">
        <v>84</v>
      </c>
      <c r="C116" s="74" t="s">
        <v>32</v>
      </c>
      <c r="D116" s="77">
        <v>113</v>
      </c>
      <c r="E116" s="77">
        <v>3</v>
      </c>
      <c r="F116" s="77">
        <v>1</v>
      </c>
      <c r="G116" s="17">
        <v>2</v>
      </c>
      <c r="H116" s="15" t="s">
        <v>83</v>
      </c>
      <c r="I116" s="79">
        <v>0</v>
      </c>
      <c r="J116" s="79">
        <v>18.27</v>
      </c>
      <c r="K116" s="79">
        <v>4.99</v>
      </c>
      <c r="L116" s="81">
        <f t="shared" ref="L116" si="8">IFERROR(K116+J116+I116,"")</f>
        <v>23.259999999999998</v>
      </c>
      <c r="M116" s="80">
        <v>7.23</v>
      </c>
      <c r="N116" s="82">
        <f>IFERROR(L116+M116,"")</f>
        <v>30.49</v>
      </c>
    </row>
    <row r="117" spans="2:14" x14ac:dyDescent="0.2">
      <c r="B117" s="2"/>
      <c r="C117" s="2"/>
      <c r="D117" s="2"/>
      <c r="E117" s="2"/>
      <c r="F117" s="2"/>
      <c r="G117" s="2"/>
      <c r="H117" s="7" t="s">
        <v>33</v>
      </c>
      <c r="I117" s="94">
        <f>IFERROR(I116*I113,"")</f>
        <v>0</v>
      </c>
      <c r="J117" s="94">
        <f>IFERROR(J116*J113,"")</f>
        <v>2681.4879000000001</v>
      </c>
      <c r="K117" s="94">
        <f>IFERROR(K116*K113,"")</f>
        <v>367.5634</v>
      </c>
      <c r="L117" s="94">
        <f t="shared" ref="L117:L121" si="9">IFERROR(K117+J117+I117,"")</f>
        <v>3049.0513000000001</v>
      </c>
      <c r="M117" s="94">
        <f>IFERROR(M116*M113,"")</f>
        <v>45.1875</v>
      </c>
      <c r="N117" s="95">
        <f t="shared" ref="N117:N121" si="10">IFERROR(L117+M117,"")</f>
        <v>3094.2388000000001</v>
      </c>
    </row>
    <row r="118" spans="2:14" x14ac:dyDescent="0.2">
      <c r="B118" s="2"/>
      <c r="C118" s="2"/>
      <c r="D118" s="2"/>
      <c r="E118" s="2"/>
      <c r="F118" s="2"/>
      <c r="G118" s="2"/>
      <c r="H118" s="15" t="s">
        <v>1</v>
      </c>
      <c r="I118" s="85">
        <v>30</v>
      </c>
      <c r="J118" s="85">
        <v>94</v>
      </c>
      <c r="K118" s="85">
        <v>14</v>
      </c>
      <c r="L118" s="87">
        <f t="shared" si="9"/>
        <v>138</v>
      </c>
      <c r="M118" s="86">
        <v>65</v>
      </c>
      <c r="N118" s="124">
        <f>IFERROR(L118+M118,"")</f>
        <v>203</v>
      </c>
    </row>
    <row r="119" spans="2:14" x14ac:dyDescent="0.2">
      <c r="B119" s="2"/>
      <c r="C119" s="2"/>
      <c r="D119" s="2"/>
      <c r="E119" s="2"/>
      <c r="F119" s="2"/>
      <c r="G119" s="2"/>
      <c r="H119" s="7" t="s">
        <v>33</v>
      </c>
      <c r="I119" s="94">
        <f>IFERROR(I118*I114,"")</f>
        <v>3432.9</v>
      </c>
      <c r="J119" s="94">
        <f>IFERROR(J118*J114,"")</f>
        <v>7664.76</v>
      </c>
      <c r="K119" s="94">
        <f>IFERROR(K118*K114,"")</f>
        <v>578.34</v>
      </c>
      <c r="L119" s="94">
        <f t="shared" si="9"/>
        <v>11676</v>
      </c>
      <c r="M119" s="94">
        <f>IFERROR(M118*M114,"")</f>
        <v>401.7</v>
      </c>
      <c r="N119" s="95">
        <f t="shared" si="10"/>
        <v>12077.7</v>
      </c>
    </row>
    <row r="120" spans="2:14" x14ac:dyDescent="0.2">
      <c r="B120" s="2"/>
      <c r="C120" s="2"/>
      <c r="D120" s="2"/>
      <c r="E120" s="2"/>
      <c r="F120" s="2"/>
      <c r="G120" s="2"/>
      <c r="H120" s="16" t="s">
        <v>3</v>
      </c>
      <c r="I120" s="81">
        <v>4.3</v>
      </c>
      <c r="J120" s="81">
        <v>31.73</v>
      </c>
      <c r="K120" s="81">
        <v>7.4</v>
      </c>
      <c r="L120" s="81">
        <f t="shared" si="9"/>
        <v>43.43</v>
      </c>
      <c r="M120" s="81">
        <v>42.36</v>
      </c>
      <c r="N120" s="82">
        <f>IFERROR(L120+M120,"")</f>
        <v>85.789999999999992</v>
      </c>
    </row>
    <row r="121" spans="2:14" x14ac:dyDescent="0.2">
      <c r="B121" s="2"/>
      <c r="C121" s="2"/>
      <c r="D121" s="2"/>
      <c r="E121" s="2"/>
      <c r="F121" s="2"/>
      <c r="G121" s="2"/>
      <c r="H121" s="7" t="s">
        <v>33</v>
      </c>
      <c r="I121" s="94">
        <f>IFERROR(I120*I115,"")</f>
        <v>292.185</v>
      </c>
      <c r="J121" s="94">
        <f>IFERROR(J120*J115,"")</f>
        <v>1569.6831</v>
      </c>
      <c r="K121" s="94">
        <f>IFERROR(K120*K115,"")</f>
        <v>187.51600000000002</v>
      </c>
      <c r="L121" s="94">
        <f t="shared" si="9"/>
        <v>2049.3841000000002</v>
      </c>
      <c r="M121" s="94">
        <f>IFERROR(M120*M115,"")</f>
        <v>57.6096</v>
      </c>
      <c r="N121" s="95">
        <f t="shared" si="10"/>
        <v>2106.9937</v>
      </c>
    </row>
    <row r="122" spans="2:14" x14ac:dyDescent="0.2">
      <c r="B122" s="2"/>
      <c r="C122" s="2"/>
      <c r="D122" s="2"/>
      <c r="E122" s="2"/>
      <c r="F122" s="2"/>
      <c r="G122" s="2"/>
      <c r="H122" s="8" t="s">
        <v>34</v>
      </c>
      <c r="I122" s="92">
        <f ca="1">SUM(I116:OFFSET(I122,-1,0))-I123</f>
        <v>34.300000000000182</v>
      </c>
      <c r="J122" s="92">
        <f ca="1">SUM(J116:OFFSET(J122,-1,0))-J123</f>
        <v>144</v>
      </c>
      <c r="K122" s="92">
        <f ca="1">SUM(K116:OFFSET(K122,-1,0))-K123</f>
        <v>26.3900000000001</v>
      </c>
      <c r="L122" s="92">
        <f t="shared" ref="L122:L123" ca="1" si="11">K122+J122+I122</f>
        <v>204.69000000000028</v>
      </c>
      <c r="M122" s="92">
        <f ca="1">SUM(M116:OFFSET(M122,-1,0))-M123</f>
        <v>114.58999999999997</v>
      </c>
      <c r="N122" s="93">
        <f t="shared" ref="N122:N123" ca="1" si="12">L122+M122</f>
        <v>319.28000000000026</v>
      </c>
    </row>
    <row r="123" spans="2:14" x14ac:dyDescent="0.2">
      <c r="B123" s="2"/>
      <c r="C123" s="2"/>
      <c r="D123" s="2"/>
      <c r="E123" s="2"/>
      <c r="F123" s="2"/>
      <c r="G123" s="2"/>
      <c r="H123" s="8" t="s">
        <v>49</v>
      </c>
      <c r="I123" s="94">
        <f>SUMIF(H116:H121,"стоимость",I116:I121)</f>
        <v>3725.085</v>
      </c>
      <c r="J123" s="94">
        <f>SUMIF(H116:H121,"стоимость",J116:J121)</f>
        <v>11915.931</v>
      </c>
      <c r="K123" s="94">
        <f>SUMIF(H116:H121,"стоимость",K116:K121)</f>
        <v>1133.4194</v>
      </c>
      <c r="L123" s="94">
        <f t="shared" si="11"/>
        <v>16774.435400000002</v>
      </c>
      <c r="M123" s="94">
        <f>SUMIF(H116:H121,"стоимость",M116:M121)</f>
        <v>504.49709999999999</v>
      </c>
      <c r="N123" s="95">
        <f t="shared" si="12"/>
        <v>17278.932500000003</v>
      </c>
    </row>
    <row r="124" spans="2:14" x14ac:dyDescent="0.2">
      <c r="B124" s="164" t="s">
        <v>95</v>
      </c>
      <c r="C124" s="147"/>
      <c r="D124" s="147"/>
      <c r="E124" s="147"/>
      <c r="F124" s="91">
        <v>1.05</v>
      </c>
      <c r="G124" s="90"/>
      <c r="H124" s="88"/>
      <c r="I124" s="89"/>
      <c r="J124" s="89"/>
      <c r="K124" s="89"/>
      <c r="L124" s="89"/>
      <c r="M124" s="89"/>
      <c r="N124" s="89">
        <f>F124*N123</f>
        <v>18142.879125000003</v>
      </c>
    </row>
    <row r="125" spans="2:14" x14ac:dyDescent="0.2">
      <c r="B125" s="163" t="s">
        <v>35</v>
      </c>
      <c r="C125" s="163"/>
      <c r="D125" s="163"/>
      <c r="E125" s="163"/>
      <c r="F125" s="67"/>
      <c r="G125" s="3"/>
      <c r="H125" s="4"/>
      <c r="I125" s="3"/>
      <c r="J125" s="9"/>
      <c r="K125" s="9"/>
      <c r="L125" s="10"/>
      <c r="M125" s="9"/>
      <c r="N125" s="9"/>
    </row>
    <row r="126" spans="2:14" x14ac:dyDescent="0.2">
      <c r="B126" s="150" t="s">
        <v>80</v>
      </c>
      <c r="C126" s="150"/>
      <c r="D126" s="150"/>
      <c r="E126" s="150"/>
      <c r="F126" s="150"/>
      <c r="G126" s="150"/>
      <c r="H126" s="150"/>
      <c r="I126" s="150"/>
      <c r="J126" s="75"/>
      <c r="K126" s="75"/>
      <c r="L126" s="76"/>
      <c r="M126" s="75"/>
      <c r="N126" s="75"/>
    </row>
    <row r="127" spans="2:14" x14ac:dyDescent="0.2">
      <c r="B127" s="138" t="s">
        <v>36</v>
      </c>
      <c r="C127" s="138"/>
      <c r="D127" s="138"/>
      <c r="E127" s="138"/>
      <c r="F127" s="138"/>
      <c r="G127" s="138"/>
      <c r="H127" s="138"/>
      <c r="I127" s="138"/>
      <c r="J127" s="9"/>
      <c r="K127" s="9"/>
      <c r="L127" s="10"/>
      <c r="M127" s="9"/>
      <c r="N127" s="9"/>
    </row>
    <row r="128" spans="2:14" x14ac:dyDescent="0.2">
      <c r="B128" s="138" t="s">
        <v>37</v>
      </c>
      <c r="C128" s="138"/>
      <c r="D128" s="138"/>
      <c r="E128" s="138"/>
      <c r="F128" s="138"/>
      <c r="G128" s="138"/>
      <c r="H128" s="138"/>
      <c r="I128" s="138"/>
      <c r="J128" s="9"/>
      <c r="K128" s="9"/>
      <c r="L128" s="10"/>
      <c r="M128" s="9"/>
      <c r="N128" s="9"/>
    </row>
    <row r="129" spans="2:14" x14ac:dyDescent="0.2">
      <c r="B129" s="138" t="s">
        <v>38</v>
      </c>
      <c r="C129" s="138"/>
      <c r="D129" s="138"/>
      <c r="E129" s="138"/>
      <c r="F129" s="138"/>
      <c r="G129" s="138"/>
      <c r="H129" s="138"/>
      <c r="I129" s="138"/>
      <c r="J129" s="9"/>
      <c r="K129" s="9"/>
      <c r="L129" s="10"/>
      <c r="M129" s="9"/>
      <c r="N129" s="9"/>
    </row>
    <row r="130" spans="2:14" x14ac:dyDescent="0.2">
      <c r="B130" s="138" t="s">
        <v>39</v>
      </c>
      <c r="C130" s="138"/>
      <c r="D130" s="138"/>
      <c r="E130" s="138"/>
      <c r="F130" s="138"/>
      <c r="G130" s="138"/>
      <c r="H130" s="138"/>
      <c r="I130" s="138"/>
      <c r="J130" s="3"/>
      <c r="K130" s="3"/>
      <c r="L130" s="3"/>
      <c r="M130" s="3"/>
      <c r="N130" s="3"/>
    </row>
    <row r="131" spans="2:14" x14ac:dyDescent="0.2">
      <c r="B131" s="138" t="s">
        <v>40</v>
      </c>
      <c r="C131" s="138"/>
      <c r="D131" s="138"/>
      <c r="E131" s="138"/>
      <c r="F131" s="138"/>
      <c r="G131" s="138"/>
      <c r="H131" s="138"/>
      <c r="I131" s="138"/>
      <c r="J131" s="3"/>
      <c r="K131" s="3"/>
      <c r="L131" s="3"/>
      <c r="M131" s="3"/>
      <c r="N131" s="3"/>
    </row>
    <row r="132" spans="2:14" x14ac:dyDescent="0.2">
      <c r="B132" s="138" t="s">
        <v>41</v>
      </c>
      <c r="C132" s="138"/>
      <c r="D132" s="138"/>
      <c r="E132" s="138"/>
      <c r="F132" s="138"/>
      <c r="G132" s="138"/>
      <c r="H132" s="138"/>
      <c r="I132" s="138"/>
      <c r="J132" s="3"/>
      <c r="K132" s="3"/>
      <c r="L132" s="3"/>
      <c r="M132" s="3"/>
      <c r="N132" s="3"/>
    </row>
    <row r="133" spans="2:14" x14ac:dyDescent="0.2">
      <c r="B133" s="138" t="s">
        <v>42</v>
      </c>
      <c r="C133" s="138"/>
      <c r="D133" s="138"/>
      <c r="E133" s="138"/>
      <c r="F133" s="138"/>
      <c r="G133" s="138"/>
      <c r="H133" s="138"/>
      <c r="I133" s="138"/>
      <c r="J133" s="3"/>
      <c r="K133" s="3"/>
      <c r="L133" s="3"/>
      <c r="M133" s="3"/>
      <c r="N133" s="3"/>
    </row>
    <row r="134" spans="2:14" x14ac:dyDescent="0.2">
      <c r="B134" s="65"/>
      <c r="C134" s="65"/>
      <c r="D134" s="65"/>
      <c r="E134" s="65"/>
      <c r="F134" s="65"/>
      <c r="G134" s="65"/>
      <c r="H134" s="65"/>
      <c r="I134" s="65"/>
      <c r="J134" s="3"/>
      <c r="K134" s="3"/>
      <c r="L134" s="3"/>
      <c r="M134" s="3"/>
      <c r="N134" s="3"/>
    </row>
    <row r="135" spans="2:14" x14ac:dyDescent="0.2">
      <c r="B135" s="3" t="s">
        <v>43</v>
      </c>
      <c r="C135" s="3"/>
      <c r="D135" s="3"/>
      <c r="E135" s="3"/>
      <c r="F135" s="3"/>
      <c r="G135" s="3"/>
      <c r="H135" s="4"/>
      <c r="I135" s="3"/>
      <c r="J135" s="3" t="s">
        <v>44</v>
      </c>
      <c r="K135" s="3"/>
      <c r="L135" s="3"/>
      <c r="M135" s="3"/>
      <c r="N135" s="3"/>
    </row>
    <row r="136" spans="2:14" x14ac:dyDescent="0.2">
      <c r="B136" s="11" t="s">
        <v>79</v>
      </c>
      <c r="C136" s="11"/>
      <c r="D136" s="3"/>
      <c r="E136" s="3"/>
      <c r="F136" s="3"/>
      <c r="G136" s="3"/>
      <c r="H136" s="4"/>
      <c r="I136" s="3"/>
      <c r="J136" s="11"/>
      <c r="K136" s="11"/>
      <c r="L136" s="11"/>
      <c r="M136" s="3"/>
      <c r="N136" s="3"/>
    </row>
    <row r="137" spans="2:14" x14ac:dyDescent="0.2">
      <c r="B137" s="12" t="s">
        <v>45</v>
      </c>
      <c r="C137" s="3"/>
      <c r="D137" s="3"/>
      <c r="E137" s="3"/>
      <c r="F137" s="3"/>
      <c r="G137" s="3"/>
      <c r="H137" s="4"/>
      <c r="I137" s="3"/>
      <c r="J137" s="3" t="s">
        <v>45</v>
      </c>
      <c r="K137" s="3"/>
      <c r="L137" s="3"/>
      <c r="M137" s="3"/>
      <c r="N137" s="3"/>
    </row>
    <row r="138" spans="2:14" x14ac:dyDescent="0.2">
      <c r="B138" s="3"/>
      <c r="C138" s="3"/>
      <c r="D138" s="3"/>
      <c r="E138" s="3"/>
      <c r="F138" s="3"/>
      <c r="G138" s="3"/>
      <c r="H138" s="4"/>
      <c r="I138" s="3"/>
      <c r="J138" s="3"/>
      <c r="K138" s="3"/>
      <c r="L138" s="3"/>
      <c r="M138" s="3"/>
      <c r="N138" s="3"/>
    </row>
    <row r="139" spans="2:14" x14ac:dyDescent="0.2">
      <c r="B139" s="11"/>
      <c r="C139" s="11"/>
      <c r="D139" s="3"/>
      <c r="E139" s="3"/>
      <c r="F139" s="3"/>
      <c r="G139" s="3"/>
      <c r="H139" s="4"/>
      <c r="I139" s="3"/>
      <c r="J139" s="11"/>
      <c r="K139" s="11"/>
      <c r="L139" s="11"/>
      <c r="M139" s="3"/>
      <c r="N139" s="3"/>
    </row>
    <row r="140" spans="2:14" x14ac:dyDescent="0.2">
      <c r="B140" s="13" t="s">
        <v>46</v>
      </c>
      <c r="C140" s="3"/>
      <c r="D140" s="3"/>
      <c r="E140" s="3"/>
      <c r="F140" s="3"/>
      <c r="G140" s="3"/>
      <c r="H140" s="4"/>
      <c r="I140" s="3"/>
      <c r="J140" s="139" t="s">
        <v>46</v>
      </c>
      <c r="K140" s="139"/>
      <c r="L140" s="139"/>
      <c r="M140" s="3"/>
      <c r="N140" s="3"/>
    </row>
    <row r="141" spans="2:14" x14ac:dyDescent="0.2">
      <c r="B141" s="3"/>
      <c r="C141" s="3"/>
      <c r="D141" s="3"/>
      <c r="E141" s="3"/>
      <c r="F141" s="3"/>
      <c r="G141" s="3"/>
      <c r="H141" s="4"/>
      <c r="I141" s="3"/>
      <c r="J141" s="3"/>
      <c r="K141" s="3"/>
      <c r="L141" s="3"/>
      <c r="M141" s="3"/>
      <c r="N141" s="3"/>
    </row>
    <row r="142" spans="2:14" x14ac:dyDescent="0.2">
      <c r="B142" s="65" t="s">
        <v>47</v>
      </c>
      <c r="C142" s="3"/>
      <c r="D142" s="3"/>
      <c r="E142" s="3"/>
      <c r="F142" s="3"/>
      <c r="G142" s="3"/>
      <c r="H142" s="4"/>
      <c r="I142" s="3"/>
      <c r="J142" s="3" t="s">
        <v>47</v>
      </c>
      <c r="K142" s="3"/>
      <c r="L142" s="3"/>
      <c r="M142" s="3"/>
      <c r="N142" s="3"/>
    </row>
    <row r="143" spans="2:14" x14ac:dyDescent="0.2">
      <c r="B143" s="102"/>
      <c r="C143" s="3"/>
      <c r="D143" s="3"/>
      <c r="E143" s="3"/>
      <c r="F143" s="3"/>
      <c r="G143" s="3"/>
      <c r="H143" s="4"/>
      <c r="I143" s="3"/>
      <c r="J143" s="3"/>
      <c r="K143" s="3"/>
      <c r="L143" s="3"/>
      <c r="M143" s="3"/>
      <c r="N143" s="3"/>
    </row>
    <row r="144" spans="2:14" x14ac:dyDescent="0.2">
      <c r="B144" s="3"/>
      <c r="C144" s="3"/>
      <c r="D144" s="3"/>
      <c r="E144" s="3"/>
      <c r="F144" s="3"/>
      <c r="G144" s="3"/>
      <c r="H144" s="4"/>
      <c r="I144" s="3"/>
      <c r="J144" s="3"/>
      <c r="K144" s="3"/>
      <c r="M144" s="3"/>
      <c r="N144" s="14" t="s">
        <v>12</v>
      </c>
    </row>
    <row r="145" spans="2:14" x14ac:dyDescent="0.2">
      <c r="B145" s="3"/>
      <c r="C145" s="3"/>
      <c r="D145" s="3"/>
      <c r="E145" s="3"/>
      <c r="F145" s="3"/>
      <c r="G145" s="3"/>
      <c r="H145" s="4"/>
      <c r="I145" s="3"/>
      <c r="J145" s="3"/>
      <c r="K145" s="3"/>
      <c r="M145" s="3"/>
      <c r="N145" s="14" t="s">
        <v>13</v>
      </c>
    </row>
    <row r="146" spans="2:14" x14ac:dyDescent="0.2">
      <c r="B146" s="3"/>
      <c r="C146" s="3"/>
      <c r="D146" s="3"/>
      <c r="E146" s="3"/>
      <c r="F146" s="3"/>
      <c r="G146" s="3"/>
      <c r="H146" s="4"/>
      <c r="I146" s="3"/>
      <c r="J146" s="3"/>
      <c r="K146" s="3"/>
      <c r="M146" s="3"/>
      <c r="N146" s="14" t="s">
        <v>14</v>
      </c>
    </row>
    <row r="147" spans="2:14" x14ac:dyDescent="0.2">
      <c r="B147" s="3"/>
      <c r="C147" s="3"/>
      <c r="D147" s="3"/>
      <c r="E147" s="3"/>
      <c r="F147" s="3"/>
      <c r="G147" s="3"/>
      <c r="H147" s="4"/>
      <c r="I147" s="3"/>
      <c r="J147" s="3"/>
      <c r="K147" s="3"/>
      <c r="L147" s="3"/>
      <c r="M147" s="3"/>
      <c r="N147" s="3"/>
    </row>
    <row r="148" spans="2:14" x14ac:dyDescent="0.2">
      <c r="B148" s="3"/>
      <c r="C148" s="162" t="s">
        <v>15</v>
      </c>
      <c r="D148" s="162"/>
      <c r="E148" s="162"/>
      <c r="F148" s="162"/>
      <c r="G148" s="162"/>
      <c r="H148" s="162"/>
      <c r="I148" s="162"/>
      <c r="J148" s="162"/>
      <c r="K148" s="162"/>
      <c r="L148" s="162"/>
      <c r="M148" s="3"/>
      <c r="N148" s="3"/>
    </row>
    <row r="149" spans="2:14" x14ac:dyDescent="0.2">
      <c r="B149" s="3"/>
      <c r="C149" s="162" t="s">
        <v>16</v>
      </c>
      <c r="D149" s="162"/>
      <c r="E149" s="162"/>
      <c r="F149" s="162"/>
      <c r="G149" s="162"/>
      <c r="H149" s="162"/>
      <c r="I149" s="162"/>
      <c r="J149" s="162"/>
      <c r="K149" s="162"/>
      <c r="L149" s="162"/>
      <c r="M149" s="3"/>
      <c r="N149" s="3"/>
    </row>
    <row r="150" spans="2:14" x14ac:dyDescent="0.2">
      <c r="B150" s="3" t="s">
        <v>17</v>
      </c>
      <c r="C150" s="106"/>
      <c r="D150" s="106"/>
      <c r="E150" s="106"/>
      <c r="F150" s="106"/>
      <c r="G150" s="106"/>
      <c r="H150" s="106"/>
      <c r="I150" s="106"/>
      <c r="J150" s="106"/>
      <c r="K150" s="106"/>
      <c r="L150" s="162" t="s">
        <v>18</v>
      </c>
      <c r="M150" s="162"/>
      <c r="N150" s="162"/>
    </row>
    <row r="151" spans="2:14" x14ac:dyDescent="0.2">
      <c r="B151" s="3"/>
      <c r="C151" s="106"/>
      <c r="D151" s="106"/>
      <c r="E151" s="106"/>
      <c r="F151" s="106"/>
      <c r="G151" s="106"/>
      <c r="H151" s="106"/>
      <c r="I151" s="106"/>
      <c r="J151" s="106"/>
      <c r="K151" s="106"/>
      <c r="L151" s="106"/>
      <c r="M151" s="106"/>
      <c r="N151" s="106"/>
    </row>
    <row r="152" spans="2:14" x14ac:dyDescent="0.2">
      <c r="B152" s="3" t="s">
        <v>19</v>
      </c>
      <c r="C152" s="106"/>
      <c r="D152" s="106"/>
      <c r="E152" s="106"/>
      <c r="F152" s="106"/>
      <c r="G152" s="106"/>
      <c r="H152" s="106"/>
      <c r="I152" s="106"/>
      <c r="J152" s="106"/>
      <c r="K152" s="106"/>
      <c r="L152" s="106"/>
      <c r="M152" s="106"/>
      <c r="N152" s="106"/>
    </row>
    <row r="153" spans="2:14" x14ac:dyDescent="0.2">
      <c r="B153" s="3" t="s">
        <v>20</v>
      </c>
      <c r="C153" s="106"/>
      <c r="D153" s="106"/>
      <c r="E153" s="106"/>
      <c r="F153" s="106"/>
      <c r="G153" s="106"/>
      <c r="H153" s="106"/>
      <c r="I153" s="106"/>
      <c r="J153" s="106"/>
      <c r="K153" s="106"/>
      <c r="L153" s="106"/>
      <c r="M153" s="106"/>
      <c r="N153" s="106"/>
    </row>
    <row r="154" spans="2:14" x14ac:dyDescent="0.2">
      <c r="B154" s="3" t="s">
        <v>96</v>
      </c>
      <c r="C154" s="106"/>
      <c r="D154" s="106"/>
      <c r="E154" s="106"/>
      <c r="F154" s="106"/>
      <c r="G154" s="106"/>
      <c r="H154" s="106"/>
      <c r="I154" s="106"/>
      <c r="J154" s="106"/>
      <c r="K154" s="106"/>
      <c r="L154" s="106"/>
      <c r="M154" s="106"/>
      <c r="N154" s="106"/>
    </row>
    <row r="155" spans="2:14" x14ac:dyDescent="0.2">
      <c r="B155" s="3"/>
      <c r="C155" s="106"/>
      <c r="D155" s="106"/>
      <c r="E155" s="106"/>
      <c r="F155" s="106"/>
      <c r="G155" s="106"/>
      <c r="H155" s="106"/>
      <c r="I155" s="106"/>
      <c r="J155" s="106"/>
      <c r="K155" s="106"/>
      <c r="L155" s="106"/>
      <c r="M155" s="106"/>
      <c r="N155" s="106"/>
    </row>
    <row r="156" spans="2:14" x14ac:dyDescent="0.2">
      <c r="B156" s="3"/>
      <c r="C156" s="3"/>
      <c r="D156" s="3"/>
      <c r="E156" s="3"/>
      <c r="F156" s="3"/>
      <c r="G156" s="3"/>
      <c r="H156" s="4"/>
      <c r="I156" s="3"/>
      <c r="J156" s="3"/>
      <c r="K156" s="3"/>
      <c r="L156" s="3"/>
      <c r="M156" s="3"/>
      <c r="N156" s="3"/>
    </row>
    <row r="157" spans="2:14" x14ac:dyDescent="0.2">
      <c r="B157" s="151" t="s">
        <v>4</v>
      </c>
      <c r="C157" s="153" t="s">
        <v>21</v>
      </c>
      <c r="D157" s="151" t="s">
        <v>22</v>
      </c>
      <c r="E157" s="151" t="s">
        <v>23</v>
      </c>
      <c r="F157" s="151" t="s">
        <v>48</v>
      </c>
      <c r="G157" s="151" t="s">
        <v>24</v>
      </c>
      <c r="H157" s="155" t="s">
        <v>0</v>
      </c>
      <c r="I157" s="157" t="s">
        <v>25</v>
      </c>
      <c r="J157" s="158"/>
      <c r="K157" s="158"/>
      <c r="L157" s="159"/>
      <c r="M157" s="160" t="s">
        <v>26</v>
      </c>
      <c r="N157" s="136" t="s">
        <v>27</v>
      </c>
    </row>
    <row r="158" spans="2:14" ht="12.75" customHeight="1" x14ac:dyDescent="0.2">
      <c r="B158" s="152"/>
      <c r="C158" s="154"/>
      <c r="D158" s="152"/>
      <c r="E158" s="152"/>
      <c r="F158" s="152"/>
      <c r="G158" s="152"/>
      <c r="H158" s="156"/>
      <c r="I158" s="2" t="s">
        <v>28</v>
      </c>
      <c r="J158" s="2" t="s">
        <v>29</v>
      </c>
      <c r="K158" s="2" t="s">
        <v>30</v>
      </c>
      <c r="L158" s="2" t="s">
        <v>31</v>
      </c>
      <c r="M158" s="161"/>
      <c r="N158" s="137"/>
    </row>
    <row r="159" spans="2:14" x14ac:dyDescent="0.2">
      <c r="B159" s="140" t="s">
        <v>97</v>
      </c>
      <c r="C159" s="141"/>
      <c r="D159" s="141"/>
      <c r="E159" s="141"/>
      <c r="F159" s="141"/>
      <c r="G159" s="142"/>
      <c r="H159" s="5" t="s">
        <v>83</v>
      </c>
      <c r="I159" s="6">
        <v>206.02</v>
      </c>
      <c r="J159" s="6">
        <v>146.77000000000001</v>
      </c>
      <c r="K159" s="6">
        <v>73.66</v>
      </c>
      <c r="L159" s="6"/>
      <c r="M159" s="6">
        <v>6.25</v>
      </c>
      <c r="N159" s="6"/>
    </row>
    <row r="160" spans="2:14" x14ac:dyDescent="0.2">
      <c r="B160" s="143"/>
      <c r="C160" s="144"/>
      <c r="D160" s="144"/>
      <c r="E160" s="144"/>
      <c r="F160" s="144"/>
      <c r="G160" s="145"/>
      <c r="H160" s="5" t="s">
        <v>87</v>
      </c>
      <c r="I160" s="6">
        <v>206.02</v>
      </c>
      <c r="J160" s="6">
        <v>146.77000000000001</v>
      </c>
      <c r="K160" s="6">
        <v>73.66</v>
      </c>
      <c r="L160" s="6"/>
      <c r="M160" s="6">
        <v>6.25</v>
      </c>
      <c r="N160" s="6"/>
    </row>
    <row r="161" spans="2:14" x14ac:dyDescent="0.2">
      <c r="B161" s="143"/>
      <c r="C161" s="144"/>
      <c r="D161" s="144"/>
      <c r="E161" s="144"/>
      <c r="F161" s="144"/>
      <c r="G161" s="145"/>
      <c r="H161" s="5" t="s">
        <v>1</v>
      </c>
      <c r="I161" s="6">
        <v>114.43</v>
      </c>
      <c r="J161" s="6">
        <v>81.540000000000006</v>
      </c>
      <c r="K161" s="6">
        <v>41.31</v>
      </c>
      <c r="L161" s="6"/>
      <c r="M161" s="6">
        <v>6.18</v>
      </c>
      <c r="N161" s="6"/>
    </row>
    <row r="162" spans="2:14" x14ac:dyDescent="0.2">
      <c r="B162" s="143"/>
      <c r="C162" s="144"/>
      <c r="D162" s="144"/>
      <c r="E162" s="144"/>
      <c r="F162" s="144"/>
      <c r="G162" s="145"/>
      <c r="H162" s="5" t="s">
        <v>3</v>
      </c>
      <c r="I162" s="6">
        <v>67.95</v>
      </c>
      <c r="J162" s="6">
        <v>49.47</v>
      </c>
      <c r="K162" s="6">
        <v>25.34</v>
      </c>
      <c r="L162" s="6"/>
      <c r="M162" s="6">
        <v>1.36</v>
      </c>
      <c r="N162" s="6"/>
    </row>
    <row r="163" spans="2:14" x14ac:dyDescent="0.2">
      <c r="B163" s="77" t="s">
        <v>84</v>
      </c>
      <c r="C163" s="74" t="s">
        <v>32</v>
      </c>
      <c r="D163" s="77">
        <v>113</v>
      </c>
      <c r="E163" s="77">
        <v>11</v>
      </c>
      <c r="F163" s="77">
        <v>2</v>
      </c>
      <c r="G163" s="17">
        <v>1</v>
      </c>
      <c r="H163" s="15" t="s">
        <v>83</v>
      </c>
      <c r="I163" s="79">
        <v>1</v>
      </c>
      <c r="J163" s="79">
        <v>17</v>
      </c>
      <c r="K163" s="79">
        <v>11</v>
      </c>
      <c r="L163" s="81">
        <f t="shared" ref="L163" si="13">IFERROR(K163+J163+I163,"")</f>
        <v>29</v>
      </c>
      <c r="M163" s="80">
        <v>4</v>
      </c>
      <c r="N163" s="82">
        <f>IFERROR(L163+M163,"")</f>
        <v>33</v>
      </c>
    </row>
    <row r="164" spans="2:14" x14ac:dyDescent="0.2">
      <c r="B164" s="2"/>
      <c r="C164" s="2"/>
      <c r="D164" s="2"/>
      <c r="E164" s="2"/>
      <c r="F164" s="2"/>
      <c r="G164" s="2"/>
      <c r="H164" s="7" t="s">
        <v>33</v>
      </c>
      <c r="I164" s="94">
        <f>IFERROR(I163*I159,"")</f>
        <v>206.02</v>
      </c>
      <c r="J164" s="94">
        <f>IFERROR(J163*J159,"")</f>
        <v>2495.09</v>
      </c>
      <c r="K164" s="94">
        <f>IFERROR(K163*K159,"")</f>
        <v>810.26</v>
      </c>
      <c r="L164" s="94">
        <f>IFERROR(K164+J164+I164,"")</f>
        <v>3511.3700000000003</v>
      </c>
      <c r="M164" s="94">
        <f>IFERROR(M163*M159,"")</f>
        <v>25</v>
      </c>
      <c r="N164" s="95">
        <f>IFERROR(L164+M164,"")</f>
        <v>3536.3700000000003</v>
      </c>
    </row>
    <row r="165" spans="2:14" x14ac:dyDescent="0.2">
      <c r="B165" s="2"/>
      <c r="C165" s="2"/>
      <c r="D165" s="2"/>
      <c r="E165" s="2"/>
      <c r="F165" s="2"/>
      <c r="G165" s="2"/>
      <c r="H165" s="15" t="s">
        <v>87</v>
      </c>
      <c r="I165" s="79">
        <v>0</v>
      </c>
      <c r="J165" s="79">
        <v>5</v>
      </c>
      <c r="K165" s="79">
        <v>4</v>
      </c>
      <c r="L165" s="81">
        <f t="shared" ref="L165:L170" si="14">IFERROR(K165+J165+I165,"")</f>
        <v>9</v>
      </c>
      <c r="M165" s="80">
        <v>4</v>
      </c>
      <c r="N165" s="82">
        <f>IFERROR(L165+M165,"")</f>
        <v>13</v>
      </c>
    </row>
    <row r="166" spans="2:14" x14ac:dyDescent="0.2">
      <c r="B166" s="2"/>
      <c r="C166" s="2"/>
      <c r="D166" s="2"/>
      <c r="E166" s="2"/>
      <c r="F166" s="2"/>
      <c r="G166" s="2"/>
      <c r="H166" s="7" t="s">
        <v>33</v>
      </c>
      <c r="I166" s="94">
        <f>I165*I160</f>
        <v>0</v>
      </c>
      <c r="J166" s="94">
        <f t="shared" ref="J166" si="15">J165*J160</f>
        <v>733.85</v>
      </c>
      <c r="K166" s="94">
        <f t="shared" ref="K166" si="16">K165*K160</f>
        <v>294.64</v>
      </c>
      <c r="L166" s="94">
        <f t="shared" si="14"/>
        <v>1028.49</v>
      </c>
      <c r="M166" s="94">
        <f t="shared" ref="M166" si="17">M165*M160</f>
        <v>25</v>
      </c>
      <c r="N166" s="95">
        <f>IFERROR(L166+M166,"")</f>
        <v>1053.49</v>
      </c>
    </row>
    <row r="167" spans="2:14" x14ac:dyDescent="0.2">
      <c r="B167" s="2"/>
      <c r="C167" s="2"/>
      <c r="D167" s="2"/>
      <c r="E167" s="2"/>
      <c r="F167" s="2"/>
      <c r="G167" s="2"/>
      <c r="H167" s="15" t="s">
        <v>1</v>
      </c>
      <c r="I167" s="85">
        <v>17</v>
      </c>
      <c r="J167" s="85">
        <v>34</v>
      </c>
      <c r="K167" s="85">
        <v>2</v>
      </c>
      <c r="L167" s="87">
        <f t="shared" si="14"/>
        <v>53</v>
      </c>
      <c r="M167" s="86">
        <v>26</v>
      </c>
      <c r="N167" s="124">
        <f>IFERROR(L167+M167,"")</f>
        <v>79</v>
      </c>
    </row>
    <row r="168" spans="2:14" x14ac:dyDescent="0.2">
      <c r="B168" s="2"/>
      <c r="C168" s="2"/>
      <c r="D168" s="2"/>
      <c r="E168" s="2"/>
      <c r="F168" s="2"/>
      <c r="G168" s="2"/>
      <c r="H168" s="7" t="s">
        <v>33</v>
      </c>
      <c r="I168" s="94">
        <f>IFERROR(I167*I161,"")</f>
        <v>1945.3100000000002</v>
      </c>
      <c r="J168" s="94">
        <f>IFERROR(J167*J161,"")</f>
        <v>2772.36</v>
      </c>
      <c r="K168" s="94">
        <f>IFERROR(K167*K161,"")</f>
        <v>82.62</v>
      </c>
      <c r="L168" s="94">
        <f t="shared" si="14"/>
        <v>4800.29</v>
      </c>
      <c r="M168" s="94">
        <f>IFERROR(M167*M161,"")</f>
        <v>160.68</v>
      </c>
      <c r="N168" s="95">
        <f t="shared" ref="N168" si="18">IFERROR(L168+M168,"")</f>
        <v>4960.97</v>
      </c>
    </row>
    <row r="169" spans="2:14" x14ac:dyDescent="0.2">
      <c r="B169" s="2"/>
      <c r="C169" s="2"/>
      <c r="D169" s="2"/>
      <c r="E169" s="2"/>
      <c r="F169" s="2"/>
      <c r="G169" s="2"/>
      <c r="H169" s="16" t="s">
        <v>3</v>
      </c>
      <c r="I169" s="81">
        <v>0</v>
      </c>
      <c r="J169" s="81">
        <v>10</v>
      </c>
      <c r="K169" s="81">
        <v>4</v>
      </c>
      <c r="L169" s="81">
        <f t="shared" si="14"/>
        <v>14</v>
      </c>
      <c r="M169" s="81">
        <v>11</v>
      </c>
      <c r="N169" s="82">
        <f>IFERROR(L169+M169,"")</f>
        <v>25</v>
      </c>
    </row>
    <row r="170" spans="2:14" x14ac:dyDescent="0.2">
      <c r="B170" s="2"/>
      <c r="C170" s="2"/>
      <c r="D170" s="2"/>
      <c r="E170" s="2"/>
      <c r="F170" s="2"/>
      <c r="G170" s="2"/>
      <c r="H170" s="7" t="s">
        <v>33</v>
      </c>
      <c r="I170" s="94">
        <f>IFERROR(I169*I162,"")</f>
        <v>0</v>
      </c>
      <c r="J170" s="94">
        <f>IFERROR(J169*J162,"")</f>
        <v>494.7</v>
      </c>
      <c r="K170" s="94">
        <f>IFERROR(K169*K162,"")</f>
        <v>101.36</v>
      </c>
      <c r="L170" s="94">
        <f t="shared" si="14"/>
        <v>596.05999999999995</v>
      </c>
      <c r="M170" s="94">
        <f>IFERROR(M169*M162,"")</f>
        <v>14.96</v>
      </c>
      <c r="N170" s="95">
        <f t="shared" ref="N170" si="19">IFERROR(L170+M170,"")</f>
        <v>611.02</v>
      </c>
    </row>
    <row r="171" spans="2:14" x14ac:dyDescent="0.2">
      <c r="B171" s="2"/>
      <c r="C171" s="2"/>
      <c r="D171" s="2"/>
      <c r="E171" s="2"/>
      <c r="F171" s="2"/>
      <c r="G171" s="2"/>
      <c r="H171" s="8" t="s">
        <v>34</v>
      </c>
      <c r="I171" s="92">
        <f ca="1">SUM(I163:OFFSET(I171,-1,0))-I172</f>
        <v>18</v>
      </c>
      <c r="J171" s="92">
        <f ca="1">SUM(J163:OFFSET(J171,-1,0))-J172</f>
        <v>66</v>
      </c>
      <c r="K171" s="92">
        <f ca="1">SUM(K163:OFFSET(K171,-1,0))-K172</f>
        <v>21</v>
      </c>
      <c r="L171" s="92">
        <f t="shared" ref="L171:L172" ca="1" si="20">K171+J171+I171</f>
        <v>105</v>
      </c>
      <c r="M171" s="92">
        <f ca="1">SUM(M163:OFFSET(M171,-1,0))-M172</f>
        <v>44.999999999999972</v>
      </c>
      <c r="N171" s="93">
        <f t="shared" ref="N171:N172" ca="1" si="21">L171+M171</f>
        <v>149.99999999999997</v>
      </c>
    </row>
    <row r="172" spans="2:14" x14ac:dyDescent="0.2">
      <c r="B172" s="2"/>
      <c r="C172" s="2"/>
      <c r="D172" s="2"/>
      <c r="E172" s="2"/>
      <c r="F172" s="2"/>
      <c r="G172" s="2"/>
      <c r="H172" s="8" t="s">
        <v>49</v>
      </c>
      <c r="I172" s="94">
        <f>SUMIF(H163:H170,"стоимость",I163:I170)</f>
        <v>2151.3300000000004</v>
      </c>
      <c r="J172" s="94">
        <f>SUMIF(H163:H170,"стоимость",J163:J170)</f>
        <v>6496</v>
      </c>
      <c r="K172" s="94">
        <f>SUMIF(H163:H170,"стоимость",K163:K170)</f>
        <v>1288.8799999999999</v>
      </c>
      <c r="L172" s="94">
        <f t="shared" si="20"/>
        <v>9936.2100000000009</v>
      </c>
      <c r="M172" s="94">
        <f>SUMIF(H163:H170,"стоимость",M163:M170)</f>
        <v>225.64000000000001</v>
      </c>
      <c r="N172" s="95">
        <f t="shared" si="21"/>
        <v>10161.85</v>
      </c>
    </row>
    <row r="173" spans="2:14" x14ac:dyDescent="0.2">
      <c r="B173" s="146" t="s">
        <v>100</v>
      </c>
      <c r="C173" s="147"/>
      <c r="D173" s="147"/>
      <c r="E173" s="148"/>
      <c r="F173" s="91">
        <v>1</v>
      </c>
      <c r="G173" s="90"/>
      <c r="H173" s="88"/>
      <c r="I173" s="89"/>
      <c r="J173" s="89"/>
      <c r="K173" s="89"/>
      <c r="L173" s="89"/>
      <c r="M173" s="89"/>
      <c r="N173" s="89">
        <f>F173*N172</f>
        <v>10161.85</v>
      </c>
    </row>
    <row r="174" spans="2:14" x14ac:dyDescent="0.2">
      <c r="B174" s="149" t="s">
        <v>35</v>
      </c>
      <c r="C174" s="149"/>
      <c r="D174" s="149"/>
      <c r="E174" s="149"/>
      <c r="F174" s="104"/>
      <c r="G174" s="3"/>
      <c r="H174" s="4"/>
      <c r="I174" s="3"/>
      <c r="J174" s="9"/>
      <c r="K174" s="9"/>
      <c r="L174" s="10"/>
      <c r="M174" s="9"/>
      <c r="N174" s="9"/>
    </row>
    <row r="175" spans="2:14" x14ac:dyDescent="0.2">
      <c r="B175" s="150" t="s">
        <v>80</v>
      </c>
      <c r="C175" s="150"/>
      <c r="D175" s="150"/>
      <c r="E175" s="150"/>
      <c r="F175" s="150"/>
      <c r="G175" s="150"/>
      <c r="H175" s="150"/>
      <c r="I175" s="150"/>
      <c r="J175" s="75"/>
      <c r="K175" s="75"/>
      <c r="L175" s="76"/>
      <c r="M175" s="75"/>
      <c r="N175" s="75"/>
    </row>
    <row r="176" spans="2:14" x14ac:dyDescent="0.2">
      <c r="B176" s="138" t="s">
        <v>36</v>
      </c>
      <c r="C176" s="138"/>
      <c r="D176" s="138"/>
      <c r="E176" s="138"/>
      <c r="F176" s="138"/>
      <c r="G176" s="138"/>
      <c r="H176" s="138"/>
      <c r="I176" s="138"/>
      <c r="J176" s="9"/>
      <c r="K176" s="9"/>
      <c r="L176" s="10"/>
      <c r="M176" s="9"/>
      <c r="N176" s="9"/>
    </row>
    <row r="177" spans="2:14" x14ac:dyDescent="0.2">
      <c r="B177" s="138" t="s">
        <v>37</v>
      </c>
      <c r="C177" s="138"/>
      <c r="D177" s="138"/>
      <c r="E177" s="138"/>
      <c r="F177" s="138"/>
      <c r="G177" s="138"/>
      <c r="H177" s="138"/>
      <c r="I177" s="138"/>
      <c r="J177" s="9"/>
      <c r="K177" s="9"/>
      <c r="L177" s="10"/>
      <c r="M177" s="9"/>
      <c r="N177" s="9"/>
    </row>
    <row r="178" spans="2:14" x14ac:dyDescent="0.2">
      <c r="B178" s="138" t="s">
        <v>38</v>
      </c>
      <c r="C178" s="138"/>
      <c r="D178" s="138"/>
      <c r="E178" s="138"/>
      <c r="F178" s="138"/>
      <c r="G178" s="138"/>
      <c r="H178" s="138"/>
      <c r="I178" s="138"/>
      <c r="J178" s="9"/>
      <c r="K178" s="9"/>
      <c r="L178" s="10"/>
      <c r="M178" s="9"/>
      <c r="N178" s="9"/>
    </row>
    <row r="179" spans="2:14" x14ac:dyDescent="0.2">
      <c r="B179" s="138" t="s">
        <v>39</v>
      </c>
      <c r="C179" s="138"/>
      <c r="D179" s="138"/>
      <c r="E179" s="138"/>
      <c r="F179" s="138"/>
      <c r="G179" s="138"/>
      <c r="H179" s="138"/>
      <c r="I179" s="138"/>
      <c r="J179" s="3"/>
      <c r="K179" s="3"/>
      <c r="L179" s="3"/>
      <c r="M179" s="3"/>
      <c r="N179" s="3"/>
    </row>
    <row r="180" spans="2:14" x14ac:dyDescent="0.2">
      <c r="B180" s="138" t="s">
        <v>40</v>
      </c>
      <c r="C180" s="138"/>
      <c r="D180" s="138"/>
      <c r="E180" s="138"/>
      <c r="F180" s="138"/>
      <c r="G180" s="138"/>
      <c r="H180" s="138"/>
      <c r="I180" s="138"/>
      <c r="J180" s="3"/>
      <c r="K180" s="3"/>
      <c r="L180" s="3"/>
      <c r="M180" s="3"/>
      <c r="N180" s="3"/>
    </row>
    <row r="181" spans="2:14" x14ac:dyDescent="0.2">
      <c r="B181" s="138" t="s">
        <v>41</v>
      </c>
      <c r="C181" s="138"/>
      <c r="D181" s="138"/>
      <c r="E181" s="138"/>
      <c r="F181" s="138"/>
      <c r="G181" s="138"/>
      <c r="H181" s="138"/>
      <c r="I181" s="138"/>
      <c r="J181" s="3"/>
      <c r="K181" s="3"/>
      <c r="L181" s="3"/>
      <c r="M181" s="3"/>
      <c r="N181" s="3"/>
    </row>
    <row r="182" spans="2:14" x14ac:dyDescent="0.2">
      <c r="B182" s="138" t="s">
        <v>42</v>
      </c>
      <c r="C182" s="138"/>
      <c r="D182" s="138"/>
      <c r="E182" s="138"/>
      <c r="F182" s="138"/>
      <c r="G182" s="138"/>
      <c r="H182" s="138"/>
      <c r="I182" s="138"/>
      <c r="J182" s="3"/>
      <c r="K182" s="3"/>
      <c r="L182" s="3"/>
      <c r="M182" s="3"/>
      <c r="N182" s="3"/>
    </row>
    <row r="183" spans="2:14" x14ac:dyDescent="0.2">
      <c r="B183" s="102"/>
      <c r="C183" s="102"/>
      <c r="D183" s="102"/>
      <c r="E183" s="102"/>
      <c r="F183" s="102"/>
      <c r="G183" s="102"/>
      <c r="H183" s="102"/>
      <c r="I183" s="102"/>
      <c r="J183" s="3"/>
      <c r="K183" s="3"/>
      <c r="L183" s="3"/>
      <c r="M183" s="3"/>
      <c r="N183" s="3"/>
    </row>
    <row r="184" spans="2:14" x14ac:dyDescent="0.2">
      <c r="B184" s="3" t="s">
        <v>43</v>
      </c>
      <c r="C184" s="3"/>
      <c r="D184" s="3"/>
      <c r="E184" s="3"/>
      <c r="F184" s="3"/>
      <c r="G184" s="3"/>
      <c r="H184" s="4"/>
      <c r="I184" s="3"/>
      <c r="J184" s="3" t="s">
        <v>44</v>
      </c>
      <c r="K184" s="3"/>
      <c r="L184" s="3"/>
      <c r="M184" s="3"/>
      <c r="N184" s="3"/>
    </row>
    <row r="185" spans="2:14" x14ac:dyDescent="0.2">
      <c r="B185" s="11" t="s">
        <v>79</v>
      </c>
      <c r="C185" s="11"/>
      <c r="D185" s="3"/>
      <c r="E185" s="3"/>
      <c r="F185" s="3"/>
      <c r="G185" s="3"/>
      <c r="H185" s="4"/>
      <c r="I185" s="3"/>
      <c r="J185" s="11"/>
      <c r="K185" s="11"/>
      <c r="L185" s="11"/>
      <c r="M185" s="3"/>
      <c r="N185" s="3"/>
    </row>
    <row r="186" spans="2:14" x14ac:dyDescent="0.2">
      <c r="B186" s="12" t="s">
        <v>45</v>
      </c>
      <c r="C186" s="3"/>
      <c r="D186" s="3"/>
      <c r="E186" s="3"/>
      <c r="F186" s="3"/>
      <c r="G186" s="3"/>
      <c r="H186" s="4"/>
      <c r="I186" s="3"/>
      <c r="J186" s="3" t="s">
        <v>45</v>
      </c>
      <c r="K186" s="3"/>
      <c r="L186" s="3"/>
      <c r="M186" s="3"/>
      <c r="N186" s="3"/>
    </row>
    <row r="187" spans="2:14" x14ac:dyDescent="0.2">
      <c r="B187" s="3"/>
      <c r="C187" s="3"/>
      <c r="D187" s="3"/>
      <c r="E187" s="3"/>
      <c r="F187" s="3"/>
      <c r="G187" s="3"/>
      <c r="H187" s="4"/>
      <c r="I187" s="3"/>
      <c r="J187" s="3"/>
      <c r="K187" s="3"/>
      <c r="L187" s="3"/>
      <c r="M187" s="3"/>
      <c r="N187" s="3"/>
    </row>
    <row r="188" spans="2:14" x14ac:dyDescent="0.2">
      <c r="B188" s="11"/>
      <c r="C188" s="11"/>
      <c r="D188" s="3"/>
      <c r="E188" s="3"/>
      <c r="F188" s="3"/>
      <c r="G188" s="3"/>
      <c r="H188" s="4"/>
      <c r="I188" s="3"/>
      <c r="J188" s="11"/>
      <c r="K188" s="11"/>
      <c r="L188" s="11"/>
      <c r="M188" s="3"/>
      <c r="N188" s="3"/>
    </row>
    <row r="189" spans="2:14" x14ac:dyDescent="0.2">
      <c r="B189" s="13" t="s">
        <v>46</v>
      </c>
      <c r="C189" s="3"/>
      <c r="D189" s="3"/>
      <c r="E189" s="3"/>
      <c r="F189" s="3"/>
      <c r="G189" s="3"/>
      <c r="H189" s="4"/>
      <c r="I189" s="3"/>
      <c r="J189" s="139" t="s">
        <v>46</v>
      </c>
      <c r="K189" s="139"/>
      <c r="L189" s="139"/>
      <c r="M189" s="3"/>
      <c r="N189" s="3"/>
    </row>
    <row r="190" spans="2:14" x14ac:dyDescent="0.2">
      <c r="B190" s="3"/>
      <c r="C190" s="3"/>
      <c r="D190" s="3"/>
      <c r="E190" s="3"/>
      <c r="F190" s="3"/>
      <c r="G190" s="3"/>
      <c r="H190" s="4"/>
      <c r="I190" s="3"/>
      <c r="J190" s="3"/>
      <c r="K190" s="3"/>
      <c r="L190" s="3"/>
      <c r="M190" s="3"/>
      <c r="N190" s="3"/>
    </row>
    <row r="191" spans="2:14" x14ac:dyDescent="0.2">
      <c r="B191" s="102" t="s">
        <v>47</v>
      </c>
      <c r="C191" s="3"/>
      <c r="D191" s="3"/>
      <c r="E191" s="3"/>
      <c r="F191" s="3"/>
      <c r="G191" s="3"/>
      <c r="H191" s="4"/>
      <c r="I191" s="3"/>
      <c r="J191" s="3" t="s">
        <v>47</v>
      </c>
      <c r="K191" s="3"/>
      <c r="L191" s="3"/>
      <c r="M191" s="3"/>
      <c r="N191" s="3"/>
    </row>
    <row r="192" spans="2:14" x14ac:dyDescent="0.2">
      <c r="B192" s="102"/>
      <c r="C192" s="3"/>
      <c r="D192" s="3"/>
      <c r="E192" s="3"/>
      <c r="F192" s="3"/>
      <c r="G192" s="3"/>
      <c r="H192" s="4"/>
      <c r="I192" s="3"/>
      <c r="J192" s="3"/>
      <c r="K192" s="3"/>
      <c r="L192" s="3"/>
      <c r="M192" s="3"/>
      <c r="N192" s="3"/>
    </row>
    <row r="193" spans="2:14" x14ac:dyDescent="0.2">
      <c r="B193" s="3"/>
      <c r="C193" s="3"/>
      <c r="D193" s="3"/>
      <c r="E193" s="3"/>
      <c r="F193" s="3"/>
      <c r="G193" s="3"/>
      <c r="H193" s="4"/>
      <c r="I193" s="3"/>
      <c r="J193" s="3"/>
      <c r="K193" s="3"/>
      <c r="M193" s="3"/>
      <c r="N193" s="14" t="s">
        <v>12</v>
      </c>
    </row>
    <row r="194" spans="2:14" x14ac:dyDescent="0.2">
      <c r="B194" s="3"/>
      <c r="C194" s="3"/>
      <c r="D194" s="3"/>
      <c r="E194" s="3"/>
      <c r="F194" s="3"/>
      <c r="G194" s="3"/>
      <c r="H194" s="4"/>
      <c r="I194" s="3"/>
      <c r="J194" s="3"/>
      <c r="K194" s="3"/>
      <c r="M194" s="3"/>
      <c r="N194" s="14" t="s">
        <v>13</v>
      </c>
    </row>
    <row r="195" spans="2:14" x14ac:dyDescent="0.2">
      <c r="B195" s="3"/>
      <c r="C195" s="3"/>
      <c r="D195" s="3"/>
      <c r="E195" s="3"/>
      <c r="F195" s="3"/>
      <c r="G195" s="3"/>
      <c r="H195" s="4"/>
      <c r="I195" s="3"/>
      <c r="J195" s="3"/>
      <c r="K195" s="3"/>
      <c r="M195" s="3"/>
      <c r="N195" s="14" t="s">
        <v>14</v>
      </c>
    </row>
    <row r="196" spans="2:14" x14ac:dyDescent="0.2">
      <c r="B196" s="3"/>
      <c r="C196" s="3"/>
      <c r="D196" s="3"/>
      <c r="E196" s="3"/>
      <c r="F196" s="3"/>
      <c r="G196" s="3"/>
      <c r="H196" s="4"/>
      <c r="I196" s="3"/>
      <c r="J196" s="3"/>
      <c r="K196" s="3"/>
      <c r="L196" s="3"/>
      <c r="M196" s="3"/>
      <c r="N196" s="3"/>
    </row>
    <row r="197" spans="2:14" x14ac:dyDescent="0.2">
      <c r="B197" s="3"/>
      <c r="C197" s="162" t="s">
        <v>15</v>
      </c>
      <c r="D197" s="162"/>
      <c r="E197" s="162"/>
      <c r="F197" s="162"/>
      <c r="G197" s="162"/>
      <c r="H197" s="162"/>
      <c r="I197" s="162"/>
      <c r="J197" s="162"/>
      <c r="K197" s="162"/>
      <c r="L197" s="162"/>
      <c r="M197" s="3"/>
      <c r="N197" s="3"/>
    </row>
    <row r="198" spans="2:14" x14ac:dyDescent="0.2">
      <c r="B198" s="3"/>
      <c r="C198" s="162" t="s">
        <v>16</v>
      </c>
      <c r="D198" s="162"/>
      <c r="E198" s="162"/>
      <c r="F198" s="162"/>
      <c r="G198" s="162"/>
      <c r="H198" s="162"/>
      <c r="I198" s="162"/>
      <c r="J198" s="162"/>
      <c r="K198" s="162"/>
      <c r="L198" s="162"/>
      <c r="M198" s="3"/>
      <c r="N198" s="3"/>
    </row>
    <row r="199" spans="2:14" x14ac:dyDescent="0.2">
      <c r="B199" s="3" t="s">
        <v>17</v>
      </c>
      <c r="C199" s="106"/>
      <c r="D199" s="106"/>
      <c r="E199" s="106"/>
      <c r="F199" s="106"/>
      <c r="G199" s="106"/>
      <c r="H199" s="106"/>
      <c r="I199" s="106"/>
      <c r="J199" s="106"/>
      <c r="K199" s="106"/>
      <c r="L199" s="162" t="s">
        <v>18</v>
      </c>
      <c r="M199" s="162"/>
      <c r="N199" s="162"/>
    </row>
    <row r="200" spans="2:14" x14ac:dyDescent="0.2">
      <c r="B200" s="3"/>
      <c r="C200" s="106"/>
      <c r="D200" s="106"/>
      <c r="E200" s="106"/>
      <c r="F200" s="106"/>
      <c r="G200" s="106"/>
      <c r="H200" s="106"/>
      <c r="I200" s="106"/>
      <c r="J200" s="106"/>
      <c r="K200" s="106"/>
      <c r="L200" s="106"/>
      <c r="M200" s="106"/>
      <c r="N200" s="106"/>
    </row>
    <row r="201" spans="2:14" x14ac:dyDescent="0.2">
      <c r="B201" s="3" t="s">
        <v>19</v>
      </c>
      <c r="C201" s="106"/>
      <c r="D201" s="106"/>
      <c r="E201" s="106"/>
      <c r="F201" s="106"/>
      <c r="G201" s="106"/>
      <c r="H201" s="106"/>
      <c r="I201" s="106"/>
      <c r="J201" s="106"/>
      <c r="K201" s="106"/>
      <c r="L201" s="106"/>
      <c r="M201" s="106"/>
      <c r="N201" s="106"/>
    </row>
    <row r="202" spans="2:14" x14ac:dyDescent="0.2">
      <c r="B202" s="3" t="s">
        <v>20</v>
      </c>
      <c r="C202" s="106"/>
      <c r="D202" s="106"/>
      <c r="E202" s="106"/>
      <c r="F202" s="106"/>
      <c r="G202" s="106"/>
      <c r="H202" s="106"/>
      <c r="I202" s="106"/>
      <c r="J202" s="106"/>
      <c r="K202" s="106"/>
      <c r="L202" s="106"/>
      <c r="M202" s="106"/>
      <c r="N202" s="106"/>
    </row>
    <row r="203" spans="2:14" x14ac:dyDescent="0.2">
      <c r="B203" s="3" t="s">
        <v>96</v>
      </c>
      <c r="C203" s="106"/>
      <c r="D203" s="106"/>
      <c r="E203" s="106"/>
      <c r="F203" s="106"/>
      <c r="G203" s="106"/>
      <c r="H203" s="106"/>
      <c r="I203" s="106"/>
      <c r="J203" s="106"/>
      <c r="K203" s="106"/>
      <c r="L203" s="106"/>
      <c r="M203" s="106"/>
      <c r="N203" s="106"/>
    </row>
    <row r="204" spans="2:14" x14ac:dyDescent="0.2">
      <c r="B204" s="3"/>
      <c r="C204" s="106"/>
      <c r="D204" s="106"/>
      <c r="E204" s="106"/>
      <c r="F204" s="106"/>
      <c r="G204" s="106"/>
      <c r="H204" s="106"/>
      <c r="I204" s="106"/>
      <c r="J204" s="106"/>
      <c r="K204" s="106"/>
      <c r="L204" s="106"/>
      <c r="M204" s="106"/>
      <c r="N204" s="106"/>
    </row>
    <row r="205" spans="2:14" x14ac:dyDescent="0.2">
      <c r="B205" s="3"/>
      <c r="C205" s="3"/>
      <c r="D205" s="3"/>
      <c r="E205" s="3"/>
      <c r="F205" s="3"/>
      <c r="G205" s="3"/>
      <c r="H205" s="4"/>
      <c r="I205" s="3"/>
      <c r="J205" s="3"/>
      <c r="K205" s="3"/>
      <c r="L205" s="3"/>
      <c r="M205" s="3"/>
      <c r="N205" s="3"/>
    </row>
    <row r="206" spans="2:14" x14ac:dyDescent="0.2">
      <c r="B206" s="151" t="s">
        <v>4</v>
      </c>
      <c r="C206" s="153" t="s">
        <v>21</v>
      </c>
      <c r="D206" s="151" t="s">
        <v>22</v>
      </c>
      <c r="E206" s="151" t="s">
        <v>23</v>
      </c>
      <c r="F206" s="151" t="s">
        <v>48</v>
      </c>
      <c r="G206" s="151" t="s">
        <v>24</v>
      </c>
      <c r="H206" s="155" t="s">
        <v>0</v>
      </c>
      <c r="I206" s="157" t="s">
        <v>25</v>
      </c>
      <c r="J206" s="158"/>
      <c r="K206" s="158"/>
      <c r="L206" s="159"/>
      <c r="M206" s="160" t="s">
        <v>26</v>
      </c>
      <c r="N206" s="136" t="s">
        <v>27</v>
      </c>
    </row>
    <row r="207" spans="2:14" x14ac:dyDescent="0.2">
      <c r="B207" s="152"/>
      <c r="C207" s="154"/>
      <c r="D207" s="152"/>
      <c r="E207" s="152"/>
      <c r="F207" s="152"/>
      <c r="G207" s="152"/>
      <c r="H207" s="156"/>
      <c r="I207" s="2" t="s">
        <v>28</v>
      </c>
      <c r="J207" s="2" t="s">
        <v>29</v>
      </c>
      <c r="K207" s="2" t="s">
        <v>30</v>
      </c>
      <c r="L207" s="2" t="s">
        <v>31</v>
      </c>
      <c r="M207" s="161"/>
      <c r="N207" s="137"/>
    </row>
    <row r="208" spans="2:14" x14ac:dyDescent="0.2">
      <c r="B208" s="140" t="s">
        <v>97</v>
      </c>
      <c r="C208" s="141"/>
      <c r="D208" s="141"/>
      <c r="E208" s="141"/>
      <c r="F208" s="141"/>
      <c r="G208" s="142"/>
      <c r="H208" s="5" t="s">
        <v>1</v>
      </c>
      <c r="I208" s="6">
        <v>114.43</v>
      </c>
      <c r="J208" s="6">
        <v>81.540000000000006</v>
      </c>
      <c r="K208" s="6">
        <v>41.31</v>
      </c>
      <c r="L208" s="6"/>
      <c r="M208" s="6">
        <v>6.18</v>
      </c>
      <c r="N208" s="6"/>
    </row>
    <row r="209" spans="2:14" x14ac:dyDescent="0.2">
      <c r="B209" s="143"/>
      <c r="C209" s="144"/>
      <c r="D209" s="144"/>
      <c r="E209" s="144"/>
      <c r="F209" s="144"/>
      <c r="G209" s="145"/>
      <c r="H209" s="5" t="s">
        <v>2</v>
      </c>
      <c r="I209" s="6">
        <v>21.74</v>
      </c>
      <c r="J209" s="6">
        <v>16.28</v>
      </c>
      <c r="K209" s="6">
        <v>8.43</v>
      </c>
      <c r="L209" s="6"/>
      <c r="M209" s="6">
        <v>0.54</v>
      </c>
      <c r="N209" s="6"/>
    </row>
    <row r="210" spans="2:14" x14ac:dyDescent="0.2">
      <c r="B210" s="169"/>
      <c r="C210" s="170"/>
      <c r="D210" s="170"/>
      <c r="E210" s="170"/>
      <c r="F210" s="170"/>
      <c r="G210" s="171"/>
      <c r="H210" s="5" t="s">
        <v>3</v>
      </c>
      <c r="I210" s="6">
        <v>67.95</v>
      </c>
      <c r="J210" s="6">
        <v>49.47</v>
      </c>
      <c r="K210" s="6">
        <v>25.34</v>
      </c>
      <c r="L210" s="6"/>
      <c r="M210" s="6">
        <v>1.36</v>
      </c>
      <c r="N210" s="6"/>
    </row>
    <row r="211" spans="2:14" x14ac:dyDescent="0.2">
      <c r="B211" s="77" t="s">
        <v>84</v>
      </c>
      <c r="C211" s="74" t="s">
        <v>32</v>
      </c>
      <c r="D211" s="77">
        <v>113</v>
      </c>
      <c r="E211" s="77">
        <v>14</v>
      </c>
      <c r="F211" s="77">
        <v>2</v>
      </c>
      <c r="G211" s="17">
        <v>1.9</v>
      </c>
      <c r="H211" s="15" t="s">
        <v>1</v>
      </c>
      <c r="I211" s="79">
        <v>16</v>
      </c>
      <c r="J211" s="79">
        <v>82</v>
      </c>
      <c r="K211" s="79">
        <v>35</v>
      </c>
      <c r="L211" s="81">
        <f t="shared" ref="L211:L216" si="22">IFERROR(K211+J211+I211,"")</f>
        <v>133</v>
      </c>
      <c r="M211" s="80">
        <v>72</v>
      </c>
      <c r="N211" s="82">
        <f>IFERROR(L211+M211,"")</f>
        <v>205</v>
      </c>
    </row>
    <row r="212" spans="2:14" x14ac:dyDescent="0.2">
      <c r="B212" s="2"/>
      <c r="C212" s="2"/>
      <c r="D212" s="2"/>
      <c r="E212" s="2"/>
      <c r="F212" s="2"/>
      <c r="G212" s="2"/>
      <c r="H212" s="7" t="s">
        <v>33</v>
      </c>
      <c r="I212" s="94">
        <f>IFERROR(I211*I208,"")</f>
        <v>1830.88</v>
      </c>
      <c r="J212" s="94">
        <f>IFERROR(J211*J208,"")</f>
        <v>6686.2800000000007</v>
      </c>
      <c r="K212" s="94">
        <f>IFERROR(K211*K208,"")</f>
        <v>1445.8500000000001</v>
      </c>
      <c r="L212" s="94">
        <f>IFERROR(K212+J212+I212,"")</f>
        <v>9963.010000000002</v>
      </c>
      <c r="M212" s="94">
        <f>IFERROR(M211*M208,"")</f>
        <v>444.96</v>
      </c>
      <c r="N212" s="95">
        <f>IFERROR(L212+M212,"")</f>
        <v>10407.970000000001</v>
      </c>
    </row>
    <row r="213" spans="2:14" x14ac:dyDescent="0.2">
      <c r="B213" s="2"/>
      <c r="C213" s="2"/>
      <c r="D213" s="2"/>
      <c r="E213" s="2"/>
      <c r="F213" s="2"/>
      <c r="G213" s="2"/>
      <c r="H213" s="15" t="s">
        <v>2</v>
      </c>
      <c r="I213" s="85">
        <v>5</v>
      </c>
      <c r="J213" s="85">
        <v>18</v>
      </c>
      <c r="K213" s="85">
        <v>2</v>
      </c>
      <c r="L213" s="87">
        <f t="shared" si="22"/>
        <v>25</v>
      </c>
      <c r="M213" s="86">
        <v>16</v>
      </c>
      <c r="N213" s="124">
        <f>IFERROR(L213+M213,"")</f>
        <v>41</v>
      </c>
    </row>
    <row r="214" spans="2:14" x14ac:dyDescent="0.2">
      <c r="B214" s="2"/>
      <c r="C214" s="2"/>
      <c r="D214" s="2"/>
      <c r="E214" s="2"/>
      <c r="F214" s="2"/>
      <c r="G214" s="2"/>
      <c r="H214" s="7" t="s">
        <v>33</v>
      </c>
      <c r="I214" s="94">
        <f>IFERROR(I213*I209,"")</f>
        <v>108.69999999999999</v>
      </c>
      <c r="J214" s="94">
        <f>IFERROR(J213*J209,"")</f>
        <v>293.04000000000002</v>
      </c>
      <c r="K214" s="94">
        <f>IFERROR(K213*K209,"")</f>
        <v>16.86</v>
      </c>
      <c r="L214" s="94">
        <f t="shared" si="22"/>
        <v>418.6</v>
      </c>
      <c r="M214" s="94">
        <f>IFERROR(M213*M209,"")</f>
        <v>8.64</v>
      </c>
      <c r="N214" s="95">
        <f t="shared" ref="N214" si="23">IFERROR(L214+M214,"")</f>
        <v>427.24</v>
      </c>
    </row>
    <row r="215" spans="2:14" x14ac:dyDescent="0.2">
      <c r="B215" s="2"/>
      <c r="C215" s="2"/>
      <c r="D215" s="2"/>
      <c r="E215" s="2"/>
      <c r="F215" s="2"/>
      <c r="G215" s="2"/>
      <c r="H215" s="16" t="s">
        <v>3</v>
      </c>
      <c r="I215" s="81">
        <v>1</v>
      </c>
      <c r="J215" s="81">
        <v>20</v>
      </c>
      <c r="K215" s="81">
        <v>6</v>
      </c>
      <c r="L215" s="81">
        <f t="shared" si="22"/>
        <v>27</v>
      </c>
      <c r="M215" s="81">
        <v>17</v>
      </c>
      <c r="N215" s="82">
        <f>IFERROR(L215+M215,"")</f>
        <v>44</v>
      </c>
    </row>
    <row r="216" spans="2:14" x14ac:dyDescent="0.2">
      <c r="B216" s="2"/>
      <c r="C216" s="2"/>
      <c r="D216" s="2"/>
      <c r="E216" s="2"/>
      <c r="F216" s="2"/>
      <c r="G216" s="2"/>
      <c r="H216" s="7" t="s">
        <v>33</v>
      </c>
      <c r="I216" s="94">
        <f>IFERROR(I215*I210,"")</f>
        <v>67.95</v>
      </c>
      <c r="J216" s="94">
        <f>IFERROR(J215*J210,"")</f>
        <v>989.4</v>
      </c>
      <c r="K216" s="94">
        <f>IFERROR(K215*K210,"")</f>
        <v>152.04</v>
      </c>
      <c r="L216" s="94">
        <f t="shared" si="22"/>
        <v>1209.3900000000001</v>
      </c>
      <c r="M216" s="94">
        <f>IFERROR(M215*M210,"")</f>
        <v>23.12</v>
      </c>
      <c r="N216" s="95">
        <f t="shared" ref="N216" si="24">IFERROR(L216+M216,"")</f>
        <v>1232.51</v>
      </c>
    </row>
    <row r="217" spans="2:14" x14ac:dyDescent="0.2">
      <c r="B217" s="2"/>
      <c r="C217" s="2"/>
      <c r="D217" s="2"/>
      <c r="E217" s="2"/>
      <c r="F217" s="2"/>
      <c r="G217" s="2"/>
      <c r="H217" s="8" t="s">
        <v>34</v>
      </c>
      <c r="I217" s="92">
        <f ca="1">SUM(I211:OFFSET(I217,-1,0))-I218</f>
        <v>22</v>
      </c>
      <c r="J217" s="92">
        <f ca="1">SUM(J211:OFFSET(J217,-1,0))-J218</f>
        <v>120</v>
      </c>
      <c r="K217" s="92">
        <f ca="1">SUM(K211:OFFSET(K217,-1,0))-K218</f>
        <v>43</v>
      </c>
      <c r="L217" s="92">
        <f t="shared" ref="L217:L218" ca="1" si="25">K217+J217+I217</f>
        <v>185</v>
      </c>
      <c r="M217" s="92">
        <f ca="1">SUM(M211:OFFSET(M217,-1,0))-M218</f>
        <v>105.00000000000006</v>
      </c>
      <c r="N217" s="93">
        <f t="shared" ref="N217:N218" ca="1" si="26">L217+M217</f>
        <v>290.00000000000006</v>
      </c>
    </row>
    <row r="218" spans="2:14" x14ac:dyDescent="0.2">
      <c r="B218" s="2"/>
      <c r="C218" s="2"/>
      <c r="D218" s="2"/>
      <c r="E218" s="2"/>
      <c r="F218" s="2"/>
      <c r="G218" s="2"/>
      <c r="H218" s="8" t="s">
        <v>49</v>
      </c>
      <c r="I218" s="94">
        <f>SUMIF(H211:H216,"стоимость",I211:I216)</f>
        <v>2007.5300000000002</v>
      </c>
      <c r="J218" s="94">
        <f>SUMIF(H211:H216,"стоимость",J211:J216)</f>
        <v>7968.72</v>
      </c>
      <c r="K218" s="94">
        <f>SUMIF(H211:H216,"стоимость",K211:K216)</f>
        <v>1614.75</v>
      </c>
      <c r="L218" s="94">
        <f t="shared" si="25"/>
        <v>11591.000000000002</v>
      </c>
      <c r="M218" s="94">
        <f>SUMIF(H211:H216,"стоимость",M211:M216)</f>
        <v>476.71999999999997</v>
      </c>
      <c r="N218" s="95">
        <f t="shared" si="26"/>
        <v>12067.720000000001</v>
      </c>
    </row>
    <row r="219" spans="2:14" x14ac:dyDescent="0.2">
      <c r="B219" s="146" t="s">
        <v>99</v>
      </c>
      <c r="C219" s="147"/>
      <c r="D219" s="147"/>
      <c r="E219" s="148"/>
      <c r="F219" s="91">
        <v>1.05</v>
      </c>
      <c r="G219" s="90"/>
      <c r="H219" s="88"/>
      <c r="I219" s="89"/>
      <c r="J219" s="89"/>
      <c r="K219" s="89"/>
      <c r="L219" s="89"/>
      <c r="M219" s="89"/>
      <c r="N219" s="89">
        <f>F219*N218</f>
        <v>12671.106000000002</v>
      </c>
    </row>
    <row r="220" spans="2:14" x14ac:dyDescent="0.2">
      <c r="B220" s="149" t="s">
        <v>35</v>
      </c>
      <c r="C220" s="149"/>
      <c r="D220" s="149"/>
      <c r="E220" s="149"/>
      <c r="F220" s="104"/>
      <c r="G220" s="3"/>
      <c r="H220" s="4"/>
      <c r="I220" s="3"/>
      <c r="J220" s="9"/>
      <c r="K220" s="9"/>
      <c r="L220" s="10"/>
      <c r="M220" s="9"/>
      <c r="N220" s="9"/>
    </row>
    <row r="221" spans="2:14" x14ac:dyDescent="0.2">
      <c r="B221" s="150" t="s">
        <v>80</v>
      </c>
      <c r="C221" s="150"/>
      <c r="D221" s="150"/>
      <c r="E221" s="150"/>
      <c r="F221" s="150"/>
      <c r="G221" s="150"/>
      <c r="H221" s="150"/>
      <c r="I221" s="150"/>
      <c r="J221" s="75"/>
      <c r="K221" s="75"/>
      <c r="L221" s="76"/>
      <c r="M221" s="75"/>
      <c r="N221" s="75"/>
    </row>
    <row r="222" spans="2:14" x14ac:dyDescent="0.2">
      <c r="B222" s="138" t="s">
        <v>36</v>
      </c>
      <c r="C222" s="138"/>
      <c r="D222" s="138"/>
      <c r="E222" s="138"/>
      <c r="F222" s="138"/>
      <c r="G222" s="138"/>
      <c r="H222" s="138"/>
      <c r="I222" s="138"/>
      <c r="J222" s="9"/>
      <c r="K222" s="9"/>
      <c r="L222" s="10"/>
      <c r="M222" s="9"/>
      <c r="N222" s="9"/>
    </row>
    <row r="223" spans="2:14" x14ac:dyDescent="0.2">
      <c r="B223" s="138" t="s">
        <v>37</v>
      </c>
      <c r="C223" s="138"/>
      <c r="D223" s="138"/>
      <c r="E223" s="138"/>
      <c r="F223" s="138"/>
      <c r="G223" s="138"/>
      <c r="H223" s="138"/>
      <c r="I223" s="138"/>
      <c r="J223" s="9"/>
      <c r="K223" s="9"/>
      <c r="L223" s="10"/>
      <c r="M223" s="9"/>
      <c r="N223" s="9"/>
    </row>
    <row r="224" spans="2:14" x14ac:dyDescent="0.2">
      <c r="B224" s="138" t="s">
        <v>38</v>
      </c>
      <c r="C224" s="138"/>
      <c r="D224" s="138"/>
      <c r="E224" s="138"/>
      <c r="F224" s="138"/>
      <c r="G224" s="138"/>
      <c r="H224" s="138"/>
      <c r="I224" s="138"/>
      <c r="J224" s="9"/>
      <c r="K224" s="9"/>
      <c r="L224" s="10"/>
      <c r="M224" s="9"/>
      <c r="N224" s="9"/>
    </row>
    <row r="225" spans="2:14" x14ac:dyDescent="0.2">
      <c r="B225" s="138" t="s">
        <v>39</v>
      </c>
      <c r="C225" s="138"/>
      <c r="D225" s="138"/>
      <c r="E225" s="138"/>
      <c r="F225" s="138"/>
      <c r="G225" s="138"/>
      <c r="H225" s="138"/>
      <c r="I225" s="138"/>
      <c r="J225" s="3"/>
      <c r="K225" s="3"/>
      <c r="L225" s="3"/>
      <c r="M225" s="3"/>
      <c r="N225" s="3"/>
    </row>
    <row r="226" spans="2:14" x14ac:dyDescent="0.2">
      <c r="B226" s="138" t="s">
        <v>40</v>
      </c>
      <c r="C226" s="138"/>
      <c r="D226" s="138"/>
      <c r="E226" s="138"/>
      <c r="F226" s="138"/>
      <c r="G226" s="138"/>
      <c r="H226" s="138"/>
      <c r="I226" s="138"/>
      <c r="J226" s="3"/>
      <c r="K226" s="3"/>
      <c r="L226" s="3"/>
      <c r="M226" s="3"/>
      <c r="N226" s="3"/>
    </row>
    <row r="227" spans="2:14" x14ac:dyDescent="0.2">
      <c r="B227" s="138" t="s">
        <v>41</v>
      </c>
      <c r="C227" s="138"/>
      <c r="D227" s="138"/>
      <c r="E227" s="138"/>
      <c r="F227" s="138"/>
      <c r="G227" s="138"/>
      <c r="H227" s="138"/>
      <c r="I227" s="138"/>
      <c r="J227" s="3"/>
      <c r="K227" s="3"/>
      <c r="L227" s="3"/>
      <c r="M227" s="3"/>
      <c r="N227" s="3"/>
    </row>
    <row r="228" spans="2:14" x14ac:dyDescent="0.2">
      <c r="B228" s="138" t="s">
        <v>42</v>
      </c>
      <c r="C228" s="138"/>
      <c r="D228" s="138"/>
      <c r="E228" s="138"/>
      <c r="F228" s="138"/>
      <c r="G228" s="138"/>
      <c r="H228" s="138"/>
      <c r="I228" s="138"/>
      <c r="J228" s="3"/>
      <c r="K228" s="3"/>
      <c r="L228" s="3"/>
      <c r="M228" s="3"/>
      <c r="N228" s="3"/>
    </row>
    <row r="229" spans="2:14" x14ac:dyDescent="0.2">
      <c r="B229" s="102"/>
      <c r="C229" s="102"/>
      <c r="D229" s="102"/>
      <c r="E229" s="102"/>
      <c r="F229" s="102"/>
      <c r="G229" s="102"/>
      <c r="H229" s="102"/>
      <c r="I229" s="102"/>
      <c r="J229" s="3"/>
      <c r="K229" s="3"/>
      <c r="L229" s="3"/>
      <c r="M229" s="3"/>
      <c r="N229" s="3"/>
    </row>
    <row r="230" spans="2:14" x14ac:dyDescent="0.2">
      <c r="B230" s="3" t="s">
        <v>43</v>
      </c>
      <c r="C230" s="3"/>
      <c r="D230" s="3"/>
      <c r="E230" s="3"/>
      <c r="F230" s="3"/>
      <c r="G230" s="3"/>
      <c r="H230" s="4"/>
      <c r="I230" s="3"/>
      <c r="J230" s="3" t="s">
        <v>44</v>
      </c>
      <c r="K230" s="3"/>
      <c r="L230" s="3"/>
      <c r="M230" s="3"/>
      <c r="N230" s="3"/>
    </row>
    <row r="231" spans="2:14" x14ac:dyDescent="0.2">
      <c r="B231" s="11" t="s">
        <v>79</v>
      </c>
      <c r="C231" s="11"/>
      <c r="D231" s="3"/>
      <c r="E231" s="3"/>
      <c r="F231" s="3"/>
      <c r="G231" s="3"/>
      <c r="H231" s="4"/>
      <c r="I231" s="3"/>
      <c r="J231" s="11"/>
      <c r="K231" s="11"/>
      <c r="L231" s="11"/>
      <c r="M231" s="3"/>
      <c r="N231" s="3"/>
    </row>
    <row r="232" spans="2:14" x14ac:dyDescent="0.2">
      <c r="B232" s="12" t="s">
        <v>45</v>
      </c>
      <c r="C232" s="3"/>
      <c r="D232" s="3"/>
      <c r="E232" s="3"/>
      <c r="F232" s="3"/>
      <c r="G232" s="3"/>
      <c r="H232" s="4"/>
      <c r="I232" s="3"/>
      <c r="J232" s="3" t="s">
        <v>45</v>
      </c>
      <c r="K232" s="3"/>
      <c r="L232" s="3"/>
      <c r="M232" s="3"/>
      <c r="N232" s="3"/>
    </row>
    <row r="233" spans="2:14" x14ac:dyDescent="0.2">
      <c r="B233" s="3"/>
      <c r="C233" s="3"/>
      <c r="D233" s="3"/>
      <c r="E233" s="3"/>
      <c r="F233" s="3"/>
      <c r="G233" s="3"/>
      <c r="H233" s="4"/>
      <c r="I233" s="3"/>
      <c r="J233" s="3"/>
      <c r="K233" s="3"/>
      <c r="L233" s="3"/>
      <c r="M233" s="3"/>
      <c r="N233" s="3"/>
    </row>
    <row r="234" spans="2:14" x14ac:dyDescent="0.2">
      <c r="B234" s="11"/>
      <c r="C234" s="11"/>
      <c r="D234" s="3"/>
      <c r="E234" s="3"/>
      <c r="F234" s="3"/>
      <c r="G234" s="3"/>
      <c r="H234" s="4"/>
      <c r="I234" s="3"/>
      <c r="J234" s="11"/>
      <c r="K234" s="11"/>
      <c r="L234" s="11"/>
      <c r="M234" s="3"/>
      <c r="N234" s="3"/>
    </row>
    <row r="235" spans="2:14" x14ac:dyDescent="0.2">
      <c r="B235" s="13" t="s">
        <v>46</v>
      </c>
      <c r="C235" s="3"/>
      <c r="D235" s="3"/>
      <c r="E235" s="3"/>
      <c r="F235" s="3"/>
      <c r="G235" s="3"/>
      <c r="H235" s="4"/>
      <c r="I235" s="3"/>
      <c r="J235" s="139" t="s">
        <v>46</v>
      </c>
      <c r="K235" s="139"/>
      <c r="L235" s="139"/>
      <c r="M235" s="3"/>
      <c r="N235" s="3"/>
    </row>
    <row r="236" spans="2:14" x14ac:dyDescent="0.2">
      <c r="B236" s="3"/>
      <c r="C236" s="3"/>
      <c r="D236" s="3"/>
      <c r="E236" s="3"/>
      <c r="F236" s="3"/>
      <c r="G236" s="3"/>
      <c r="H236" s="4"/>
      <c r="I236" s="3"/>
      <c r="J236" s="3"/>
      <c r="K236" s="3"/>
      <c r="L236" s="3"/>
      <c r="M236" s="3"/>
      <c r="N236" s="3"/>
    </row>
    <row r="237" spans="2:14" x14ac:dyDescent="0.2">
      <c r="B237" s="102" t="s">
        <v>47</v>
      </c>
      <c r="C237" s="3"/>
      <c r="D237" s="3"/>
      <c r="E237" s="3"/>
      <c r="F237" s="3"/>
      <c r="G237" s="3"/>
      <c r="H237" s="4"/>
      <c r="I237" s="3"/>
      <c r="J237" s="3" t="s">
        <v>47</v>
      </c>
      <c r="K237" s="3"/>
      <c r="L237" s="3"/>
      <c r="M237" s="3"/>
      <c r="N237" s="3"/>
    </row>
    <row r="238" spans="2:14" x14ac:dyDescent="0.2">
      <c r="B238" s="102"/>
      <c r="C238" s="3"/>
      <c r="D238" s="3"/>
      <c r="E238" s="3"/>
      <c r="F238" s="3"/>
      <c r="G238" s="3"/>
      <c r="H238" s="4"/>
      <c r="I238" s="3"/>
      <c r="J238" s="3"/>
      <c r="K238" s="3"/>
      <c r="L238" s="3"/>
      <c r="M238" s="3"/>
      <c r="N238" s="3"/>
    </row>
    <row r="239" spans="2:14" x14ac:dyDescent="0.2">
      <c r="B239" s="3"/>
      <c r="C239" s="3"/>
      <c r="D239" s="3"/>
      <c r="E239" s="3"/>
      <c r="F239" s="3"/>
      <c r="G239" s="3"/>
      <c r="H239" s="4"/>
      <c r="I239" s="3"/>
      <c r="J239" s="3"/>
      <c r="K239" s="3"/>
      <c r="M239" s="3"/>
      <c r="N239" s="14" t="s">
        <v>12</v>
      </c>
    </row>
    <row r="240" spans="2:14" x14ac:dyDescent="0.2">
      <c r="B240" s="3"/>
      <c r="C240" s="3"/>
      <c r="D240" s="3"/>
      <c r="E240" s="3"/>
      <c r="F240" s="3"/>
      <c r="G240" s="3"/>
      <c r="H240" s="4"/>
      <c r="I240" s="3"/>
      <c r="J240" s="3"/>
      <c r="K240" s="3"/>
      <c r="M240" s="3"/>
      <c r="N240" s="14" t="s">
        <v>13</v>
      </c>
    </row>
    <row r="241" spans="2:14" x14ac:dyDescent="0.2">
      <c r="B241" s="3"/>
      <c r="C241" s="3"/>
      <c r="D241" s="3"/>
      <c r="E241" s="3"/>
      <c r="F241" s="3"/>
      <c r="G241" s="3"/>
      <c r="H241" s="4"/>
      <c r="I241" s="3"/>
      <c r="J241" s="3"/>
      <c r="K241" s="3"/>
      <c r="M241" s="3"/>
      <c r="N241" s="14" t="s">
        <v>14</v>
      </c>
    </row>
    <row r="242" spans="2:14" x14ac:dyDescent="0.2">
      <c r="B242" s="3"/>
      <c r="C242" s="3"/>
      <c r="D242" s="3"/>
      <c r="E242" s="3"/>
      <c r="F242" s="3"/>
      <c r="G242" s="3"/>
      <c r="H242" s="4"/>
      <c r="I242" s="3"/>
      <c r="J242" s="3"/>
      <c r="K242" s="3"/>
      <c r="L242" s="3"/>
      <c r="M242" s="3"/>
      <c r="N242" s="3"/>
    </row>
    <row r="243" spans="2:14" x14ac:dyDescent="0.2">
      <c r="B243" s="3"/>
      <c r="C243" s="162" t="s">
        <v>15</v>
      </c>
      <c r="D243" s="162"/>
      <c r="E243" s="162"/>
      <c r="F243" s="162"/>
      <c r="G243" s="162"/>
      <c r="H243" s="162"/>
      <c r="I243" s="162"/>
      <c r="J243" s="162"/>
      <c r="K243" s="162"/>
      <c r="L243" s="162"/>
      <c r="M243" s="3"/>
      <c r="N243" s="3"/>
    </row>
    <row r="244" spans="2:14" x14ac:dyDescent="0.2">
      <c r="B244" s="3"/>
      <c r="C244" s="162" t="s">
        <v>16</v>
      </c>
      <c r="D244" s="162"/>
      <c r="E244" s="162"/>
      <c r="F244" s="162"/>
      <c r="G244" s="162"/>
      <c r="H244" s="162"/>
      <c r="I244" s="162"/>
      <c r="J244" s="162"/>
      <c r="K244" s="162"/>
      <c r="L244" s="162"/>
      <c r="M244" s="3"/>
      <c r="N244" s="3"/>
    </row>
    <row r="245" spans="2:14" x14ac:dyDescent="0.2">
      <c r="B245" s="3" t="s">
        <v>17</v>
      </c>
      <c r="C245" s="106"/>
      <c r="D245" s="106"/>
      <c r="E245" s="106"/>
      <c r="F245" s="106"/>
      <c r="G245" s="106"/>
      <c r="H245" s="106"/>
      <c r="I245" s="106"/>
      <c r="J245" s="106"/>
      <c r="K245" s="106"/>
      <c r="L245" s="162" t="s">
        <v>18</v>
      </c>
      <c r="M245" s="162"/>
      <c r="N245" s="162"/>
    </row>
    <row r="246" spans="2:14" x14ac:dyDescent="0.2">
      <c r="B246" s="3"/>
      <c r="C246" s="106"/>
      <c r="D246" s="106"/>
      <c r="E246" s="106"/>
      <c r="F246" s="106"/>
      <c r="G246" s="106"/>
      <c r="H246" s="106"/>
      <c r="I246" s="106"/>
      <c r="J246" s="106"/>
      <c r="K246" s="106"/>
      <c r="L246" s="106"/>
      <c r="M246" s="106"/>
      <c r="N246" s="106"/>
    </row>
    <row r="247" spans="2:14" x14ac:dyDescent="0.2">
      <c r="B247" s="3" t="s">
        <v>19</v>
      </c>
      <c r="C247" s="106"/>
      <c r="D247" s="106"/>
      <c r="E247" s="106"/>
      <c r="F247" s="106"/>
      <c r="G247" s="106"/>
      <c r="H247" s="106"/>
      <c r="I247" s="106"/>
      <c r="J247" s="106"/>
      <c r="K247" s="106"/>
      <c r="L247" s="106"/>
      <c r="M247" s="106"/>
      <c r="N247" s="106"/>
    </row>
    <row r="248" spans="2:14" x14ac:dyDescent="0.2">
      <c r="B248" s="3" t="s">
        <v>20</v>
      </c>
      <c r="C248" s="106"/>
      <c r="D248" s="106"/>
      <c r="E248" s="106"/>
      <c r="F248" s="106"/>
      <c r="G248" s="106"/>
      <c r="H248" s="106"/>
      <c r="I248" s="106"/>
      <c r="J248" s="106"/>
      <c r="K248" s="106"/>
      <c r="L248" s="106"/>
      <c r="M248" s="106"/>
      <c r="N248" s="106"/>
    </row>
    <row r="249" spans="2:14" x14ac:dyDescent="0.2">
      <c r="B249" s="3" t="s">
        <v>96</v>
      </c>
      <c r="C249" s="106"/>
      <c r="D249" s="106"/>
      <c r="E249" s="106"/>
      <c r="F249" s="106"/>
      <c r="G249" s="106"/>
      <c r="H249" s="106"/>
      <c r="I249" s="106"/>
      <c r="J249" s="106"/>
      <c r="K249" s="106"/>
      <c r="L249" s="106"/>
      <c r="M249" s="106"/>
      <c r="N249" s="106"/>
    </row>
    <row r="250" spans="2:14" x14ac:dyDescent="0.2">
      <c r="B250" s="3"/>
      <c r="C250" s="106"/>
      <c r="D250" s="106"/>
      <c r="E250" s="106"/>
      <c r="F250" s="106"/>
      <c r="G250" s="106"/>
      <c r="H250" s="106"/>
      <c r="I250" s="106"/>
      <c r="J250" s="106"/>
      <c r="K250" s="106"/>
      <c r="L250" s="106"/>
      <c r="M250" s="106"/>
      <c r="N250" s="106"/>
    </row>
    <row r="251" spans="2:14" x14ac:dyDescent="0.2">
      <c r="B251" s="3"/>
      <c r="C251" s="3"/>
      <c r="D251" s="3"/>
      <c r="E251" s="3"/>
      <c r="F251" s="3"/>
      <c r="G251" s="3"/>
      <c r="H251" s="4"/>
      <c r="I251" s="3"/>
      <c r="J251" s="3"/>
      <c r="K251" s="3"/>
      <c r="L251" s="3"/>
      <c r="M251" s="3"/>
      <c r="N251" s="3"/>
    </row>
    <row r="252" spans="2:14" x14ac:dyDescent="0.2">
      <c r="B252" s="151" t="s">
        <v>4</v>
      </c>
      <c r="C252" s="153" t="s">
        <v>21</v>
      </c>
      <c r="D252" s="151" t="s">
        <v>22</v>
      </c>
      <c r="E252" s="151" t="s">
        <v>23</v>
      </c>
      <c r="F252" s="151" t="s">
        <v>48</v>
      </c>
      <c r="G252" s="151" t="s">
        <v>24</v>
      </c>
      <c r="H252" s="155" t="s">
        <v>0</v>
      </c>
      <c r="I252" s="157" t="s">
        <v>25</v>
      </c>
      <c r="J252" s="158"/>
      <c r="K252" s="158"/>
      <c r="L252" s="159"/>
      <c r="M252" s="160" t="s">
        <v>26</v>
      </c>
      <c r="N252" s="136" t="s">
        <v>27</v>
      </c>
    </row>
    <row r="253" spans="2:14" x14ac:dyDescent="0.2">
      <c r="B253" s="152"/>
      <c r="C253" s="154"/>
      <c r="D253" s="152"/>
      <c r="E253" s="152"/>
      <c r="F253" s="152"/>
      <c r="G253" s="152"/>
      <c r="H253" s="156"/>
      <c r="I253" s="2" t="s">
        <v>28</v>
      </c>
      <c r="J253" s="2" t="s">
        <v>29</v>
      </c>
      <c r="K253" s="2" t="s">
        <v>30</v>
      </c>
      <c r="L253" s="2" t="s">
        <v>31</v>
      </c>
      <c r="M253" s="161"/>
      <c r="N253" s="137"/>
    </row>
    <row r="254" spans="2:14" x14ac:dyDescent="0.2">
      <c r="B254" s="140" t="s">
        <v>97</v>
      </c>
      <c r="C254" s="141"/>
      <c r="D254" s="141"/>
      <c r="E254" s="141"/>
      <c r="F254" s="141"/>
      <c r="G254" s="142"/>
      <c r="H254" s="5" t="s">
        <v>83</v>
      </c>
      <c r="I254" s="6">
        <v>206.02</v>
      </c>
      <c r="J254" s="6">
        <v>146.77000000000001</v>
      </c>
      <c r="K254" s="6">
        <v>73.66</v>
      </c>
      <c r="L254" s="6"/>
      <c r="M254" s="6">
        <v>6.25</v>
      </c>
      <c r="N254" s="6"/>
    </row>
    <row r="255" spans="2:14" x14ac:dyDescent="0.2">
      <c r="B255" s="143"/>
      <c r="C255" s="144"/>
      <c r="D255" s="144"/>
      <c r="E255" s="144"/>
      <c r="F255" s="144"/>
      <c r="G255" s="145"/>
      <c r="H255" s="5" t="s">
        <v>1</v>
      </c>
      <c r="I255" s="6">
        <v>114.43</v>
      </c>
      <c r="J255" s="6">
        <v>81.540000000000006</v>
      </c>
      <c r="K255" s="6">
        <v>41.31</v>
      </c>
      <c r="L255" s="6"/>
      <c r="M255" s="6">
        <v>6.18</v>
      </c>
      <c r="N255" s="6"/>
    </row>
    <row r="256" spans="2:14" x14ac:dyDescent="0.2">
      <c r="B256" s="169"/>
      <c r="C256" s="170"/>
      <c r="D256" s="170"/>
      <c r="E256" s="170"/>
      <c r="F256" s="170"/>
      <c r="G256" s="171"/>
      <c r="H256" s="5" t="s">
        <v>3</v>
      </c>
      <c r="I256" s="6">
        <v>67.95</v>
      </c>
      <c r="J256" s="6">
        <v>49.47</v>
      </c>
      <c r="K256" s="6">
        <v>25.34</v>
      </c>
      <c r="L256" s="6"/>
      <c r="M256" s="6">
        <v>1.36</v>
      </c>
      <c r="N256" s="6"/>
    </row>
    <row r="257" spans="2:14" x14ac:dyDescent="0.2">
      <c r="B257" s="77" t="s">
        <v>84</v>
      </c>
      <c r="C257" s="74" t="s">
        <v>32</v>
      </c>
      <c r="D257" s="77">
        <v>126</v>
      </c>
      <c r="E257" s="77">
        <v>9</v>
      </c>
      <c r="F257" s="77">
        <v>1</v>
      </c>
      <c r="G257" s="17">
        <v>2.2999999999999998</v>
      </c>
      <c r="H257" s="15" t="s">
        <v>83</v>
      </c>
      <c r="I257" s="79">
        <v>7</v>
      </c>
      <c r="J257" s="79">
        <v>17</v>
      </c>
      <c r="K257" s="79">
        <v>4</v>
      </c>
      <c r="L257" s="81">
        <f t="shared" ref="L257" si="27">IFERROR(K257+J257+I257,"")</f>
        <v>28</v>
      </c>
      <c r="M257" s="80">
        <v>3</v>
      </c>
      <c r="N257" s="82">
        <f>IFERROR(L257+M257,"")</f>
        <v>31</v>
      </c>
    </row>
    <row r="258" spans="2:14" x14ac:dyDescent="0.2">
      <c r="B258" s="2"/>
      <c r="C258" s="2"/>
      <c r="D258" s="2"/>
      <c r="E258" s="2"/>
      <c r="F258" s="2"/>
      <c r="G258" s="2"/>
      <c r="H258" s="7" t="s">
        <v>33</v>
      </c>
      <c r="I258" s="94">
        <f>IFERROR(I257*I254,"")</f>
        <v>1442.14</v>
      </c>
      <c r="J258" s="94">
        <f>IFERROR(J257*J254,"")</f>
        <v>2495.09</v>
      </c>
      <c r="K258" s="94">
        <f>IFERROR(K257*K254,"")</f>
        <v>294.64</v>
      </c>
      <c r="L258" s="94">
        <f>IFERROR(K258+J258+I258,"")</f>
        <v>4231.87</v>
      </c>
      <c r="M258" s="94">
        <f>IFERROR(M257*M254,"")</f>
        <v>18.75</v>
      </c>
      <c r="N258" s="95">
        <f>IFERROR(L258+M258,"")</f>
        <v>4250.62</v>
      </c>
    </row>
    <row r="259" spans="2:14" x14ac:dyDescent="0.2">
      <c r="B259" s="2"/>
      <c r="C259" s="2"/>
      <c r="D259" s="2"/>
      <c r="E259" s="2"/>
      <c r="F259" s="2"/>
      <c r="G259" s="2"/>
      <c r="H259" s="15" t="s">
        <v>1</v>
      </c>
      <c r="I259" s="85">
        <v>13</v>
      </c>
      <c r="J259" s="85">
        <v>76</v>
      </c>
      <c r="K259" s="85">
        <v>24</v>
      </c>
      <c r="L259" s="87">
        <f t="shared" ref="L259:L262" si="28">IFERROR(K259+J259+I259,"")</f>
        <v>113</v>
      </c>
      <c r="M259" s="86">
        <v>34</v>
      </c>
      <c r="N259" s="124">
        <f>IFERROR(L259+M259,"")</f>
        <v>147</v>
      </c>
    </row>
    <row r="260" spans="2:14" x14ac:dyDescent="0.2">
      <c r="B260" s="2"/>
      <c r="C260" s="2"/>
      <c r="D260" s="2"/>
      <c r="E260" s="2"/>
      <c r="F260" s="2"/>
      <c r="G260" s="2"/>
      <c r="H260" s="7" t="s">
        <v>33</v>
      </c>
      <c r="I260" s="94">
        <f>IFERROR(I259*I255,"")</f>
        <v>1487.5900000000001</v>
      </c>
      <c r="J260" s="94">
        <f>IFERROR(J259*J255,"")</f>
        <v>6197.0400000000009</v>
      </c>
      <c r="K260" s="94">
        <f>IFERROR(K259*K255,"")</f>
        <v>991.44</v>
      </c>
      <c r="L260" s="94">
        <f t="shared" si="28"/>
        <v>8676.0700000000015</v>
      </c>
      <c r="M260" s="94">
        <f>IFERROR(M259*M255,"")</f>
        <v>210.12</v>
      </c>
      <c r="N260" s="95">
        <f t="shared" ref="N260" si="29">IFERROR(L260+M260,"")</f>
        <v>8886.1900000000023</v>
      </c>
    </row>
    <row r="261" spans="2:14" x14ac:dyDescent="0.2">
      <c r="B261" s="2"/>
      <c r="C261" s="2"/>
      <c r="D261" s="2"/>
      <c r="E261" s="2"/>
      <c r="F261" s="2"/>
      <c r="G261" s="2"/>
      <c r="H261" s="16" t="s">
        <v>3</v>
      </c>
      <c r="I261" s="81">
        <v>10</v>
      </c>
      <c r="J261" s="81">
        <v>125</v>
      </c>
      <c r="K261" s="81">
        <v>24</v>
      </c>
      <c r="L261" s="81">
        <f t="shared" si="28"/>
        <v>159</v>
      </c>
      <c r="M261" s="81">
        <v>63</v>
      </c>
      <c r="N261" s="82">
        <f>IFERROR(L261+M261,"")</f>
        <v>222</v>
      </c>
    </row>
    <row r="262" spans="2:14" x14ac:dyDescent="0.2">
      <c r="B262" s="2"/>
      <c r="C262" s="2"/>
      <c r="D262" s="2"/>
      <c r="E262" s="2"/>
      <c r="F262" s="2"/>
      <c r="G262" s="2"/>
      <c r="H262" s="7" t="s">
        <v>33</v>
      </c>
      <c r="I262" s="94">
        <f>IFERROR(I261*I256,"")</f>
        <v>679.5</v>
      </c>
      <c r="J262" s="94">
        <f>IFERROR(J261*J256,"")</f>
        <v>6183.75</v>
      </c>
      <c r="K262" s="94">
        <f>IFERROR(K261*K256,"")</f>
        <v>608.16</v>
      </c>
      <c r="L262" s="94">
        <f t="shared" si="28"/>
        <v>7471.41</v>
      </c>
      <c r="M262" s="94">
        <f>IFERROR(M261*M256,"")</f>
        <v>85.68</v>
      </c>
      <c r="N262" s="95">
        <f t="shared" ref="N262" si="30">IFERROR(L262+M262,"")</f>
        <v>7557.09</v>
      </c>
    </row>
    <row r="263" spans="2:14" x14ac:dyDescent="0.2">
      <c r="B263" s="2"/>
      <c r="C263" s="2"/>
      <c r="D263" s="2"/>
      <c r="E263" s="2"/>
      <c r="F263" s="2"/>
      <c r="G263" s="2"/>
      <c r="H263" s="8" t="s">
        <v>34</v>
      </c>
      <c r="I263" s="92">
        <f ca="1">SUM(I257:OFFSET(I263,-1,0))-I264</f>
        <v>30</v>
      </c>
      <c r="J263" s="92">
        <f ca="1">SUM(J257:OFFSET(J263,-1,0))-J264</f>
        <v>218</v>
      </c>
      <c r="K263" s="92">
        <f ca="1">SUM(K257:OFFSET(K263,-1,0))-K264</f>
        <v>52</v>
      </c>
      <c r="L263" s="92">
        <f ca="1">K263+J263+I263</f>
        <v>300</v>
      </c>
      <c r="M263" s="92">
        <f ca="1">SUM(M257:OFFSET(M263,-1,0))-M264</f>
        <v>100</v>
      </c>
      <c r="N263" s="93">
        <f t="shared" ref="N263:N264" ca="1" si="31">L263+M263</f>
        <v>400</v>
      </c>
    </row>
    <row r="264" spans="2:14" x14ac:dyDescent="0.2">
      <c r="B264" s="2"/>
      <c r="C264" s="2"/>
      <c r="D264" s="2"/>
      <c r="E264" s="2"/>
      <c r="F264" s="2"/>
      <c r="G264" s="2"/>
      <c r="H264" s="8" t="s">
        <v>49</v>
      </c>
      <c r="I264" s="94">
        <f>SUMIF(H257:H262,"стоимость",I257:I262)</f>
        <v>3609.2300000000005</v>
      </c>
      <c r="J264" s="94">
        <f>SUMIF(H257:H262,"стоимость",J257:J262)</f>
        <v>14875.880000000001</v>
      </c>
      <c r="K264" s="94">
        <f>SUMIF(H257:H262,"стоимость",K257:K262)</f>
        <v>1894.2399999999998</v>
      </c>
      <c r="L264" s="94">
        <f t="shared" ref="L264" si="32">K264+J264+I264</f>
        <v>20379.350000000002</v>
      </c>
      <c r="M264" s="94">
        <f>SUMIF(H257:H262,"стоимость",M257:M262)</f>
        <v>314.55</v>
      </c>
      <c r="N264" s="95">
        <f t="shared" si="31"/>
        <v>20693.900000000001</v>
      </c>
    </row>
    <row r="265" spans="2:14" x14ac:dyDescent="0.2">
      <c r="B265" s="146" t="s">
        <v>99</v>
      </c>
      <c r="C265" s="147"/>
      <c r="D265" s="147"/>
      <c r="E265" s="148"/>
      <c r="F265" s="91">
        <v>1.05</v>
      </c>
      <c r="G265" s="90"/>
      <c r="H265" s="88"/>
      <c r="I265" s="89"/>
      <c r="J265" s="89"/>
      <c r="K265" s="89"/>
      <c r="L265" s="89"/>
      <c r="M265" s="89"/>
      <c r="N265" s="89">
        <f>F265*N264</f>
        <v>21728.595000000001</v>
      </c>
    </row>
    <row r="266" spans="2:14" x14ac:dyDescent="0.2">
      <c r="B266" s="149" t="s">
        <v>35</v>
      </c>
      <c r="C266" s="149"/>
      <c r="D266" s="149"/>
      <c r="E266" s="149"/>
      <c r="F266" s="104"/>
      <c r="G266" s="3"/>
      <c r="H266" s="4"/>
      <c r="I266" s="126"/>
      <c r="J266" s="126"/>
      <c r="K266" s="126"/>
      <c r="L266" s="126"/>
      <c r="M266" s="126"/>
      <c r="N266" s="126"/>
    </row>
    <row r="267" spans="2:14" x14ac:dyDescent="0.2">
      <c r="B267" s="150" t="s">
        <v>80</v>
      </c>
      <c r="C267" s="150"/>
      <c r="D267" s="150"/>
      <c r="E267" s="150"/>
      <c r="F267" s="150"/>
      <c r="G267" s="150"/>
      <c r="H267" s="150"/>
      <c r="I267" s="150"/>
      <c r="J267" s="75"/>
      <c r="K267" s="75"/>
      <c r="L267" s="76"/>
      <c r="M267" s="75"/>
      <c r="N267" s="75"/>
    </row>
    <row r="268" spans="2:14" x14ac:dyDescent="0.2">
      <c r="B268" s="138" t="s">
        <v>36</v>
      </c>
      <c r="C268" s="138"/>
      <c r="D268" s="138"/>
      <c r="E268" s="138"/>
      <c r="F268" s="138"/>
      <c r="G268" s="138"/>
      <c r="H268" s="138"/>
      <c r="I268" s="138"/>
      <c r="J268" s="9"/>
      <c r="K268" s="9"/>
      <c r="L268" s="10"/>
      <c r="M268" s="9"/>
      <c r="N268" s="9"/>
    </row>
    <row r="269" spans="2:14" x14ac:dyDescent="0.2">
      <c r="B269" s="138" t="s">
        <v>37</v>
      </c>
      <c r="C269" s="138"/>
      <c r="D269" s="138"/>
      <c r="E269" s="138"/>
      <c r="F269" s="138"/>
      <c r="G269" s="138"/>
      <c r="H269" s="138"/>
      <c r="I269" s="138"/>
      <c r="J269" s="9"/>
      <c r="K269" s="9"/>
      <c r="L269" s="10"/>
      <c r="M269" s="9"/>
      <c r="N269" s="9"/>
    </row>
    <row r="270" spans="2:14" x14ac:dyDescent="0.2">
      <c r="B270" s="138" t="s">
        <v>38</v>
      </c>
      <c r="C270" s="138"/>
      <c r="D270" s="138"/>
      <c r="E270" s="138"/>
      <c r="F270" s="138"/>
      <c r="G270" s="138"/>
      <c r="H270" s="138"/>
      <c r="I270" s="138"/>
      <c r="J270" s="9"/>
      <c r="K270" s="9"/>
      <c r="L270" s="10"/>
      <c r="M270" s="9"/>
      <c r="N270" s="9"/>
    </row>
    <row r="271" spans="2:14" x14ac:dyDescent="0.2">
      <c r="B271" s="138" t="s">
        <v>39</v>
      </c>
      <c r="C271" s="138"/>
      <c r="D271" s="138"/>
      <c r="E271" s="138"/>
      <c r="F271" s="138"/>
      <c r="G271" s="138"/>
      <c r="H271" s="138"/>
      <c r="I271" s="138"/>
      <c r="J271" s="3"/>
      <c r="K271" s="3"/>
      <c r="L271" s="3"/>
      <c r="M271" s="3"/>
      <c r="N271" s="3"/>
    </row>
    <row r="272" spans="2:14" x14ac:dyDescent="0.2">
      <c r="B272" s="138" t="s">
        <v>40</v>
      </c>
      <c r="C272" s="138"/>
      <c r="D272" s="138"/>
      <c r="E272" s="138"/>
      <c r="F272" s="138"/>
      <c r="G272" s="138"/>
      <c r="H272" s="138"/>
      <c r="I272" s="138"/>
      <c r="J272" s="3"/>
      <c r="K272" s="3"/>
      <c r="L272" s="3"/>
      <c r="M272" s="3"/>
      <c r="N272" s="3"/>
    </row>
    <row r="273" spans="2:14" x14ac:dyDescent="0.2">
      <c r="B273" s="138" t="s">
        <v>41</v>
      </c>
      <c r="C273" s="138"/>
      <c r="D273" s="138"/>
      <c r="E273" s="138"/>
      <c r="F273" s="138"/>
      <c r="G273" s="138"/>
      <c r="H273" s="138"/>
      <c r="I273" s="138"/>
      <c r="J273" s="3"/>
      <c r="K273" s="3"/>
      <c r="L273" s="3"/>
      <c r="M273" s="3"/>
      <c r="N273" s="3"/>
    </row>
    <row r="274" spans="2:14" x14ac:dyDescent="0.2">
      <c r="B274" s="138" t="s">
        <v>42</v>
      </c>
      <c r="C274" s="138"/>
      <c r="D274" s="138"/>
      <c r="E274" s="138"/>
      <c r="F274" s="138"/>
      <c r="G274" s="138"/>
      <c r="H274" s="138"/>
      <c r="I274" s="138"/>
      <c r="J274" s="3"/>
      <c r="K274" s="3"/>
      <c r="L274" s="3"/>
      <c r="M274" s="3"/>
      <c r="N274" s="3"/>
    </row>
    <row r="275" spans="2:14" x14ac:dyDescent="0.2">
      <c r="B275" s="102"/>
      <c r="C275" s="102"/>
      <c r="D275" s="102"/>
      <c r="E275" s="102"/>
      <c r="F275" s="102"/>
      <c r="G275" s="102"/>
      <c r="H275" s="102"/>
      <c r="I275" s="102"/>
      <c r="J275" s="3"/>
      <c r="K275" s="3"/>
      <c r="L275" s="3"/>
      <c r="M275" s="3"/>
      <c r="N275" s="3"/>
    </row>
    <row r="276" spans="2:14" x14ac:dyDescent="0.2">
      <c r="B276" s="3" t="s">
        <v>43</v>
      </c>
      <c r="C276" s="3"/>
      <c r="D276" s="3"/>
      <c r="E276" s="3"/>
      <c r="F276" s="3"/>
      <c r="G276" s="3"/>
      <c r="H276" s="4"/>
      <c r="I276" s="3"/>
      <c r="J276" s="3" t="s">
        <v>44</v>
      </c>
      <c r="K276" s="3"/>
      <c r="L276" s="3"/>
      <c r="M276" s="3"/>
      <c r="N276" s="3"/>
    </row>
    <row r="277" spans="2:14" x14ac:dyDescent="0.2">
      <c r="B277" s="11" t="s">
        <v>79</v>
      </c>
      <c r="C277" s="11"/>
      <c r="D277" s="3"/>
      <c r="E277" s="3"/>
      <c r="F277" s="3"/>
      <c r="G277" s="3"/>
      <c r="H277" s="4"/>
      <c r="I277" s="3"/>
      <c r="J277" s="11"/>
      <c r="K277" s="11"/>
      <c r="L277" s="11"/>
      <c r="M277" s="3"/>
      <c r="N277" s="3"/>
    </row>
    <row r="278" spans="2:14" x14ac:dyDescent="0.2">
      <c r="B278" s="12" t="s">
        <v>45</v>
      </c>
      <c r="C278" s="3"/>
      <c r="D278" s="3"/>
      <c r="E278" s="3"/>
      <c r="F278" s="3"/>
      <c r="G278" s="3"/>
      <c r="H278" s="4"/>
      <c r="I278" s="3"/>
      <c r="J278" s="3" t="s">
        <v>45</v>
      </c>
      <c r="K278" s="3"/>
      <c r="L278" s="3"/>
      <c r="M278" s="3"/>
      <c r="N278" s="3"/>
    </row>
    <row r="279" spans="2:14" x14ac:dyDescent="0.2">
      <c r="B279" s="3"/>
      <c r="C279" s="3"/>
      <c r="D279" s="3"/>
      <c r="E279" s="3"/>
      <c r="F279" s="3"/>
      <c r="G279" s="3"/>
      <c r="H279" s="4"/>
      <c r="I279" s="3"/>
      <c r="J279" s="3"/>
      <c r="K279" s="3"/>
      <c r="L279" s="3"/>
      <c r="M279" s="3"/>
      <c r="N279" s="3"/>
    </row>
    <row r="280" spans="2:14" x14ac:dyDescent="0.2">
      <c r="B280" s="11"/>
      <c r="C280" s="11"/>
      <c r="D280" s="3"/>
      <c r="E280" s="3"/>
      <c r="F280" s="3"/>
      <c r="G280" s="3"/>
      <c r="H280" s="4"/>
      <c r="I280" s="3"/>
      <c r="J280" s="11"/>
      <c r="K280" s="11"/>
      <c r="L280" s="11"/>
      <c r="M280" s="3"/>
      <c r="N280" s="3"/>
    </row>
    <row r="281" spans="2:14" x14ac:dyDescent="0.2">
      <c r="B281" s="13" t="s">
        <v>46</v>
      </c>
      <c r="C281" s="3"/>
      <c r="D281" s="3"/>
      <c r="E281" s="3"/>
      <c r="F281" s="3"/>
      <c r="G281" s="3"/>
      <c r="H281" s="4"/>
      <c r="I281" s="3"/>
      <c r="J281" s="139" t="s">
        <v>46</v>
      </c>
      <c r="K281" s="139"/>
      <c r="L281" s="139"/>
      <c r="M281" s="3"/>
      <c r="N281" s="3"/>
    </row>
    <row r="282" spans="2:14" x14ac:dyDescent="0.2">
      <c r="B282" s="3"/>
      <c r="C282" s="3"/>
      <c r="D282" s="3"/>
      <c r="E282" s="3"/>
      <c r="F282" s="3"/>
      <c r="G282" s="3"/>
      <c r="H282" s="4"/>
      <c r="I282" s="3"/>
      <c r="J282" s="3"/>
      <c r="K282" s="3"/>
      <c r="L282" s="3"/>
      <c r="M282" s="3"/>
      <c r="N282" s="3"/>
    </row>
    <row r="283" spans="2:14" x14ac:dyDescent="0.2">
      <c r="B283" s="102" t="s">
        <v>47</v>
      </c>
      <c r="C283" s="3"/>
      <c r="D283" s="3"/>
      <c r="E283" s="3"/>
      <c r="F283" s="3"/>
      <c r="G283" s="3"/>
      <c r="H283" s="4"/>
      <c r="I283" s="3"/>
      <c r="J283" s="3" t="s">
        <v>47</v>
      </c>
      <c r="K283" s="3"/>
      <c r="L283" s="3"/>
      <c r="M283" s="3"/>
      <c r="N283" s="3"/>
    </row>
    <row r="284" spans="2:14" x14ac:dyDescent="0.2">
      <c r="B284" s="102"/>
      <c r="C284" s="3"/>
      <c r="D284" s="3"/>
      <c r="E284" s="3"/>
      <c r="F284" s="3"/>
      <c r="G284" s="3"/>
      <c r="H284" s="4"/>
      <c r="I284" s="3"/>
      <c r="J284" s="3"/>
      <c r="K284" s="3"/>
      <c r="L284" s="3"/>
      <c r="M284" s="3"/>
      <c r="N284" s="3"/>
    </row>
    <row r="285" spans="2:14" x14ac:dyDescent="0.2">
      <c r="B285" s="3"/>
      <c r="C285" s="3"/>
      <c r="D285" s="3"/>
      <c r="E285" s="3"/>
      <c r="F285" s="3"/>
      <c r="G285" s="3"/>
      <c r="H285" s="4"/>
      <c r="I285" s="3"/>
      <c r="J285" s="3"/>
      <c r="K285" s="3"/>
      <c r="M285" s="3"/>
      <c r="N285" s="14" t="s">
        <v>12</v>
      </c>
    </row>
    <row r="286" spans="2:14" x14ac:dyDescent="0.2">
      <c r="B286" s="3"/>
      <c r="C286" s="3"/>
      <c r="D286" s="3"/>
      <c r="E286" s="3"/>
      <c r="F286" s="3"/>
      <c r="G286" s="3"/>
      <c r="H286" s="4"/>
      <c r="I286" s="3"/>
      <c r="J286" s="3"/>
      <c r="K286" s="3"/>
      <c r="M286" s="3"/>
      <c r="N286" s="14" t="s">
        <v>13</v>
      </c>
    </row>
    <row r="287" spans="2:14" x14ac:dyDescent="0.2">
      <c r="B287" s="3"/>
      <c r="C287" s="3"/>
      <c r="D287" s="3"/>
      <c r="E287" s="3"/>
      <c r="F287" s="3"/>
      <c r="G287" s="3"/>
      <c r="H287" s="4"/>
      <c r="I287" s="3"/>
      <c r="J287" s="3"/>
      <c r="K287" s="3"/>
      <c r="M287" s="3"/>
      <c r="N287" s="14" t="s">
        <v>14</v>
      </c>
    </row>
    <row r="288" spans="2:14" x14ac:dyDescent="0.2">
      <c r="B288" s="3"/>
      <c r="C288" s="3"/>
      <c r="D288" s="3"/>
      <c r="E288" s="3"/>
      <c r="F288" s="3"/>
      <c r="G288" s="3"/>
      <c r="H288" s="4"/>
      <c r="I288" s="3"/>
      <c r="J288" s="3"/>
      <c r="K288" s="3"/>
      <c r="L288" s="3"/>
      <c r="M288" s="3"/>
      <c r="N288" s="3"/>
    </row>
    <row r="289" spans="2:14" x14ac:dyDescent="0.2">
      <c r="B289" s="3"/>
      <c r="C289" s="162" t="s">
        <v>15</v>
      </c>
      <c r="D289" s="162"/>
      <c r="E289" s="162"/>
      <c r="F289" s="162"/>
      <c r="G289" s="162"/>
      <c r="H289" s="162"/>
      <c r="I289" s="162"/>
      <c r="J289" s="162"/>
      <c r="K289" s="162"/>
      <c r="L289" s="162"/>
      <c r="M289" s="3"/>
      <c r="N289" s="3"/>
    </row>
    <row r="290" spans="2:14" x14ac:dyDescent="0.2">
      <c r="B290" s="3"/>
      <c r="C290" s="162" t="s">
        <v>16</v>
      </c>
      <c r="D290" s="162"/>
      <c r="E290" s="162"/>
      <c r="F290" s="162"/>
      <c r="G290" s="162"/>
      <c r="H290" s="162"/>
      <c r="I290" s="162"/>
      <c r="J290" s="162"/>
      <c r="K290" s="162"/>
      <c r="L290" s="162"/>
      <c r="M290" s="3"/>
      <c r="N290" s="3"/>
    </row>
    <row r="291" spans="2:14" x14ac:dyDescent="0.2">
      <c r="B291" s="3" t="s">
        <v>17</v>
      </c>
      <c r="C291" s="106"/>
      <c r="D291" s="106"/>
      <c r="E291" s="106"/>
      <c r="F291" s="106"/>
      <c r="G291" s="106"/>
      <c r="H291" s="106"/>
      <c r="I291" s="106"/>
      <c r="J291" s="106"/>
      <c r="K291" s="106"/>
      <c r="L291" s="162" t="s">
        <v>18</v>
      </c>
      <c r="M291" s="162"/>
      <c r="N291" s="162"/>
    </row>
    <row r="292" spans="2:14" x14ac:dyDescent="0.2">
      <c r="B292" s="3"/>
      <c r="C292" s="106"/>
      <c r="D292" s="106"/>
      <c r="E292" s="106"/>
      <c r="F292" s="106"/>
      <c r="G292" s="106"/>
      <c r="H292" s="106"/>
      <c r="I292" s="106"/>
      <c r="J292" s="106"/>
      <c r="K292" s="106"/>
      <c r="L292" s="106"/>
      <c r="M292" s="106"/>
      <c r="N292" s="106"/>
    </row>
    <row r="293" spans="2:14" x14ac:dyDescent="0.2">
      <c r="B293" s="3" t="s">
        <v>19</v>
      </c>
      <c r="C293" s="106"/>
      <c r="D293" s="106"/>
      <c r="E293" s="106"/>
      <c r="F293" s="106"/>
      <c r="G293" s="106"/>
      <c r="H293" s="106"/>
      <c r="I293" s="106"/>
      <c r="J293" s="106"/>
      <c r="K293" s="106"/>
      <c r="L293" s="106"/>
      <c r="M293" s="106"/>
      <c r="N293" s="106"/>
    </row>
    <row r="294" spans="2:14" x14ac:dyDescent="0.2">
      <c r="B294" s="3" t="s">
        <v>20</v>
      </c>
      <c r="C294" s="106"/>
      <c r="D294" s="106"/>
      <c r="E294" s="106"/>
      <c r="F294" s="106"/>
      <c r="G294" s="106"/>
      <c r="H294" s="106"/>
      <c r="I294" s="106"/>
      <c r="J294" s="106"/>
      <c r="K294" s="106"/>
      <c r="L294" s="106"/>
      <c r="M294" s="106"/>
      <c r="N294" s="106"/>
    </row>
    <row r="295" spans="2:14" x14ac:dyDescent="0.2">
      <c r="B295" s="3" t="s">
        <v>96</v>
      </c>
      <c r="C295" s="106"/>
      <c r="D295" s="106"/>
      <c r="E295" s="106"/>
      <c r="F295" s="106"/>
      <c r="G295" s="106"/>
      <c r="H295" s="106"/>
      <c r="I295" s="106"/>
      <c r="J295" s="106"/>
      <c r="K295" s="106"/>
      <c r="L295" s="106"/>
      <c r="M295" s="106"/>
      <c r="N295" s="106"/>
    </row>
    <row r="296" spans="2:14" x14ac:dyDescent="0.2">
      <c r="B296" s="3"/>
      <c r="C296" s="106"/>
      <c r="D296" s="106"/>
      <c r="E296" s="106"/>
      <c r="F296" s="106"/>
      <c r="G296" s="106"/>
      <c r="H296" s="106"/>
      <c r="I296" s="106"/>
      <c r="J296" s="106"/>
      <c r="K296" s="106"/>
      <c r="L296" s="106"/>
      <c r="M296" s="106"/>
      <c r="N296" s="106"/>
    </row>
    <row r="297" spans="2:14" x14ac:dyDescent="0.2">
      <c r="B297" s="3"/>
      <c r="C297" s="3"/>
      <c r="D297" s="3"/>
      <c r="E297" s="3"/>
      <c r="F297" s="3"/>
      <c r="G297" s="3"/>
      <c r="H297" s="4"/>
      <c r="I297" s="3"/>
      <c r="J297" s="3"/>
      <c r="K297" s="3"/>
      <c r="L297" s="3"/>
      <c r="M297" s="3"/>
      <c r="N297" s="3"/>
    </row>
    <row r="298" spans="2:14" x14ac:dyDescent="0.2">
      <c r="B298" s="151" t="s">
        <v>4</v>
      </c>
      <c r="C298" s="153" t="s">
        <v>21</v>
      </c>
      <c r="D298" s="151" t="s">
        <v>22</v>
      </c>
      <c r="E298" s="151" t="s">
        <v>23</v>
      </c>
      <c r="F298" s="151" t="s">
        <v>48</v>
      </c>
      <c r="G298" s="151" t="s">
        <v>24</v>
      </c>
      <c r="H298" s="155" t="s">
        <v>0</v>
      </c>
      <c r="I298" s="157" t="s">
        <v>25</v>
      </c>
      <c r="J298" s="158"/>
      <c r="K298" s="158"/>
      <c r="L298" s="159"/>
      <c r="M298" s="160" t="s">
        <v>26</v>
      </c>
      <c r="N298" s="136" t="s">
        <v>27</v>
      </c>
    </row>
    <row r="299" spans="2:14" x14ac:dyDescent="0.2">
      <c r="B299" s="152"/>
      <c r="C299" s="154"/>
      <c r="D299" s="152"/>
      <c r="E299" s="152"/>
      <c r="F299" s="152"/>
      <c r="G299" s="152"/>
      <c r="H299" s="156"/>
      <c r="I299" s="2" t="s">
        <v>28</v>
      </c>
      <c r="J299" s="2" t="s">
        <v>29</v>
      </c>
      <c r="K299" s="2" t="s">
        <v>30</v>
      </c>
      <c r="L299" s="2" t="s">
        <v>31</v>
      </c>
      <c r="M299" s="161"/>
      <c r="N299" s="137"/>
    </row>
    <row r="300" spans="2:14" x14ac:dyDescent="0.2">
      <c r="B300" s="140" t="s">
        <v>97</v>
      </c>
      <c r="C300" s="141"/>
      <c r="D300" s="141"/>
      <c r="E300" s="141"/>
      <c r="F300" s="141"/>
      <c r="G300" s="142"/>
      <c r="H300" s="5" t="s">
        <v>85</v>
      </c>
      <c r="I300" s="6">
        <v>67.95</v>
      </c>
      <c r="J300" s="6">
        <v>49.47</v>
      </c>
      <c r="K300" s="6">
        <v>25.34</v>
      </c>
      <c r="L300" s="6"/>
      <c r="M300" s="6">
        <v>1.36</v>
      </c>
      <c r="N300" s="6"/>
    </row>
    <row r="301" spans="2:14" x14ac:dyDescent="0.2">
      <c r="B301" s="143"/>
      <c r="C301" s="144"/>
      <c r="D301" s="144"/>
      <c r="E301" s="144"/>
      <c r="F301" s="144"/>
      <c r="G301" s="145"/>
      <c r="H301" s="5" t="s">
        <v>86</v>
      </c>
      <c r="I301" s="6">
        <v>67.95</v>
      </c>
      <c r="J301" s="6">
        <v>49.47</v>
      </c>
      <c r="K301" s="6">
        <v>25.34</v>
      </c>
      <c r="L301" s="6"/>
      <c r="M301" s="6">
        <v>1.36</v>
      </c>
      <c r="N301" s="6"/>
    </row>
    <row r="302" spans="2:14" x14ac:dyDescent="0.2">
      <c r="B302" s="143"/>
      <c r="C302" s="144"/>
      <c r="D302" s="144"/>
      <c r="E302" s="144"/>
      <c r="F302" s="144"/>
      <c r="G302" s="145"/>
      <c r="H302" s="5" t="s">
        <v>98</v>
      </c>
      <c r="I302" s="6">
        <v>21.74</v>
      </c>
      <c r="J302" s="6">
        <v>16.579999999999998</v>
      </c>
      <c r="K302" s="6">
        <v>8.43</v>
      </c>
      <c r="L302" s="6"/>
      <c r="M302" s="6">
        <v>0.54</v>
      </c>
      <c r="N302" s="6"/>
    </row>
    <row r="303" spans="2:14" x14ac:dyDescent="0.2">
      <c r="B303" s="143"/>
      <c r="C303" s="144"/>
      <c r="D303" s="144"/>
      <c r="E303" s="144"/>
      <c r="F303" s="144"/>
      <c r="G303" s="145"/>
      <c r="H303" s="5" t="s">
        <v>3</v>
      </c>
      <c r="I303" s="6">
        <v>67.95</v>
      </c>
      <c r="J303" s="6">
        <v>49.47</v>
      </c>
      <c r="K303" s="6">
        <v>25.34</v>
      </c>
      <c r="L303" s="6"/>
      <c r="M303" s="6">
        <v>1.36</v>
      </c>
      <c r="N303" s="6"/>
    </row>
    <row r="304" spans="2:14" x14ac:dyDescent="0.2">
      <c r="B304" s="77" t="s">
        <v>84</v>
      </c>
      <c r="C304" s="74" t="s">
        <v>32</v>
      </c>
      <c r="D304" s="77">
        <v>54</v>
      </c>
      <c r="E304" s="77">
        <v>24</v>
      </c>
      <c r="F304" s="77">
        <v>1</v>
      </c>
      <c r="G304" s="17">
        <v>0.5</v>
      </c>
      <c r="H304" s="15" t="s">
        <v>85</v>
      </c>
      <c r="I304" s="79">
        <v>0</v>
      </c>
      <c r="J304" s="79">
        <v>0</v>
      </c>
      <c r="K304" s="79">
        <v>0</v>
      </c>
      <c r="L304" s="81">
        <f t="shared" ref="L304" si="33">IFERROR(K304+J304+I304,"")</f>
        <v>0</v>
      </c>
      <c r="M304" s="80">
        <v>9</v>
      </c>
      <c r="N304" s="82">
        <f t="shared" ref="N304:N310" si="34">IFERROR(L304+M304,"")</f>
        <v>9</v>
      </c>
    </row>
    <row r="305" spans="2:14" x14ac:dyDescent="0.2">
      <c r="B305" s="2"/>
      <c r="C305" s="2"/>
      <c r="D305" s="2"/>
      <c r="E305" s="2"/>
      <c r="F305" s="2"/>
      <c r="G305" s="2"/>
      <c r="H305" s="7" t="s">
        <v>33</v>
      </c>
      <c r="I305" s="94">
        <f>IFERROR(I304*I300,"")</f>
        <v>0</v>
      </c>
      <c r="J305" s="94">
        <f>IFERROR(J304*J300,"")</f>
        <v>0</v>
      </c>
      <c r="K305" s="94">
        <f>IFERROR(K304*K300,"")</f>
        <v>0</v>
      </c>
      <c r="L305" s="94">
        <f>IFERROR(K305+J305+I305,"")</f>
        <v>0</v>
      </c>
      <c r="M305" s="94">
        <f>IFERROR(M304*M300,"")</f>
        <v>12.24</v>
      </c>
      <c r="N305" s="95">
        <f t="shared" si="34"/>
        <v>12.24</v>
      </c>
    </row>
    <row r="306" spans="2:14" x14ac:dyDescent="0.2">
      <c r="B306" s="2"/>
      <c r="C306" s="2"/>
      <c r="D306" s="2"/>
      <c r="E306" s="2"/>
      <c r="F306" s="2"/>
      <c r="G306" s="2"/>
      <c r="H306" s="15" t="s">
        <v>86</v>
      </c>
      <c r="I306" s="85">
        <v>0</v>
      </c>
      <c r="J306" s="85">
        <v>0</v>
      </c>
      <c r="K306" s="85">
        <v>0</v>
      </c>
      <c r="L306" s="87">
        <f t="shared" ref="L306:L311" si="35">IFERROR(K306+J306+I306,"")</f>
        <v>0</v>
      </c>
      <c r="M306" s="86">
        <v>11</v>
      </c>
      <c r="N306" s="124">
        <f t="shared" si="34"/>
        <v>11</v>
      </c>
    </row>
    <row r="307" spans="2:14" x14ac:dyDescent="0.2">
      <c r="B307" s="2"/>
      <c r="C307" s="2"/>
      <c r="D307" s="2"/>
      <c r="E307" s="2"/>
      <c r="F307" s="2"/>
      <c r="G307" s="2"/>
      <c r="H307" s="7" t="s">
        <v>33</v>
      </c>
      <c r="I307" s="94">
        <f>IFERROR(I306*I301,"")</f>
        <v>0</v>
      </c>
      <c r="J307" s="94">
        <f>IFERROR(J306*J301,"")</f>
        <v>0</v>
      </c>
      <c r="K307" s="94">
        <f>IFERROR(K306*K301,"")</f>
        <v>0</v>
      </c>
      <c r="L307" s="94">
        <f t="shared" si="35"/>
        <v>0</v>
      </c>
      <c r="M307" s="94">
        <f>IFERROR(M306*M301,"")</f>
        <v>14.96</v>
      </c>
      <c r="N307" s="95">
        <f t="shared" si="34"/>
        <v>14.96</v>
      </c>
    </row>
    <row r="308" spans="2:14" x14ac:dyDescent="0.2">
      <c r="B308" s="2"/>
      <c r="C308" s="2"/>
      <c r="D308" s="2"/>
      <c r="E308" s="2"/>
      <c r="F308" s="2"/>
      <c r="G308" s="2"/>
      <c r="H308" s="16" t="s">
        <v>98</v>
      </c>
      <c r="I308" s="94"/>
      <c r="J308" s="94"/>
      <c r="K308" s="94"/>
      <c r="L308" s="87">
        <f t="shared" si="35"/>
        <v>0</v>
      </c>
      <c r="M308" s="87">
        <v>73</v>
      </c>
      <c r="N308" s="124">
        <f t="shared" si="34"/>
        <v>73</v>
      </c>
    </row>
    <row r="309" spans="2:14" x14ac:dyDescent="0.2">
      <c r="B309" s="2"/>
      <c r="C309" s="2"/>
      <c r="D309" s="2"/>
      <c r="E309" s="2"/>
      <c r="F309" s="2"/>
      <c r="G309" s="2"/>
      <c r="H309" s="7" t="s">
        <v>33</v>
      </c>
      <c r="I309" s="94">
        <f>IFERROR(I308*I302,"")</f>
        <v>0</v>
      </c>
      <c r="J309" s="94">
        <f t="shared" ref="J309:L309" si="36">IFERROR(J308*J302,"")</f>
        <v>0</v>
      </c>
      <c r="K309" s="94">
        <f t="shared" si="36"/>
        <v>0</v>
      </c>
      <c r="L309" s="94">
        <f t="shared" si="36"/>
        <v>0</v>
      </c>
      <c r="M309" s="94">
        <f>IFERROR(M308*M302,"")</f>
        <v>39.42</v>
      </c>
      <c r="N309" s="95">
        <f t="shared" si="34"/>
        <v>39.42</v>
      </c>
    </row>
    <row r="310" spans="2:14" x14ac:dyDescent="0.2">
      <c r="B310" s="2"/>
      <c r="C310" s="2"/>
      <c r="D310" s="2"/>
      <c r="E310" s="2"/>
      <c r="F310" s="2"/>
      <c r="G310" s="2"/>
      <c r="H310" s="16" t="s">
        <v>3</v>
      </c>
      <c r="I310" s="81">
        <v>0</v>
      </c>
      <c r="J310" s="81">
        <v>0</v>
      </c>
      <c r="K310" s="81">
        <v>0</v>
      </c>
      <c r="L310" s="81">
        <v>0</v>
      </c>
      <c r="M310" s="81">
        <v>7</v>
      </c>
      <c r="N310" s="82">
        <f t="shared" si="34"/>
        <v>7</v>
      </c>
    </row>
    <row r="311" spans="2:14" x14ac:dyDescent="0.2">
      <c r="B311" s="2"/>
      <c r="C311" s="2"/>
      <c r="D311" s="2"/>
      <c r="E311" s="2"/>
      <c r="F311" s="2"/>
      <c r="G311" s="2"/>
      <c r="H311" s="7" t="s">
        <v>33</v>
      </c>
      <c r="I311" s="94">
        <f>IFERROR(I310*I303,"")</f>
        <v>0</v>
      </c>
      <c r="J311" s="94">
        <f t="shared" ref="J311:M311" si="37">IFERROR(J310*J303,"")</f>
        <v>0</v>
      </c>
      <c r="K311" s="94">
        <f t="shared" si="37"/>
        <v>0</v>
      </c>
      <c r="L311" s="94">
        <f t="shared" si="35"/>
        <v>0</v>
      </c>
      <c r="M311" s="94">
        <f t="shared" si="37"/>
        <v>9.5200000000000014</v>
      </c>
      <c r="N311" s="95">
        <f>IFERROR(L311+M311,"")</f>
        <v>9.5200000000000014</v>
      </c>
    </row>
    <row r="312" spans="2:14" x14ac:dyDescent="0.2">
      <c r="B312" s="2"/>
      <c r="C312" s="2"/>
      <c r="D312" s="2"/>
      <c r="E312" s="2"/>
      <c r="F312" s="2"/>
      <c r="G312" s="2"/>
      <c r="H312" s="8" t="s">
        <v>34</v>
      </c>
      <c r="I312" s="92">
        <f ca="1">SUM(I304:OFFSET(I312,-1,0))-I313</f>
        <v>0</v>
      </c>
      <c r="J312" s="92">
        <f ca="1">SUM(J304:OFFSET(J312,-1,0))-J313</f>
        <v>0</v>
      </c>
      <c r="K312" s="92">
        <f ca="1">SUM(K304:OFFSET(K312,-1,0))-K313</f>
        <v>0</v>
      </c>
      <c r="L312" s="92">
        <f t="shared" ref="L312:L313" ca="1" si="38">K312+J312+I312</f>
        <v>0</v>
      </c>
      <c r="M312" s="92">
        <f ca="1">SUM(M304:OFFSET(M312,-1,0))-M313</f>
        <v>100.00000000000001</v>
      </c>
      <c r="N312" s="93">
        <f t="shared" ref="N312:N313" ca="1" si="39">L312+M312</f>
        <v>100.00000000000001</v>
      </c>
    </row>
    <row r="313" spans="2:14" ht="12" customHeight="1" x14ac:dyDescent="0.2">
      <c r="B313" s="2"/>
      <c r="C313" s="2"/>
      <c r="D313" s="2"/>
      <c r="E313" s="2"/>
      <c r="F313" s="2"/>
      <c r="G313" s="2"/>
      <c r="H313" s="8" t="s">
        <v>49</v>
      </c>
      <c r="I313" s="94">
        <f>SUMIF(H304:H311,"стоимость",I304:I311)</f>
        <v>0</v>
      </c>
      <c r="J313" s="94">
        <f>SUMIF(H304:H311,"стоимость",J304:J311)</f>
        <v>0</v>
      </c>
      <c r="K313" s="94">
        <f>SUMIF(H304:H311,"стоимость",K304:K311)</f>
        <v>0</v>
      </c>
      <c r="L313" s="94">
        <f t="shared" si="38"/>
        <v>0</v>
      </c>
      <c r="M313" s="94">
        <f>SUMIF(H304:H311,"стоимость",M304:M311)</f>
        <v>76.14</v>
      </c>
      <c r="N313" s="95">
        <f t="shared" si="39"/>
        <v>76.14</v>
      </c>
    </row>
    <row r="314" spans="2:14" ht="12" customHeight="1" x14ac:dyDescent="0.2">
      <c r="B314" s="146" t="s">
        <v>99</v>
      </c>
      <c r="C314" s="147"/>
      <c r="D314" s="147"/>
      <c r="E314" s="148"/>
      <c r="F314" s="91">
        <v>1.05</v>
      </c>
      <c r="G314" s="90"/>
      <c r="H314" s="88"/>
      <c r="I314" s="89"/>
      <c r="J314" s="89"/>
      <c r="K314" s="89"/>
      <c r="L314" s="89"/>
      <c r="M314" s="89"/>
      <c r="N314" s="89">
        <f>F314*N313</f>
        <v>79.947000000000003</v>
      </c>
    </row>
    <row r="315" spans="2:14" ht="12" customHeight="1" x14ac:dyDescent="0.2">
      <c r="B315" s="149" t="s">
        <v>35</v>
      </c>
      <c r="C315" s="149"/>
      <c r="D315" s="149"/>
      <c r="E315" s="149"/>
      <c r="F315" s="104"/>
      <c r="G315" s="3"/>
      <c r="H315" s="4"/>
      <c r="I315" s="3"/>
      <c r="J315" s="9"/>
      <c r="K315" s="9"/>
      <c r="L315" s="10"/>
      <c r="M315" s="9"/>
      <c r="N315" s="9"/>
    </row>
    <row r="316" spans="2:14" ht="12" customHeight="1" x14ac:dyDescent="0.2">
      <c r="B316" s="150" t="s">
        <v>80</v>
      </c>
      <c r="C316" s="150"/>
      <c r="D316" s="150"/>
      <c r="E316" s="150"/>
      <c r="F316" s="150"/>
      <c r="G316" s="150"/>
      <c r="H316" s="150"/>
      <c r="I316" s="150"/>
      <c r="J316" s="75"/>
      <c r="K316" s="75"/>
      <c r="L316" s="76"/>
      <c r="M316" s="75"/>
      <c r="N316" s="75"/>
    </row>
    <row r="317" spans="2:14" ht="12" customHeight="1" x14ac:dyDescent="0.2">
      <c r="B317" s="138" t="s">
        <v>36</v>
      </c>
      <c r="C317" s="138"/>
      <c r="D317" s="138"/>
      <c r="E317" s="138"/>
      <c r="F317" s="138"/>
      <c r="G317" s="138"/>
      <c r="H317" s="138"/>
      <c r="I317" s="138"/>
      <c r="J317" s="9"/>
      <c r="K317" s="9"/>
      <c r="L317" s="10"/>
      <c r="M317" s="9"/>
      <c r="N317" s="9"/>
    </row>
    <row r="318" spans="2:14" ht="12" customHeight="1" x14ac:dyDescent="0.2">
      <c r="B318" s="138" t="s">
        <v>37</v>
      </c>
      <c r="C318" s="138"/>
      <c r="D318" s="138"/>
      <c r="E318" s="138"/>
      <c r="F318" s="138"/>
      <c r="G318" s="138"/>
      <c r="H318" s="138"/>
      <c r="I318" s="138"/>
      <c r="J318" s="9"/>
      <c r="K318" s="9"/>
      <c r="L318" s="10"/>
      <c r="M318" s="9"/>
      <c r="N318" s="9"/>
    </row>
    <row r="319" spans="2:14" ht="12" customHeight="1" x14ac:dyDescent="0.2">
      <c r="B319" s="138" t="s">
        <v>38</v>
      </c>
      <c r="C319" s="138"/>
      <c r="D319" s="138"/>
      <c r="E319" s="138"/>
      <c r="F319" s="138"/>
      <c r="G319" s="138"/>
      <c r="H319" s="138"/>
      <c r="I319" s="138"/>
      <c r="J319" s="9"/>
      <c r="K319" s="9"/>
      <c r="L319" s="10"/>
      <c r="M319" s="9"/>
      <c r="N319" s="9"/>
    </row>
    <row r="320" spans="2:14" ht="12" customHeight="1" x14ac:dyDescent="0.2">
      <c r="B320" s="138" t="s">
        <v>39</v>
      </c>
      <c r="C320" s="138"/>
      <c r="D320" s="138"/>
      <c r="E320" s="138"/>
      <c r="F320" s="138"/>
      <c r="G320" s="138"/>
      <c r="H320" s="138"/>
      <c r="I320" s="138"/>
      <c r="J320" s="3"/>
      <c r="K320" s="3"/>
      <c r="L320" s="3"/>
      <c r="M320" s="3"/>
      <c r="N320" s="3"/>
    </row>
    <row r="321" spans="2:14" ht="12" customHeight="1" x14ac:dyDescent="0.2">
      <c r="B321" s="138" t="s">
        <v>40</v>
      </c>
      <c r="C321" s="138"/>
      <c r="D321" s="138"/>
      <c r="E321" s="138"/>
      <c r="F321" s="138"/>
      <c r="G321" s="138"/>
      <c r="H321" s="138"/>
      <c r="I321" s="138"/>
      <c r="J321" s="3"/>
      <c r="K321" s="3"/>
      <c r="L321" s="3"/>
      <c r="M321" s="3"/>
      <c r="N321" s="3"/>
    </row>
    <row r="322" spans="2:14" ht="12" customHeight="1" x14ac:dyDescent="0.2">
      <c r="B322" s="138" t="s">
        <v>41</v>
      </c>
      <c r="C322" s="138"/>
      <c r="D322" s="138"/>
      <c r="E322" s="138"/>
      <c r="F322" s="138"/>
      <c r="G322" s="138"/>
      <c r="H322" s="138"/>
      <c r="I322" s="138"/>
      <c r="J322" s="3"/>
      <c r="K322" s="3"/>
      <c r="L322" s="3"/>
      <c r="M322" s="3"/>
      <c r="N322" s="3"/>
    </row>
    <row r="323" spans="2:14" ht="12" customHeight="1" x14ac:dyDescent="0.2">
      <c r="B323" s="138" t="s">
        <v>42</v>
      </c>
      <c r="C323" s="138"/>
      <c r="D323" s="138"/>
      <c r="E323" s="138"/>
      <c r="F323" s="138"/>
      <c r="G323" s="138"/>
      <c r="H323" s="138"/>
      <c r="I323" s="138"/>
      <c r="J323" s="3"/>
      <c r="K323" s="3"/>
      <c r="L323" s="3"/>
      <c r="M323" s="3"/>
      <c r="N323" s="3"/>
    </row>
    <row r="324" spans="2:14" ht="12" customHeight="1" x14ac:dyDescent="0.2">
      <c r="B324" s="102"/>
      <c r="C324" s="102"/>
      <c r="D324" s="102"/>
      <c r="E324" s="102"/>
      <c r="F324" s="102"/>
      <c r="G324" s="102"/>
      <c r="H324" s="102"/>
      <c r="I324" s="102"/>
      <c r="J324" s="3"/>
      <c r="K324" s="3"/>
      <c r="L324" s="3"/>
      <c r="M324" s="3"/>
      <c r="N324" s="3"/>
    </row>
    <row r="325" spans="2:14" x14ac:dyDescent="0.2">
      <c r="B325" s="3" t="s">
        <v>43</v>
      </c>
      <c r="C325" s="3"/>
      <c r="D325" s="3"/>
      <c r="E325" s="3"/>
      <c r="F325" s="3"/>
      <c r="G325" s="3"/>
      <c r="H325" s="4"/>
      <c r="I325" s="3"/>
      <c r="J325" s="3" t="s">
        <v>44</v>
      </c>
      <c r="K325" s="3"/>
      <c r="L325" s="3"/>
      <c r="M325" s="3"/>
      <c r="N325" s="3"/>
    </row>
    <row r="326" spans="2:14" x14ac:dyDescent="0.2">
      <c r="B326" s="11" t="s">
        <v>79</v>
      </c>
      <c r="C326" s="11"/>
      <c r="D326" s="3"/>
      <c r="E326" s="3"/>
      <c r="F326" s="3"/>
      <c r="G326" s="3"/>
      <c r="H326" s="4"/>
      <c r="I326" s="3"/>
      <c r="J326" s="11"/>
      <c r="K326" s="11"/>
      <c r="L326" s="11"/>
      <c r="M326" s="3"/>
      <c r="N326" s="3"/>
    </row>
    <row r="327" spans="2:14" x14ac:dyDescent="0.2">
      <c r="B327" s="12" t="s">
        <v>45</v>
      </c>
      <c r="C327" s="3"/>
      <c r="D327" s="3"/>
      <c r="E327" s="3"/>
      <c r="F327" s="3"/>
      <c r="G327" s="3"/>
      <c r="H327" s="4"/>
      <c r="I327" s="3"/>
      <c r="J327" s="3" t="s">
        <v>45</v>
      </c>
      <c r="K327" s="3"/>
      <c r="L327" s="3"/>
      <c r="M327" s="3"/>
      <c r="N327" s="3"/>
    </row>
    <row r="328" spans="2:14" x14ac:dyDescent="0.2">
      <c r="B328" s="3"/>
      <c r="C328" s="3"/>
      <c r="D328" s="3"/>
      <c r="E328" s="3"/>
      <c r="F328" s="3"/>
      <c r="G328" s="3"/>
      <c r="H328" s="4"/>
      <c r="I328" s="3"/>
      <c r="J328" s="3"/>
      <c r="K328" s="3"/>
      <c r="L328" s="3"/>
      <c r="M328" s="3"/>
      <c r="N328" s="3"/>
    </row>
    <row r="329" spans="2:14" x14ac:dyDescent="0.2">
      <c r="B329" s="11"/>
      <c r="C329" s="11"/>
      <c r="D329" s="3"/>
      <c r="E329" s="3"/>
      <c r="F329" s="3"/>
      <c r="G329" s="3"/>
      <c r="H329" s="4"/>
      <c r="I329" s="3"/>
      <c r="J329" s="11"/>
      <c r="K329" s="11"/>
      <c r="L329" s="11"/>
      <c r="M329" s="3"/>
      <c r="N329" s="3"/>
    </row>
    <row r="330" spans="2:14" x14ac:dyDescent="0.2">
      <c r="B330" s="13" t="s">
        <v>46</v>
      </c>
      <c r="C330" s="3"/>
      <c r="D330" s="3"/>
      <c r="E330" s="3"/>
      <c r="F330" s="3"/>
      <c r="G330" s="3"/>
      <c r="H330" s="4"/>
      <c r="I330" s="3"/>
      <c r="J330" s="139" t="s">
        <v>46</v>
      </c>
      <c r="K330" s="139"/>
      <c r="L330" s="139"/>
      <c r="M330" s="3"/>
      <c r="N330" s="3"/>
    </row>
    <row r="331" spans="2:14" x14ac:dyDescent="0.2">
      <c r="B331" s="3"/>
      <c r="C331" s="3"/>
      <c r="D331" s="3"/>
      <c r="E331" s="3"/>
      <c r="F331" s="3"/>
      <c r="G331" s="3"/>
      <c r="H331" s="4"/>
      <c r="I331" s="3"/>
      <c r="J331" s="3"/>
      <c r="K331" s="3"/>
      <c r="L331" s="3"/>
      <c r="M331" s="3"/>
      <c r="N331" s="3"/>
    </row>
    <row r="332" spans="2:14" x14ac:dyDescent="0.2">
      <c r="B332" s="102" t="s">
        <v>47</v>
      </c>
      <c r="C332" s="3"/>
      <c r="D332" s="3"/>
      <c r="E332" s="3"/>
      <c r="F332" s="3"/>
      <c r="G332" s="3"/>
      <c r="H332" s="4"/>
      <c r="I332" s="3"/>
      <c r="J332" s="3" t="s">
        <v>47</v>
      </c>
      <c r="K332" s="3"/>
      <c r="L332" s="3"/>
      <c r="M332" s="3"/>
      <c r="N332" s="3"/>
    </row>
    <row r="333" spans="2:14" x14ac:dyDescent="0.2">
      <c r="B333" s="113"/>
      <c r="C333" s="3"/>
      <c r="D333" s="3"/>
      <c r="E333" s="3"/>
      <c r="F333" s="3"/>
      <c r="G333" s="3"/>
      <c r="H333" s="4"/>
      <c r="I333" s="3"/>
      <c r="J333" s="3"/>
      <c r="K333" s="3"/>
      <c r="L333" s="3"/>
      <c r="M333" s="3"/>
      <c r="N333" s="3"/>
    </row>
    <row r="334" spans="2:14" x14ac:dyDescent="0.2">
      <c r="B334" s="113"/>
      <c r="C334" s="3"/>
      <c r="D334" s="3"/>
      <c r="E334" s="3"/>
      <c r="F334" s="3"/>
      <c r="G334" s="3"/>
      <c r="H334" s="4"/>
      <c r="I334" s="3"/>
      <c r="J334" s="3"/>
      <c r="K334" s="3"/>
      <c r="L334" s="3"/>
      <c r="M334" s="3"/>
      <c r="N334" s="3"/>
    </row>
    <row r="335" spans="2:14" x14ac:dyDescent="0.2">
      <c r="B335" s="3"/>
      <c r="C335" s="3"/>
      <c r="D335" s="3"/>
      <c r="E335" s="3"/>
      <c r="F335" s="3"/>
      <c r="G335" s="3"/>
      <c r="H335" s="4"/>
      <c r="I335" s="3"/>
      <c r="J335" s="3"/>
      <c r="K335" s="3"/>
      <c r="M335" s="3"/>
      <c r="N335" s="14" t="s">
        <v>12</v>
      </c>
    </row>
    <row r="336" spans="2:14" x14ac:dyDescent="0.2">
      <c r="B336" s="3"/>
      <c r="C336" s="3"/>
      <c r="D336" s="3"/>
      <c r="E336" s="3"/>
      <c r="F336" s="3"/>
      <c r="G336" s="3"/>
      <c r="H336" s="4"/>
      <c r="I336" s="3"/>
      <c r="J336" s="3"/>
      <c r="K336" s="3"/>
      <c r="M336" s="3"/>
      <c r="N336" s="14" t="s">
        <v>13</v>
      </c>
    </row>
    <row r="337" spans="2:14" x14ac:dyDescent="0.2">
      <c r="B337" s="3"/>
      <c r="C337" s="3"/>
      <c r="D337" s="3"/>
      <c r="F337" s="3"/>
      <c r="G337" s="3"/>
      <c r="H337" s="4"/>
      <c r="I337" s="3"/>
      <c r="J337" s="3"/>
      <c r="K337" s="3"/>
      <c r="M337" s="3"/>
      <c r="N337" s="14" t="s">
        <v>14</v>
      </c>
    </row>
    <row r="338" spans="2:14" x14ac:dyDescent="0.2">
      <c r="B338" s="3"/>
      <c r="C338" s="3"/>
      <c r="D338" s="3"/>
      <c r="E338" s="3"/>
      <c r="F338" s="3"/>
      <c r="G338" s="3"/>
      <c r="H338" s="4"/>
      <c r="I338" s="3"/>
      <c r="J338" s="3"/>
      <c r="K338" s="3"/>
      <c r="L338" s="3"/>
      <c r="M338" s="3"/>
      <c r="N338" s="3"/>
    </row>
    <row r="339" spans="2:14" x14ac:dyDescent="0.2">
      <c r="B339" s="3"/>
      <c r="C339" s="162" t="s">
        <v>15</v>
      </c>
      <c r="D339" s="162"/>
      <c r="E339" s="162"/>
      <c r="F339" s="162"/>
      <c r="G339" s="162"/>
      <c r="H339" s="162"/>
      <c r="I339" s="162"/>
      <c r="J339" s="162"/>
      <c r="K339" s="162"/>
      <c r="L339" s="162"/>
      <c r="M339" s="3"/>
      <c r="N339" s="3"/>
    </row>
    <row r="340" spans="2:14" x14ac:dyDescent="0.2">
      <c r="B340" s="3"/>
      <c r="C340" s="162" t="s">
        <v>16</v>
      </c>
      <c r="D340" s="162"/>
      <c r="E340" s="162"/>
      <c r="F340" s="162"/>
      <c r="G340" s="162"/>
      <c r="H340" s="162"/>
      <c r="I340" s="162"/>
      <c r="J340" s="162"/>
      <c r="K340" s="162"/>
      <c r="L340" s="162"/>
      <c r="M340" s="3"/>
      <c r="N340" s="3"/>
    </row>
    <row r="341" spans="2:14" x14ac:dyDescent="0.2">
      <c r="B341" s="3" t="s">
        <v>17</v>
      </c>
      <c r="C341" s="66"/>
      <c r="D341" s="66"/>
      <c r="E341" s="66"/>
      <c r="F341" s="66"/>
      <c r="G341" s="66"/>
      <c r="H341" s="66"/>
      <c r="I341" s="66"/>
      <c r="J341" s="66"/>
      <c r="K341" s="66"/>
      <c r="L341" s="162" t="s">
        <v>18</v>
      </c>
      <c r="M341" s="162"/>
      <c r="N341" s="162"/>
    </row>
    <row r="342" spans="2:14" x14ac:dyDescent="0.2">
      <c r="B342" s="3"/>
      <c r="C342" s="66"/>
      <c r="D342" s="66"/>
      <c r="E342" s="66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2:14" x14ac:dyDescent="0.2">
      <c r="B343" s="3" t="s">
        <v>19</v>
      </c>
      <c r="C343" s="66"/>
      <c r="D343" s="66"/>
      <c r="E343" s="66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2:14" x14ac:dyDescent="0.2">
      <c r="B344" s="3" t="s">
        <v>20</v>
      </c>
      <c r="C344" s="66"/>
      <c r="D344" s="66"/>
      <c r="E344" s="66"/>
      <c r="F344" s="66"/>
      <c r="G344" s="66"/>
      <c r="H344" s="66"/>
      <c r="I344" s="66"/>
      <c r="J344" s="66"/>
      <c r="K344" s="66"/>
      <c r="L344" s="66"/>
      <c r="M344" s="66"/>
      <c r="N344" s="66"/>
    </row>
    <row r="345" spans="2:14" x14ac:dyDescent="0.2">
      <c r="B345" s="3" t="s">
        <v>96</v>
      </c>
      <c r="C345" s="100"/>
      <c r="D345" s="100"/>
      <c r="E345" s="100"/>
      <c r="F345" s="100"/>
      <c r="G345" s="100"/>
      <c r="H345" s="66"/>
      <c r="I345" s="66"/>
      <c r="J345" s="66"/>
      <c r="K345" s="66"/>
      <c r="L345" s="66"/>
      <c r="M345" s="66"/>
      <c r="N345" s="66"/>
    </row>
    <row r="346" spans="2:14" x14ac:dyDescent="0.2">
      <c r="B346" s="3"/>
      <c r="C346" s="66"/>
      <c r="D346" s="66"/>
      <c r="E346" s="66"/>
      <c r="F346" s="66"/>
      <c r="G346" s="66"/>
      <c r="H346" s="66"/>
      <c r="I346" s="66"/>
      <c r="J346" s="66"/>
      <c r="K346" s="66"/>
      <c r="L346" s="66"/>
      <c r="M346" s="66"/>
      <c r="N346" s="66"/>
    </row>
    <row r="347" spans="2:14" x14ac:dyDescent="0.2">
      <c r="B347" s="3"/>
      <c r="C347" s="3"/>
      <c r="D347" s="3"/>
      <c r="E347" s="3"/>
      <c r="F347" s="3"/>
      <c r="G347" s="3"/>
      <c r="H347" s="4"/>
      <c r="I347" s="3"/>
      <c r="J347" s="3"/>
      <c r="K347" s="3"/>
      <c r="L347" s="3"/>
      <c r="M347" s="3"/>
      <c r="N347" s="3"/>
    </row>
    <row r="348" spans="2:14" x14ac:dyDescent="0.2">
      <c r="B348" s="151" t="s">
        <v>4</v>
      </c>
      <c r="C348" s="153" t="s">
        <v>21</v>
      </c>
      <c r="D348" s="165" t="s">
        <v>22</v>
      </c>
      <c r="E348" s="165" t="s">
        <v>23</v>
      </c>
      <c r="F348" s="165" t="s">
        <v>48</v>
      </c>
      <c r="G348" s="165" t="s">
        <v>24</v>
      </c>
      <c r="H348" s="166" t="s">
        <v>0</v>
      </c>
      <c r="I348" s="167" t="s">
        <v>25</v>
      </c>
      <c r="J348" s="167"/>
      <c r="K348" s="167"/>
      <c r="L348" s="167"/>
      <c r="M348" s="168" t="s">
        <v>26</v>
      </c>
      <c r="N348" s="136" t="s">
        <v>27</v>
      </c>
    </row>
    <row r="349" spans="2:14" x14ac:dyDescent="0.2">
      <c r="B349" s="152"/>
      <c r="C349" s="154"/>
      <c r="D349" s="165"/>
      <c r="E349" s="165"/>
      <c r="F349" s="165"/>
      <c r="G349" s="165"/>
      <c r="H349" s="166"/>
      <c r="I349" s="2" t="s">
        <v>28</v>
      </c>
      <c r="J349" s="2" t="s">
        <v>29</v>
      </c>
      <c r="K349" s="2" t="s">
        <v>30</v>
      </c>
      <c r="L349" s="2" t="s">
        <v>31</v>
      </c>
      <c r="M349" s="168"/>
      <c r="N349" s="137"/>
    </row>
    <row r="350" spans="2:14" x14ac:dyDescent="0.2">
      <c r="B350" s="140" t="s">
        <v>97</v>
      </c>
      <c r="C350" s="141"/>
      <c r="D350" s="141"/>
      <c r="E350" s="141"/>
      <c r="F350" s="141"/>
      <c r="G350" s="142"/>
      <c r="H350" s="5" t="s">
        <v>83</v>
      </c>
      <c r="I350" s="6">
        <v>206.02</v>
      </c>
      <c r="J350" s="6">
        <v>146.77000000000001</v>
      </c>
      <c r="K350" s="6">
        <v>73.66</v>
      </c>
      <c r="L350" s="6"/>
      <c r="M350" s="6">
        <v>6.25</v>
      </c>
      <c r="N350" s="6"/>
    </row>
    <row r="351" spans="2:14" x14ac:dyDescent="0.2">
      <c r="B351" s="143"/>
      <c r="C351" s="144"/>
      <c r="D351" s="144"/>
      <c r="E351" s="144"/>
      <c r="F351" s="144"/>
      <c r="G351" s="145"/>
      <c r="H351" s="5" t="s">
        <v>1</v>
      </c>
      <c r="I351" s="6">
        <v>114.43</v>
      </c>
      <c r="J351" s="6">
        <v>81.540000000000006</v>
      </c>
      <c r="K351" s="6">
        <v>41.31</v>
      </c>
      <c r="L351" s="6"/>
      <c r="M351" s="6">
        <v>6.18</v>
      </c>
      <c r="N351" s="6"/>
    </row>
    <row r="352" spans="2:14" x14ac:dyDescent="0.2">
      <c r="B352" s="143"/>
      <c r="C352" s="144"/>
      <c r="D352" s="144"/>
      <c r="E352" s="144"/>
      <c r="F352" s="144"/>
      <c r="G352" s="145"/>
      <c r="H352" s="5" t="s">
        <v>2</v>
      </c>
      <c r="I352" s="6">
        <v>21.74</v>
      </c>
      <c r="J352" s="6">
        <v>16.579999999999998</v>
      </c>
      <c r="K352" s="6">
        <v>8.43</v>
      </c>
      <c r="L352" s="6"/>
      <c r="M352" s="6">
        <v>0.54</v>
      </c>
      <c r="N352" s="6"/>
    </row>
    <row r="353" spans="2:14" x14ac:dyDescent="0.2">
      <c r="B353" s="143"/>
      <c r="C353" s="144"/>
      <c r="D353" s="144"/>
      <c r="E353" s="144"/>
      <c r="F353" s="144"/>
      <c r="G353" s="145"/>
      <c r="H353" s="5" t="s">
        <v>3</v>
      </c>
      <c r="I353" s="6">
        <v>67.95</v>
      </c>
      <c r="J353" s="6">
        <v>49.47</v>
      </c>
      <c r="K353" s="6">
        <v>25.34</v>
      </c>
      <c r="L353" s="6"/>
      <c r="M353" s="6">
        <v>1.36</v>
      </c>
      <c r="N353" s="6"/>
    </row>
    <row r="354" spans="2:14" x14ac:dyDescent="0.2">
      <c r="B354" s="77" t="s">
        <v>88</v>
      </c>
      <c r="C354" s="74" t="s">
        <v>32</v>
      </c>
      <c r="D354" s="77">
        <v>75</v>
      </c>
      <c r="E354" s="77">
        <v>26</v>
      </c>
      <c r="F354" s="77">
        <v>1</v>
      </c>
      <c r="G354" s="17">
        <v>9.3000000000000007</v>
      </c>
      <c r="H354" s="15" t="s">
        <v>83</v>
      </c>
      <c r="I354" s="79">
        <v>20.350000000000001</v>
      </c>
      <c r="J354" s="79">
        <v>42.87</v>
      </c>
      <c r="K354" s="79">
        <v>11.17</v>
      </c>
      <c r="L354" s="80">
        <f t="shared" ref="L354:L361" si="40">IFERROR(K354+J354+I354,"")</f>
        <v>74.39</v>
      </c>
      <c r="M354" s="80">
        <v>42</v>
      </c>
      <c r="N354" s="80">
        <f t="shared" ref="N354:N361" si="41">IFERROR(L354+M354,"")</f>
        <v>116.39</v>
      </c>
    </row>
    <row r="355" spans="2:14" x14ac:dyDescent="0.2">
      <c r="B355" s="2"/>
      <c r="C355" s="2"/>
      <c r="D355" s="2"/>
      <c r="E355" s="2"/>
      <c r="F355" s="2"/>
      <c r="G355" s="2"/>
      <c r="H355" s="7" t="s">
        <v>33</v>
      </c>
      <c r="I355" s="94">
        <f>IFERROR(I354*I350,"")</f>
        <v>4192.5070000000005</v>
      </c>
      <c r="J355" s="94">
        <f>IFERROR(J354*J350,"")</f>
        <v>6292.0299000000005</v>
      </c>
      <c r="K355" s="94">
        <f>IFERROR(K354*K350,"")</f>
        <v>822.78219999999999</v>
      </c>
      <c r="L355" s="94">
        <f t="shared" si="40"/>
        <v>11307.319100000001</v>
      </c>
      <c r="M355" s="94">
        <f>IFERROR(M354*M350,"")</f>
        <v>262.5</v>
      </c>
      <c r="N355" s="95">
        <f t="shared" si="41"/>
        <v>11569.819100000001</v>
      </c>
    </row>
    <row r="356" spans="2:14" x14ac:dyDescent="0.2">
      <c r="B356" s="2"/>
      <c r="C356" s="2"/>
      <c r="D356" s="2"/>
      <c r="E356" s="2"/>
      <c r="F356" s="2"/>
      <c r="G356" s="2"/>
      <c r="H356" s="15" t="s">
        <v>1</v>
      </c>
      <c r="I356" s="79">
        <v>21.73</v>
      </c>
      <c r="J356" s="79">
        <v>47.26</v>
      </c>
      <c r="K356" s="79">
        <v>4.93</v>
      </c>
      <c r="L356" s="80">
        <f t="shared" si="40"/>
        <v>73.92</v>
      </c>
      <c r="M356" s="80">
        <v>132</v>
      </c>
      <c r="N356" s="80">
        <f t="shared" si="41"/>
        <v>205.92000000000002</v>
      </c>
    </row>
    <row r="357" spans="2:14" x14ac:dyDescent="0.2">
      <c r="B357" s="2"/>
      <c r="C357" s="2"/>
      <c r="D357" s="2"/>
      <c r="E357" s="2"/>
      <c r="F357" s="2"/>
      <c r="G357" s="2"/>
      <c r="H357" s="7" t="s">
        <v>33</v>
      </c>
      <c r="I357" s="94">
        <f>IFERROR(I356*I351,"")</f>
        <v>2486.5639000000001</v>
      </c>
      <c r="J357" s="94">
        <f>IFERROR(J356*J351,"")</f>
        <v>3853.5804000000003</v>
      </c>
      <c r="K357" s="94">
        <f>IFERROR(K356*K351,"")</f>
        <v>203.6583</v>
      </c>
      <c r="L357" s="94">
        <f t="shared" si="40"/>
        <v>6543.8026000000009</v>
      </c>
      <c r="M357" s="94">
        <f>IFERROR(M356*M351,"")</f>
        <v>815.76</v>
      </c>
      <c r="N357" s="95">
        <f t="shared" si="41"/>
        <v>7359.5626000000011</v>
      </c>
    </row>
    <row r="358" spans="2:14" x14ac:dyDescent="0.2">
      <c r="B358" s="2"/>
      <c r="C358" s="2"/>
      <c r="D358" s="2"/>
      <c r="E358" s="2"/>
      <c r="F358" s="2"/>
      <c r="G358" s="2"/>
      <c r="H358" s="16" t="s">
        <v>2</v>
      </c>
      <c r="I358" s="81">
        <v>399.3</v>
      </c>
      <c r="J358" s="81">
        <v>114.54</v>
      </c>
      <c r="K358" s="81">
        <v>4</v>
      </c>
      <c r="L358" s="81">
        <f t="shared" si="40"/>
        <v>517.84</v>
      </c>
      <c r="M358" s="81">
        <v>660</v>
      </c>
      <c r="N358" s="80">
        <f t="shared" si="41"/>
        <v>1177.8400000000001</v>
      </c>
    </row>
    <row r="359" spans="2:14" x14ac:dyDescent="0.2">
      <c r="B359" s="2"/>
      <c r="C359" s="2"/>
      <c r="D359" s="2"/>
      <c r="E359" s="2"/>
      <c r="F359" s="2"/>
      <c r="G359" s="2"/>
      <c r="H359" s="7" t="s">
        <v>33</v>
      </c>
      <c r="I359" s="94">
        <f>IFERROR(I358*I352,"")</f>
        <v>8680.7819999999992</v>
      </c>
      <c r="J359" s="94">
        <f>IFERROR(J358*J352,"")</f>
        <v>1899.0731999999998</v>
      </c>
      <c r="K359" s="94">
        <f>IFERROR(K358*K352,"")</f>
        <v>33.72</v>
      </c>
      <c r="L359" s="94">
        <f t="shared" si="40"/>
        <v>10613.575199999999</v>
      </c>
      <c r="M359" s="94">
        <f>IFERROR(M358*M352,"")</f>
        <v>356.40000000000003</v>
      </c>
      <c r="N359" s="95">
        <f t="shared" si="41"/>
        <v>10969.975199999999</v>
      </c>
    </row>
    <row r="360" spans="2:14" x14ac:dyDescent="0.2">
      <c r="B360" s="2"/>
      <c r="C360" s="2"/>
      <c r="D360" s="2"/>
      <c r="E360" s="2"/>
      <c r="F360" s="2"/>
      <c r="G360" s="2"/>
      <c r="H360" s="16" t="s">
        <v>3</v>
      </c>
      <c r="I360" s="81">
        <v>18.260000000000002</v>
      </c>
      <c r="J360" s="81">
        <v>49.69</v>
      </c>
      <c r="K360" s="81">
        <v>6.15</v>
      </c>
      <c r="L360" s="81">
        <f t="shared" si="40"/>
        <v>74.099999999999994</v>
      </c>
      <c r="M360" s="81">
        <v>66</v>
      </c>
      <c r="N360" s="80">
        <f t="shared" si="41"/>
        <v>140.1</v>
      </c>
    </row>
    <row r="361" spans="2:14" x14ac:dyDescent="0.2">
      <c r="B361" s="2"/>
      <c r="C361" s="2"/>
      <c r="D361" s="2"/>
      <c r="E361" s="2"/>
      <c r="F361" s="2"/>
      <c r="G361" s="2"/>
      <c r="H361" s="7" t="s">
        <v>33</v>
      </c>
      <c r="I361" s="94">
        <f>IFERROR(I360*I353,"")</f>
        <v>1240.7670000000001</v>
      </c>
      <c r="J361" s="94">
        <f>IFERROR(J360*J353,"")</f>
        <v>2458.1642999999999</v>
      </c>
      <c r="K361" s="94">
        <f>IFERROR(K360*K353,"")</f>
        <v>155.84100000000001</v>
      </c>
      <c r="L361" s="94">
        <f t="shared" si="40"/>
        <v>3854.7722999999996</v>
      </c>
      <c r="M361" s="94">
        <f>IFERROR(M360*M353,"")</f>
        <v>89.76</v>
      </c>
      <c r="N361" s="95">
        <f t="shared" si="41"/>
        <v>3944.5322999999999</v>
      </c>
    </row>
    <row r="362" spans="2:14" x14ac:dyDescent="0.2">
      <c r="B362" s="2"/>
      <c r="C362" s="2"/>
      <c r="D362" s="2"/>
      <c r="E362" s="2"/>
      <c r="F362" s="2"/>
      <c r="G362" s="2"/>
      <c r="H362" s="98" t="s">
        <v>34</v>
      </c>
      <c r="I362" s="92">
        <f ca="1">SUM(I354:OFFSET(I362,-1,0))-I363</f>
        <v>459.63999999999942</v>
      </c>
      <c r="J362" s="92">
        <f ca="1">SUM(J354:OFFSET(J362,-1,0))-J363</f>
        <v>254.3600000000024</v>
      </c>
      <c r="K362" s="92">
        <f ca="1">SUM(K354:OFFSET(K362,-1,0))-K363</f>
        <v>26.25</v>
      </c>
      <c r="L362" s="92">
        <f t="shared" ref="L362:L363" ca="1" si="42">K362+J362+I362</f>
        <v>740.25000000000182</v>
      </c>
      <c r="M362" s="92">
        <f ca="1">SUM(M354:OFFSET(M362,-1,0))-M363</f>
        <v>900</v>
      </c>
      <c r="N362" s="93">
        <f t="shared" ref="N362:N363" ca="1" si="43">L362+M362</f>
        <v>1640.2500000000018</v>
      </c>
    </row>
    <row r="363" spans="2:14" x14ac:dyDescent="0.2">
      <c r="B363" s="2"/>
      <c r="C363" s="2"/>
      <c r="D363" s="2"/>
      <c r="E363" s="2"/>
      <c r="F363" s="2"/>
      <c r="G363" s="2"/>
      <c r="H363" s="8" t="s">
        <v>49</v>
      </c>
      <c r="I363" s="94">
        <f>SUMIF(H354:H361,"стоимость",I354:I361)</f>
        <v>16600.619900000002</v>
      </c>
      <c r="J363" s="94">
        <f>SUMIF(H354:H361,"стоимость",J354:J361)</f>
        <v>14502.8478</v>
      </c>
      <c r="K363" s="94">
        <f>SUMIF(H354:H361,"стоимость",K354:K361)</f>
        <v>1216.0014999999999</v>
      </c>
      <c r="L363" s="94">
        <f t="shared" si="42"/>
        <v>32319.4692</v>
      </c>
      <c r="M363" s="94">
        <f>SUMIF(H354:H361,"стоимость",M354:M361)</f>
        <v>1524.42</v>
      </c>
      <c r="N363" s="95">
        <f t="shared" si="43"/>
        <v>33843.889199999998</v>
      </c>
    </row>
    <row r="364" spans="2:14" x14ac:dyDescent="0.2">
      <c r="B364" s="164" t="s">
        <v>95</v>
      </c>
      <c r="C364" s="147"/>
      <c r="D364" s="147"/>
      <c r="E364" s="147"/>
      <c r="F364" s="91">
        <v>1.05</v>
      </c>
      <c r="G364" s="90"/>
      <c r="H364" s="88"/>
      <c r="I364" s="89"/>
      <c r="J364" s="89"/>
      <c r="K364" s="89"/>
      <c r="L364" s="89"/>
      <c r="M364" s="89"/>
      <c r="N364" s="89">
        <f>F364*N363</f>
        <v>35536.083659999997</v>
      </c>
    </row>
    <row r="365" spans="2:14" x14ac:dyDescent="0.2">
      <c r="B365" s="163" t="s">
        <v>35</v>
      </c>
      <c r="C365" s="163"/>
      <c r="D365" s="163"/>
      <c r="E365" s="163"/>
      <c r="F365" s="67"/>
      <c r="G365" s="3"/>
      <c r="H365" s="4"/>
      <c r="I365" s="3"/>
      <c r="J365" s="9"/>
      <c r="K365" s="9"/>
      <c r="L365" s="10"/>
      <c r="M365" s="9"/>
      <c r="N365" s="9"/>
    </row>
    <row r="366" spans="2:14" x14ac:dyDescent="0.2">
      <c r="B366" s="150" t="s">
        <v>80</v>
      </c>
      <c r="C366" s="150"/>
      <c r="D366" s="150"/>
      <c r="E366" s="150"/>
      <c r="F366" s="150"/>
      <c r="G366" s="150"/>
      <c r="H366" s="150"/>
      <c r="I366" s="150"/>
      <c r="J366" s="75"/>
      <c r="K366" s="75"/>
      <c r="L366" s="76"/>
      <c r="M366" s="75"/>
      <c r="N366" s="75"/>
    </row>
    <row r="367" spans="2:14" x14ac:dyDescent="0.2">
      <c r="B367" s="138" t="s">
        <v>36</v>
      </c>
      <c r="C367" s="138"/>
      <c r="D367" s="138"/>
      <c r="E367" s="138"/>
      <c r="F367" s="138"/>
      <c r="G367" s="138"/>
      <c r="H367" s="138"/>
      <c r="I367" s="138"/>
      <c r="J367" s="9"/>
      <c r="K367" s="9"/>
      <c r="L367" s="10"/>
      <c r="M367" s="9"/>
      <c r="N367" s="9"/>
    </row>
    <row r="368" spans="2:14" x14ac:dyDescent="0.2">
      <c r="B368" s="138" t="s">
        <v>37</v>
      </c>
      <c r="C368" s="138"/>
      <c r="D368" s="138"/>
      <c r="E368" s="138"/>
      <c r="F368" s="138"/>
      <c r="G368" s="138"/>
      <c r="H368" s="138"/>
      <c r="I368" s="138"/>
      <c r="J368" s="9"/>
      <c r="K368" s="9"/>
      <c r="L368" s="10"/>
      <c r="M368" s="9"/>
      <c r="N368" s="9"/>
    </row>
    <row r="369" spans="2:14" x14ac:dyDescent="0.2">
      <c r="B369" s="138" t="s">
        <v>38</v>
      </c>
      <c r="C369" s="138"/>
      <c r="D369" s="138"/>
      <c r="E369" s="138"/>
      <c r="F369" s="138"/>
      <c r="G369" s="138"/>
      <c r="H369" s="138"/>
      <c r="I369" s="138"/>
      <c r="J369" s="9"/>
      <c r="K369" s="9"/>
      <c r="L369" s="10"/>
      <c r="M369" s="9"/>
      <c r="N369" s="9"/>
    </row>
    <row r="370" spans="2:14" x14ac:dyDescent="0.2">
      <c r="B370" s="138" t="s">
        <v>39</v>
      </c>
      <c r="C370" s="138"/>
      <c r="D370" s="138"/>
      <c r="E370" s="138"/>
      <c r="F370" s="138"/>
      <c r="G370" s="138"/>
      <c r="H370" s="138"/>
      <c r="I370" s="138"/>
      <c r="J370" s="3"/>
      <c r="K370" s="3"/>
      <c r="L370" s="3"/>
      <c r="M370" s="3"/>
      <c r="N370" s="3"/>
    </row>
    <row r="371" spans="2:14" x14ac:dyDescent="0.2">
      <c r="B371" s="138" t="s">
        <v>40</v>
      </c>
      <c r="C371" s="138"/>
      <c r="D371" s="138"/>
      <c r="E371" s="138"/>
      <c r="F371" s="138"/>
      <c r="G371" s="138"/>
      <c r="H371" s="138"/>
      <c r="I371" s="138"/>
      <c r="J371" s="3"/>
      <c r="K371" s="3"/>
      <c r="L371" s="3"/>
      <c r="M371" s="3"/>
      <c r="N371" s="3"/>
    </row>
    <row r="372" spans="2:14" x14ac:dyDescent="0.2">
      <c r="B372" s="138" t="s">
        <v>41</v>
      </c>
      <c r="C372" s="138"/>
      <c r="D372" s="138"/>
      <c r="E372" s="138"/>
      <c r="F372" s="138"/>
      <c r="G372" s="138"/>
      <c r="H372" s="138"/>
      <c r="I372" s="138"/>
      <c r="J372" s="3"/>
      <c r="K372" s="3"/>
      <c r="L372" s="3"/>
      <c r="M372" s="3"/>
      <c r="N372" s="3"/>
    </row>
    <row r="373" spans="2:14" x14ac:dyDescent="0.2">
      <c r="B373" s="138" t="s">
        <v>42</v>
      </c>
      <c r="C373" s="138"/>
      <c r="D373" s="138"/>
      <c r="E373" s="138"/>
      <c r="F373" s="138"/>
      <c r="G373" s="138"/>
      <c r="H373" s="138"/>
      <c r="I373" s="138"/>
      <c r="J373" s="3"/>
      <c r="K373" s="3"/>
      <c r="L373" s="3"/>
      <c r="M373" s="3"/>
      <c r="N373" s="3"/>
    </row>
    <row r="374" spans="2:14" x14ac:dyDescent="0.2">
      <c r="B374" s="65"/>
      <c r="C374" s="65"/>
      <c r="D374" s="65"/>
      <c r="E374" s="65"/>
      <c r="F374" s="65"/>
      <c r="G374" s="65"/>
      <c r="H374" s="65"/>
      <c r="I374" s="65"/>
      <c r="J374" s="3"/>
      <c r="K374" s="3"/>
      <c r="L374" s="3"/>
      <c r="M374" s="3"/>
      <c r="N374" s="3"/>
    </row>
    <row r="375" spans="2:14" x14ac:dyDescent="0.2">
      <c r="B375" s="3" t="s">
        <v>43</v>
      </c>
      <c r="C375" s="3"/>
      <c r="D375" s="3"/>
      <c r="E375" s="3"/>
      <c r="F375" s="3"/>
      <c r="G375" s="3"/>
      <c r="H375" s="4"/>
      <c r="I375" s="3"/>
      <c r="J375" s="3" t="s">
        <v>44</v>
      </c>
      <c r="K375" s="3"/>
      <c r="L375" s="3"/>
      <c r="M375" s="3"/>
      <c r="N375" s="3"/>
    </row>
    <row r="376" spans="2:14" x14ac:dyDescent="0.2">
      <c r="B376" s="11" t="s">
        <v>79</v>
      </c>
      <c r="C376" s="11"/>
      <c r="D376" s="3"/>
      <c r="E376" s="3"/>
      <c r="F376" s="3"/>
      <c r="G376" s="3"/>
      <c r="H376" s="4"/>
      <c r="I376" s="3"/>
      <c r="J376" s="11"/>
      <c r="K376" s="11"/>
      <c r="L376" s="11"/>
      <c r="M376" s="3"/>
      <c r="N376" s="3"/>
    </row>
    <row r="377" spans="2:14" x14ac:dyDescent="0.2">
      <c r="B377" s="12" t="s">
        <v>45</v>
      </c>
      <c r="C377" s="3"/>
      <c r="D377" s="3"/>
      <c r="E377" s="3"/>
      <c r="F377" s="3"/>
      <c r="G377" s="3"/>
      <c r="H377" s="4"/>
      <c r="I377" s="3"/>
      <c r="J377" s="3" t="s">
        <v>45</v>
      </c>
      <c r="K377" s="3"/>
      <c r="L377" s="3"/>
      <c r="M377" s="3"/>
      <c r="N377" s="3"/>
    </row>
    <row r="378" spans="2:14" x14ac:dyDescent="0.2">
      <c r="B378" s="3"/>
      <c r="C378" s="3"/>
      <c r="D378" s="3"/>
      <c r="E378" s="3"/>
      <c r="F378" s="3"/>
      <c r="G378" s="3"/>
      <c r="H378" s="4"/>
      <c r="I378" s="3"/>
      <c r="J378" s="3"/>
      <c r="K378" s="3"/>
      <c r="L378" s="3"/>
      <c r="M378" s="3"/>
      <c r="N378" s="3"/>
    </row>
    <row r="379" spans="2:14" x14ac:dyDescent="0.2">
      <c r="B379" s="11"/>
      <c r="C379" s="11"/>
      <c r="D379" s="3"/>
      <c r="E379" s="3"/>
      <c r="F379" s="3"/>
      <c r="G379" s="3"/>
      <c r="H379" s="4"/>
      <c r="I379" s="3"/>
      <c r="J379" s="11"/>
      <c r="K379" s="11"/>
      <c r="L379" s="11"/>
      <c r="M379" s="3"/>
      <c r="N379" s="3"/>
    </row>
    <row r="380" spans="2:14" x14ac:dyDescent="0.2">
      <c r="B380" s="13" t="s">
        <v>46</v>
      </c>
      <c r="C380" s="3"/>
      <c r="D380" s="3"/>
      <c r="E380" s="3"/>
      <c r="F380" s="3"/>
      <c r="G380" s="3"/>
      <c r="H380" s="4"/>
      <c r="I380" s="3"/>
      <c r="J380" s="139" t="s">
        <v>46</v>
      </c>
      <c r="K380" s="139"/>
      <c r="L380" s="139"/>
      <c r="M380" s="3"/>
      <c r="N380" s="3"/>
    </row>
    <row r="381" spans="2:14" x14ac:dyDescent="0.2">
      <c r="B381" s="3"/>
      <c r="C381" s="3"/>
      <c r="D381" s="3"/>
      <c r="E381" s="3"/>
      <c r="F381" s="3"/>
      <c r="G381" s="3"/>
      <c r="H381" s="4"/>
      <c r="I381" s="3"/>
      <c r="J381" s="3"/>
      <c r="K381" s="3"/>
      <c r="L381" s="3"/>
      <c r="M381" s="3"/>
      <c r="N381" s="3"/>
    </row>
    <row r="382" spans="2:14" ht="12" customHeight="1" x14ac:dyDescent="0.2">
      <c r="B382" s="65" t="s">
        <v>47</v>
      </c>
      <c r="C382" s="3"/>
      <c r="D382" s="3"/>
      <c r="E382" s="3"/>
      <c r="F382" s="3"/>
      <c r="G382" s="3"/>
      <c r="H382" s="4"/>
      <c r="I382" s="3"/>
      <c r="J382" s="3" t="s">
        <v>47</v>
      </c>
      <c r="K382" s="3"/>
      <c r="L382" s="3"/>
      <c r="M382" s="3"/>
      <c r="N382" s="3"/>
    </row>
    <row r="383" spans="2:14" ht="12" customHeight="1" x14ac:dyDescent="0.2">
      <c r="B383" s="113"/>
      <c r="C383" s="3"/>
      <c r="D383" s="3"/>
      <c r="E383" s="3"/>
      <c r="F383" s="3"/>
      <c r="G383" s="3"/>
      <c r="H383" s="4"/>
      <c r="I383" s="3"/>
      <c r="J383" s="3"/>
      <c r="K383" s="3"/>
      <c r="L383" s="3"/>
      <c r="M383" s="3"/>
      <c r="N383" s="3"/>
    </row>
    <row r="384" spans="2:14" ht="12" customHeight="1" x14ac:dyDescent="0.2">
      <c r="B384" s="3"/>
      <c r="C384" s="3"/>
      <c r="D384" s="3"/>
      <c r="E384" s="3"/>
      <c r="F384" s="3"/>
      <c r="G384" s="3"/>
      <c r="H384" s="4"/>
      <c r="I384" s="3"/>
      <c r="J384" s="3"/>
      <c r="K384" s="3"/>
      <c r="M384" s="3"/>
      <c r="N384" s="14" t="s">
        <v>12</v>
      </c>
    </row>
    <row r="385" spans="2:14" ht="12" customHeight="1" x14ac:dyDescent="0.2">
      <c r="B385" s="3"/>
      <c r="C385" s="3"/>
      <c r="D385" s="3"/>
      <c r="E385" s="3"/>
      <c r="F385" s="3"/>
      <c r="G385" s="3"/>
      <c r="H385" s="4"/>
      <c r="I385" s="3"/>
      <c r="J385" s="3"/>
      <c r="K385" s="3"/>
      <c r="M385" s="3"/>
      <c r="N385" s="14" t="s">
        <v>13</v>
      </c>
    </row>
    <row r="386" spans="2:14" ht="12" customHeight="1" x14ac:dyDescent="0.2">
      <c r="B386" s="3"/>
      <c r="C386" s="3"/>
      <c r="D386" s="3"/>
      <c r="F386" s="3"/>
      <c r="G386" s="3"/>
      <c r="H386" s="4"/>
      <c r="I386" s="3"/>
      <c r="J386" s="3"/>
      <c r="K386" s="3"/>
      <c r="M386" s="3"/>
      <c r="N386" s="14" t="s">
        <v>14</v>
      </c>
    </row>
    <row r="387" spans="2:14" ht="12" customHeight="1" x14ac:dyDescent="0.2">
      <c r="B387" s="3"/>
      <c r="C387" s="3"/>
      <c r="D387" s="3"/>
      <c r="E387" s="3"/>
      <c r="F387" s="3"/>
      <c r="G387" s="3"/>
      <c r="H387" s="4"/>
      <c r="I387" s="3"/>
      <c r="J387" s="3"/>
      <c r="K387" s="3"/>
      <c r="L387" s="3"/>
      <c r="M387" s="3"/>
      <c r="N387" s="3"/>
    </row>
    <row r="388" spans="2:14" ht="12" customHeight="1" x14ac:dyDescent="0.2">
      <c r="B388" s="3"/>
      <c r="C388" s="162" t="s">
        <v>15</v>
      </c>
      <c r="D388" s="162"/>
      <c r="E388" s="162"/>
      <c r="F388" s="162"/>
      <c r="G388" s="162"/>
      <c r="H388" s="162"/>
      <c r="I388" s="162"/>
      <c r="J388" s="162"/>
      <c r="K388" s="162"/>
      <c r="L388" s="162"/>
      <c r="M388" s="3"/>
      <c r="N388" s="3"/>
    </row>
    <row r="389" spans="2:14" ht="12" customHeight="1" x14ac:dyDescent="0.2">
      <c r="B389" s="3"/>
      <c r="C389" s="162" t="s">
        <v>16</v>
      </c>
      <c r="D389" s="162"/>
      <c r="E389" s="162"/>
      <c r="F389" s="162"/>
      <c r="G389" s="162"/>
      <c r="H389" s="162"/>
      <c r="I389" s="162"/>
      <c r="J389" s="162"/>
      <c r="K389" s="162"/>
      <c r="L389" s="162"/>
      <c r="M389" s="3"/>
      <c r="N389" s="3"/>
    </row>
    <row r="390" spans="2:14" ht="12" customHeight="1" x14ac:dyDescent="0.2">
      <c r="B390" s="3" t="s">
        <v>17</v>
      </c>
      <c r="C390" s="114"/>
      <c r="D390" s="114"/>
      <c r="E390" s="114"/>
      <c r="F390" s="114"/>
      <c r="G390" s="114"/>
      <c r="H390" s="114"/>
      <c r="I390" s="114"/>
      <c r="J390" s="114"/>
      <c r="K390" s="114"/>
      <c r="L390" s="162" t="s">
        <v>18</v>
      </c>
      <c r="M390" s="162"/>
      <c r="N390" s="162"/>
    </row>
    <row r="391" spans="2:14" ht="12" customHeight="1" x14ac:dyDescent="0.2">
      <c r="B391" s="3"/>
      <c r="C391" s="114"/>
      <c r="D391" s="114"/>
      <c r="E391" s="114"/>
      <c r="F391" s="114"/>
      <c r="G391" s="114"/>
      <c r="H391" s="114"/>
      <c r="I391" s="114"/>
      <c r="J391" s="114"/>
      <c r="K391" s="114"/>
      <c r="L391" s="114"/>
      <c r="M391" s="114"/>
      <c r="N391" s="114"/>
    </row>
    <row r="392" spans="2:14" ht="12" customHeight="1" x14ac:dyDescent="0.2">
      <c r="B392" s="3" t="s">
        <v>19</v>
      </c>
      <c r="C392" s="114"/>
      <c r="D392" s="114"/>
      <c r="E392" s="114"/>
      <c r="F392" s="114"/>
      <c r="G392" s="114"/>
      <c r="H392" s="114"/>
      <c r="I392" s="114"/>
      <c r="J392" s="114"/>
      <c r="K392" s="114"/>
      <c r="L392" s="114"/>
      <c r="M392" s="114"/>
      <c r="N392" s="114"/>
    </row>
    <row r="393" spans="2:14" ht="12" customHeight="1" x14ac:dyDescent="0.2">
      <c r="B393" s="3" t="s">
        <v>20</v>
      </c>
      <c r="C393" s="114"/>
      <c r="D393" s="114"/>
      <c r="E393" s="114"/>
      <c r="F393" s="114"/>
      <c r="G393" s="114"/>
      <c r="H393" s="114"/>
      <c r="I393" s="114"/>
      <c r="J393" s="114"/>
      <c r="K393" s="114"/>
      <c r="L393" s="114"/>
      <c r="M393" s="114"/>
      <c r="N393" s="114"/>
    </row>
    <row r="394" spans="2:14" ht="12" customHeight="1" x14ac:dyDescent="0.2">
      <c r="B394" s="3" t="s">
        <v>96</v>
      </c>
      <c r="C394" s="114"/>
      <c r="D394" s="114"/>
      <c r="E394" s="114"/>
      <c r="F394" s="114"/>
      <c r="G394" s="114"/>
      <c r="H394" s="114"/>
      <c r="I394" s="114"/>
      <c r="J394" s="114"/>
      <c r="K394" s="114"/>
      <c r="L394" s="114"/>
      <c r="M394" s="114"/>
      <c r="N394" s="114"/>
    </row>
    <row r="395" spans="2:14" ht="12" customHeight="1" x14ac:dyDescent="0.2">
      <c r="B395" s="3"/>
      <c r="C395" s="114"/>
      <c r="D395" s="114"/>
      <c r="E395" s="114"/>
      <c r="F395" s="114"/>
      <c r="G395" s="114"/>
      <c r="H395" s="114"/>
      <c r="I395" s="114"/>
      <c r="J395" s="114"/>
      <c r="K395" s="114"/>
      <c r="L395" s="114"/>
      <c r="M395" s="114"/>
      <c r="N395" s="114"/>
    </row>
    <row r="396" spans="2:14" ht="12" customHeight="1" x14ac:dyDescent="0.2">
      <c r="B396" s="3"/>
      <c r="C396" s="3"/>
      <c r="D396" s="3"/>
      <c r="E396" s="3"/>
      <c r="F396" s="3"/>
      <c r="G396" s="3"/>
      <c r="H396" s="4"/>
      <c r="I396" s="3"/>
      <c r="J396" s="3"/>
      <c r="K396" s="3"/>
      <c r="L396" s="3"/>
      <c r="M396" s="3"/>
      <c r="N396" s="3"/>
    </row>
    <row r="397" spans="2:14" ht="12" customHeight="1" x14ac:dyDescent="0.2">
      <c r="B397" s="151" t="s">
        <v>4</v>
      </c>
      <c r="C397" s="153" t="s">
        <v>21</v>
      </c>
      <c r="D397" s="165" t="s">
        <v>22</v>
      </c>
      <c r="E397" s="165" t="s">
        <v>23</v>
      </c>
      <c r="F397" s="165" t="s">
        <v>48</v>
      </c>
      <c r="G397" s="165" t="s">
        <v>24</v>
      </c>
      <c r="H397" s="166" t="s">
        <v>0</v>
      </c>
      <c r="I397" s="167" t="s">
        <v>25</v>
      </c>
      <c r="J397" s="167"/>
      <c r="K397" s="167"/>
      <c r="L397" s="167"/>
      <c r="M397" s="168" t="s">
        <v>26</v>
      </c>
      <c r="N397" s="136" t="s">
        <v>27</v>
      </c>
    </row>
    <row r="398" spans="2:14" ht="12" customHeight="1" x14ac:dyDescent="0.2">
      <c r="B398" s="152"/>
      <c r="C398" s="154"/>
      <c r="D398" s="165"/>
      <c r="E398" s="165"/>
      <c r="F398" s="165"/>
      <c r="G398" s="165"/>
      <c r="H398" s="166"/>
      <c r="I398" s="2" t="s">
        <v>28</v>
      </c>
      <c r="J398" s="2" t="s">
        <v>29</v>
      </c>
      <c r="K398" s="2" t="s">
        <v>30</v>
      </c>
      <c r="L398" s="2" t="s">
        <v>31</v>
      </c>
      <c r="M398" s="168"/>
      <c r="N398" s="137"/>
    </row>
    <row r="399" spans="2:14" ht="12" customHeight="1" x14ac:dyDescent="0.2">
      <c r="B399" s="140" t="s">
        <v>97</v>
      </c>
      <c r="C399" s="141"/>
      <c r="D399" s="141"/>
      <c r="E399" s="141"/>
      <c r="F399" s="141"/>
      <c r="G399" s="142"/>
      <c r="H399" s="5" t="s">
        <v>83</v>
      </c>
      <c r="I399" s="6">
        <v>206.02</v>
      </c>
      <c r="J399" s="6">
        <v>146.77000000000001</v>
      </c>
      <c r="K399" s="6">
        <v>73.66</v>
      </c>
      <c r="L399" s="6"/>
      <c r="M399" s="6">
        <v>6.25</v>
      </c>
      <c r="N399" s="6"/>
    </row>
    <row r="400" spans="2:14" ht="12" customHeight="1" x14ac:dyDescent="0.2">
      <c r="B400" s="143"/>
      <c r="C400" s="144"/>
      <c r="D400" s="144"/>
      <c r="E400" s="144"/>
      <c r="F400" s="144"/>
      <c r="G400" s="145"/>
      <c r="H400" s="5" t="s">
        <v>1</v>
      </c>
      <c r="I400" s="6">
        <v>114.43</v>
      </c>
      <c r="J400" s="6">
        <v>81.540000000000006</v>
      </c>
      <c r="K400" s="6">
        <v>41.31</v>
      </c>
      <c r="L400" s="6"/>
      <c r="M400" s="6">
        <v>6.18</v>
      </c>
      <c r="N400" s="6"/>
    </row>
    <row r="401" spans="2:14" ht="12" customHeight="1" x14ac:dyDescent="0.2">
      <c r="B401" s="143"/>
      <c r="C401" s="144"/>
      <c r="D401" s="144"/>
      <c r="E401" s="144"/>
      <c r="F401" s="144"/>
      <c r="G401" s="145"/>
      <c r="H401" s="5" t="s">
        <v>2</v>
      </c>
      <c r="I401" s="6">
        <v>21.74</v>
      </c>
      <c r="J401" s="6">
        <v>16.579999999999998</v>
      </c>
      <c r="K401" s="6">
        <v>8.43</v>
      </c>
      <c r="L401" s="6"/>
      <c r="M401" s="6">
        <v>0.54</v>
      </c>
      <c r="N401" s="6"/>
    </row>
    <row r="402" spans="2:14" ht="12" customHeight="1" x14ac:dyDescent="0.2">
      <c r="B402" s="143"/>
      <c r="C402" s="144"/>
      <c r="D402" s="144"/>
      <c r="E402" s="144"/>
      <c r="F402" s="144"/>
      <c r="G402" s="145"/>
      <c r="H402" s="5" t="s">
        <v>3</v>
      </c>
      <c r="I402" s="6">
        <v>67.95</v>
      </c>
      <c r="J402" s="6">
        <v>49.47</v>
      </c>
      <c r="K402" s="6">
        <v>25.34</v>
      </c>
      <c r="L402" s="6"/>
      <c r="M402" s="6">
        <v>1.36</v>
      </c>
      <c r="N402" s="6"/>
    </row>
    <row r="403" spans="2:14" ht="12" customHeight="1" x14ac:dyDescent="0.2">
      <c r="B403" s="77" t="s">
        <v>88</v>
      </c>
      <c r="C403" s="74" t="s">
        <v>32</v>
      </c>
      <c r="D403" s="77">
        <v>76</v>
      </c>
      <c r="E403" s="77">
        <v>39</v>
      </c>
      <c r="F403" s="77">
        <v>1</v>
      </c>
      <c r="G403" s="17">
        <v>0.6</v>
      </c>
      <c r="H403" s="15" t="s">
        <v>83</v>
      </c>
      <c r="I403" s="79">
        <v>6</v>
      </c>
      <c r="J403" s="79">
        <v>21</v>
      </c>
      <c r="K403" s="79">
        <v>4</v>
      </c>
      <c r="L403" s="80">
        <f t="shared" ref="L403:L410" si="44">IFERROR(K403+J403+I403,"")</f>
        <v>31</v>
      </c>
      <c r="M403" s="80">
        <v>1</v>
      </c>
      <c r="N403" s="80">
        <f t="shared" ref="N403:N410" si="45">IFERROR(L403+M403,"")</f>
        <v>32</v>
      </c>
    </row>
    <row r="404" spans="2:14" ht="12" customHeight="1" x14ac:dyDescent="0.2">
      <c r="B404" s="2"/>
      <c r="C404" s="2"/>
      <c r="D404" s="2"/>
      <c r="E404" s="2"/>
      <c r="F404" s="2"/>
      <c r="G404" s="2"/>
      <c r="H404" s="7" t="s">
        <v>33</v>
      </c>
      <c r="I404" s="94">
        <f>IFERROR(I403*I399,"")</f>
        <v>1236.1200000000001</v>
      </c>
      <c r="J404" s="94">
        <f>IFERROR(J403*J399,"")</f>
        <v>3082.17</v>
      </c>
      <c r="K404" s="94">
        <f>IFERROR(K403*K399,"")</f>
        <v>294.64</v>
      </c>
      <c r="L404" s="94">
        <f t="shared" si="44"/>
        <v>4612.93</v>
      </c>
      <c r="M404" s="94">
        <f>IFERROR(M403*M399,"")</f>
        <v>6.25</v>
      </c>
      <c r="N404" s="95">
        <f t="shared" si="45"/>
        <v>4619.18</v>
      </c>
    </row>
    <row r="405" spans="2:14" ht="12" customHeight="1" x14ac:dyDescent="0.2">
      <c r="B405" s="2"/>
      <c r="C405" s="2"/>
      <c r="D405" s="2"/>
      <c r="E405" s="2"/>
      <c r="F405" s="2"/>
      <c r="G405" s="2"/>
      <c r="H405" s="15" t="s">
        <v>1</v>
      </c>
      <c r="I405" s="79">
        <v>0</v>
      </c>
      <c r="J405" s="79">
        <v>1</v>
      </c>
      <c r="K405" s="79">
        <v>0</v>
      </c>
      <c r="L405" s="80">
        <f t="shared" si="44"/>
        <v>1</v>
      </c>
      <c r="M405" s="80">
        <v>0</v>
      </c>
      <c r="N405" s="80">
        <f t="shared" si="45"/>
        <v>1</v>
      </c>
    </row>
    <row r="406" spans="2:14" ht="12" customHeight="1" x14ac:dyDescent="0.2">
      <c r="B406" s="2"/>
      <c r="C406" s="2"/>
      <c r="D406" s="2"/>
      <c r="E406" s="2"/>
      <c r="F406" s="2"/>
      <c r="G406" s="2"/>
      <c r="H406" s="7" t="s">
        <v>33</v>
      </c>
      <c r="I406" s="94">
        <f>IFERROR(I405*I400,"")</f>
        <v>0</v>
      </c>
      <c r="J406" s="94">
        <f>IFERROR(J405*J400,"")</f>
        <v>81.540000000000006</v>
      </c>
      <c r="K406" s="94">
        <f>IFERROR(K405*K400,"")</f>
        <v>0</v>
      </c>
      <c r="L406" s="94">
        <f t="shared" si="44"/>
        <v>81.540000000000006</v>
      </c>
      <c r="M406" s="94">
        <f>IFERROR(M405*M400,"")</f>
        <v>0</v>
      </c>
      <c r="N406" s="95">
        <f t="shared" si="45"/>
        <v>81.540000000000006</v>
      </c>
    </row>
    <row r="407" spans="2:14" ht="12" customHeight="1" x14ac:dyDescent="0.2">
      <c r="B407" s="2"/>
      <c r="C407" s="2"/>
      <c r="D407" s="2"/>
      <c r="E407" s="2"/>
      <c r="F407" s="2"/>
      <c r="G407" s="2"/>
      <c r="H407" s="16" t="s">
        <v>2</v>
      </c>
      <c r="I407" s="81">
        <v>23</v>
      </c>
      <c r="J407" s="81">
        <v>4</v>
      </c>
      <c r="K407" s="81">
        <v>0</v>
      </c>
      <c r="L407" s="81">
        <f t="shared" si="44"/>
        <v>27</v>
      </c>
      <c r="M407" s="81">
        <v>7</v>
      </c>
      <c r="N407" s="80">
        <f t="shared" si="45"/>
        <v>34</v>
      </c>
    </row>
    <row r="408" spans="2:14" ht="12" customHeight="1" x14ac:dyDescent="0.2">
      <c r="B408" s="2"/>
      <c r="C408" s="2"/>
      <c r="D408" s="2"/>
      <c r="E408" s="2"/>
      <c r="F408" s="2"/>
      <c r="G408" s="2"/>
      <c r="H408" s="7" t="s">
        <v>33</v>
      </c>
      <c r="I408" s="94">
        <f>IFERROR(I407*I401,"")</f>
        <v>500.02</v>
      </c>
      <c r="J408" s="94">
        <f>IFERROR(J407*J401,"")</f>
        <v>66.319999999999993</v>
      </c>
      <c r="K408" s="94">
        <f>IFERROR(K407*K401,"")</f>
        <v>0</v>
      </c>
      <c r="L408" s="94">
        <f t="shared" si="44"/>
        <v>566.33999999999992</v>
      </c>
      <c r="M408" s="94">
        <f>IFERROR(M407*M401,"")</f>
        <v>3.7800000000000002</v>
      </c>
      <c r="N408" s="95">
        <f t="shared" si="45"/>
        <v>570.11999999999989</v>
      </c>
    </row>
    <row r="409" spans="2:14" ht="12" customHeight="1" x14ac:dyDescent="0.2">
      <c r="B409" s="2"/>
      <c r="C409" s="2"/>
      <c r="D409" s="2"/>
      <c r="E409" s="2"/>
      <c r="F409" s="2"/>
      <c r="G409" s="2"/>
      <c r="H409" s="16" t="s">
        <v>3</v>
      </c>
      <c r="I409" s="81">
        <v>37</v>
      </c>
      <c r="J409" s="81">
        <v>34</v>
      </c>
      <c r="K409" s="81">
        <v>0</v>
      </c>
      <c r="L409" s="81">
        <f t="shared" si="44"/>
        <v>71</v>
      </c>
      <c r="M409" s="81">
        <v>12</v>
      </c>
      <c r="N409" s="80">
        <f t="shared" si="45"/>
        <v>83</v>
      </c>
    </row>
    <row r="410" spans="2:14" ht="12" customHeight="1" x14ac:dyDescent="0.2">
      <c r="B410" s="2"/>
      <c r="C410" s="2"/>
      <c r="D410" s="2"/>
      <c r="E410" s="2"/>
      <c r="F410" s="2"/>
      <c r="G410" s="2"/>
      <c r="H410" s="7" t="s">
        <v>33</v>
      </c>
      <c r="I410" s="94">
        <f>IFERROR(I409*I402,"")</f>
        <v>2514.15</v>
      </c>
      <c r="J410" s="94">
        <f>IFERROR(J409*J402,"")</f>
        <v>1681.98</v>
      </c>
      <c r="K410" s="94">
        <f>IFERROR(K409*K402,"")</f>
        <v>0</v>
      </c>
      <c r="L410" s="94">
        <f t="shared" si="44"/>
        <v>4196.13</v>
      </c>
      <c r="M410" s="94">
        <f>IFERROR(M409*M402,"")</f>
        <v>16.32</v>
      </c>
      <c r="N410" s="95">
        <f t="shared" si="45"/>
        <v>4212.45</v>
      </c>
    </row>
    <row r="411" spans="2:14" ht="12" customHeight="1" x14ac:dyDescent="0.2">
      <c r="B411" s="2"/>
      <c r="C411" s="2"/>
      <c r="D411" s="2"/>
      <c r="E411" s="2"/>
      <c r="F411" s="2"/>
      <c r="G411" s="2"/>
      <c r="H411" s="98" t="s">
        <v>34</v>
      </c>
      <c r="I411" s="92">
        <f ca="1">SUM(I403:OFFSET(I411,-1,0))-I412</f>
        <v>66</v>
      </c>
      <c r="J411" s="92">
        <f ca="1">SUM(J403:OFFSET(J411,-1,0))-J412</f>
        <v>60</v>
      </c>
      <c r="K411" s="92">
        <f ca="1">SUM(K403:OFFSET(K411,-1,0))-K412</f>
        <v>4</v>
      </c>
      <c r="L411" s="92">
        <f t="shared" ref="L411:L412" ca="1" si="46">K411+J411+I411</f>
        <v>130</v>
      </c>
      <c r="M411" s="92">
        <f ca="1">SUM(M403:OFFSET(M411,-1,0))-M412</f>
        <v>20</v>
      </c>
      <c r="N411" s="93">
        <f t="shared" ref="N411:N412" ca="1" si="47">L411+M411</f>
        <v>150</v>
      </c>
    </row>
    <row r="412" spans="2:14" ht="12" customHeight="1" x14ac:dyDescent="0.2">
      <c r="B412" s="2"/>
      <c r="C412" s="2"/>
      <c r="D412" s="2"/>
      <c r="E412" s="2"/>
      <c r="F412" s="2"/>
      <c r="G412" s="2"/>
      <c r="H412" s="8" t="s">
        <v>49</v>
      </c>
      <c r="I412" s="94">
        <f>SUMIF(H403:H410,"стоимость",I403:I410)</f>
        <v>4250.29</v>
      </c>
      <c r="J412" s="94">
        <f>SUMIF(H403:H410,"стоимость",J403:J410)</f>
        <v>4912.01</v>
      </c>
      <c r="K412" s="94">
        <f>SUMIF(H403:H410,"стоимость",K403:K410)</f>
        <v>294.64</v>
      </c>
      <c r="L412" s="94">
        <f t="shared" si="46"/>
        <v>9456.94</v>
      </c>
      <c r="M412" s="94">
        <f>SUMIF(H403:H410,"стоимость",M403:M410)</f>
        <v>26.35</v>
      </c>
      <c r="N412" s="95">
        <f t="shared" si="47"/>
        <v>9483.2900000000009</v>
      </c>
    </row>
    <row r="413" spans="2:14" ht="12" customHeight="1" x14ac:dyDescent="0.2">
      <c r="B413" s="164" t="s">
        <v>95</v>
      </c>
      <c r="C413" s="147"/>
      <c r="D413" s="147"/>
      <c r="E413" s="147"/>
      <c r="F413" s="91">
        <v>1.05</v>
      </c>
      <c r="G413" s="90"/>
      <c r="H413" s="88"/>
      <c r="I413" s="89"/>
      <c r="J413" s="89"/>
      <c r="K413" s="89"/>
      <c r="L413" s="89"/>
      <c r="M413" s="89"/>
      <c r="N413" s="89">
        <f>F413*N412</f>
        <v>9957.4545000000016</v>
      </c>
    </row>
    <row r="414" spans="2:14" ht="12" customHeight="1" x14ac:dyDescent="0.2">
      <c r="B414" s="163" t="s">
        <v>35</v>
      </c>
      <c r="C414" s="163"/>
      <c r="D414" s="163"/>
      <c r="E414" s="163"/>
      <c r="F414" s="115"/>
      <c r="G414" s="3"/>
      <c r="H414" s="4"/>
      <c r="I414" s="3"/>
      <c r="J414" s="9"/>
      <c r="K414" s="9"/>
      <c r="L414" s="10"/>
      <c r="M414" s="9"/>
      <c r="N414" s="9"/>
    </row>
    <row r="415" spans="2:14" ht="12" customHeight="1" x14ac:dyDescent="0.2">
      <c r="B415" s="150" t="s">
        <v>80</v>
      </c>
      <c r="C415" s="150"/>
      <c r="D415" s="150"/>
      <c r="E415" s="150"/>
      <c r="F415" s="150"/>
      <c r="G415" s="150"/>
      <c r="H415" s="150"/>
      <c r="I415" s="150"/>
      <c r="J415" s="75"/>
      <c r="K415" s="75"/>
      <c r="L415" s="76"/>
      <c r="M415" s="75"/>
      <c r="N415" s="75"/>
    </row>
    <row r="416" spans="2:14" ht="12" customHeight="1" x14ac:dyDescent="0.2">
      <c r="B416" s="138" t="s">
        <v>36</v>
      </c>
      <c r="C416" s="138"/>
      <c r="D416" s="138"/>
      <c r="E416" s="138"/>
      <c r="F416" s="138"/>
      <c r="G416" s="138"/>
      <c r="H416" s="138"/>
      <c r="I416" s="138"/>
      <c r="J416" s="9"/>
      <c r="K416" s="9"/>
      <c r="L416" s="10"/>
      <c r="M416" s="9"/>
      <c r="N416" s="9"/>
    </row>
    <row r="417" spans="2:14" ht="12" customHeight="1" x14ac:dyDescent="0.2">
      <c r="B417" s="138" t="s">
        <v>37</v>
      </c>
      <c r="C417" s="138"/>
      <c r="D417" s="138"/>
      <c r="E417" s="138"/>
      <c r="F417" s="138"/>
      <c r="G417" s="138"/>
      <c r="H417" s="138"/>
      <c r="I417" s="138"/>
      <c r="J417" s="9"/>
      <c r="K417" s="9"/>
      <c r="L417" s="10"/>
      <c r="M417" s="9"/>
      <c r="N417" s="9"/>
    </row>
    <row r="418" spans="2:14" ht="12" customHeight="1" x14ac:dyDescent="0.2">
      <c r="B418" s="138" t="s">
        <v>38</v>
      </c>
      <c r="C418" s="138"/>
      <c r="D418" s="138"/>
      <c r="E418" s="138"/>
      <c r="F418" s="138"/>
      <c r="G418" s="138"/>
      <c r="H418" s="138"/>
      <c r="I418" s="138"/>
      <c r="J418" s="9"/>
      <c r="K418" s="9"/>
      <c r="L418" s="10"/>
      <c r="M418" s="9"/>
      <c r="N418" s="9"/>
    </row>
    <row r="419" spans="2:14" ht="12" customHeight="1" x14ac:dyDescent="0.2">
      <c r="B419" s="138" t="s">
        <v>39</v>
      </c>
      <c r="C419" s="138"/>
      <c r="D419" s="138"/>
      <c r="E419" s="138"/>
      <c r="F419" s="138"/>
      <c r="G419" s="138"/>
      <c r="H419" s="138"/>
      <c r="I419" s="138"/>
      <c r="J419" s="3"/>
      <c r="K419" s="3"/>
      <c r="L419" s="3"/>
      <c r="M419" s="3"/>
      <c r="N419" s="3"/>
    </row>
    <row r="420" spans="2:14" ht="12" customHeight="1" x14ac:dyDescent="0.2">
      <c r="B420" s="138" t="s">
        <v>40</v>
      </c>
      <c r="C420" s="138"/>
      <c r="D420" s="138"/>
      <c r="E420" s="138"/>
      <c r="F420" s="138"/>
      <c r="G420" s="138"/>
      <c r="H420" s="138"/>
      <c r="I420" s="138"/>
      <c r="J420" s="3"/>
      <c r="K420" s="3"/>
      <c r="L420" s="3"/>
      <c r="M420" s="3"/>
      <c r="N420" s="3"/>
    </row>
    <row r="421" spans="2:14" ht="12" customHeight="1" x14ac:dyDescent="0.2">
      <c r="B421" s="138" t="s">
        <v>41</v>
      </c>
      <c r="C421" s="138"/>
      <c r="D421" s="138"/>
      <c r="E421" s="138"/>
      <c r="F421" s="138"/>
      <c r="G421" s="138"/>
      <c r="H421" s="138"/>
      <c r="I421" s="138"/>
      <c r="J421" s="3"/>
      <c r="K421" s="3"/>
      <c r="L421" s="3"/>
      <c r="M421" s="3"/>
      <c r="N421" s="3"/>
    </row>
    <row r="422" spans="2:14" ht="12" customHeight="1" x14ac:dyDescent="0.2">
      <c r="B422" s="138" t="s">
        <v>42</v>
      </c>
      <c r="C422" s="138"/>
      <c r="D422" s="138"/>
      <c r="E422" s="138"/>
      <c r="F422" s="138"/>
      <c r="G422" s="138"/>
      <c r="H422" s="138"/>
      <c r="I422" s="138"/>
      <c r="J422" s="3"/>
      <c r="K422" s="3"/>
      <c r="L422" s="3"/>
      <c r="M422" s="3"/>
      <c r="N422" s="3"/>
    </row>
    <row r="423" spans="2:14" ht="12" customHeight="1" x14ac:dyDescent="0.2">
      <c r="B423" s="113"/>
      <c r="C423" s="113"/>
      <c r="D423" s="113"/>
      <c r="E423" s="113"/>
      <c r="F423" s="113"/>
      <c r="G423" s="113"/>
      <c r="H423" s="113"/>
      <c r="I423" s="113"/>
      <c r="J423" s="3"/>
      <c r="K423" s="3"/>
      <c r="L423" s="3"/>
      <c r="M423" s="3"/>
      <c r="N423" s="3"/>
    </row>
    <row r="424" spans="2:14" ht="12" customHeight="1" x14ac:dyDescent="0.2">
      <c r="B424" s="3" t="s">
        <v>43</v>
      </c>
      <c r="C424" s="3"/>
      <c r="D424" s="3"/>
      <c r="E424" s="3"/>
      <c r="F424" s="3"/>
      <c r="G424" s="3"/>
      <c r="H424" s="4"/>
      <c r="I424" s="3"/>
      <c r="J424" s="3" t="s">
        <v>44</v>
      </c>
      <c r="K424" s="3"/>
      <c r="L424" s="3"/>
      <c r="M424" s="3"/>
      <c r="N424" s="3"/>
    </row>
    <row r="425" spans="2:14" ht="12" customHeight="1" x14ac:dyDescent="0.2">
      <c r="B425" s="11" t="s">
        <v>79</v>
      </c>
      <c r="C425" s="11"/>
      <c r="D425" s="3"/>
      <c r="E425" s="3"/>
      <c r="F425" s="3"/>
      <c r="G425" s="3"/>
      <c r="H425" s="4"/>
      <c r="I425" s="3"/>
      <c r="J425" s="11"/>
      <c r="K425" s="11"/>
      <c r="L425" s="11"/>
      <c r="M425" s="3"/>
      <c r="N425" s="3"/>
    </row>
    <row r="426" spans="2:14" ht="12" customHeight="1" x14ac:dyDescent="0.2">
      <c r="B426" s="12" t="s">
        <v>45</v>
      </c>
      <c r="C426" s="3"/>
      <c r="D426" s="3"/>
      <c r="E426" s="3"/>
      <c r="F426" s="3"/>
      <c r="G426" s="3"/>
      <c r="H426" s="4"/>
      <c r="I426" s="3"/>
      <c r="J426" s="3" t="s">
        <v>45</v>
      </c>
      <c r="K426" s="3"/>
      <c r="L426" s="3"/>
      <c r="M426" s="3"/>
      <c r="N426" s="3"/>
    </row>
    <row r="427" spans="2:14" ht="12" customHeight="1" x14ac:dyDescent="0.2">
      <c r="B427" s="3"/>
      <c r="C427" s="3"/>
      <c r="D427" s="3"/>
      <c r="E427" s="3"/>
      <c r="F427" s="3"/>
      <c r="G427" s="3"/>
      <c r="H427" s="4"/>
      <c r="I427" s="3"/>
      <c r="J427" s="3"/>
      <c r="K427" s="3"/>
      <c r="L427" s="3"/>
      <c r="M427" s="3"/>
      <c r="N427" s="3"/>
    </row>
    <row r="428" spans="2:14" ht="12" customHeight="1" x14ac:dyDescent="0.2">
      <c r="B428" s="11"/>
      <c r="C428" s="11"/>
      <c r="D428" s="3"/>
      <c r="E428" s="3"/>
      <c r="F428" s="3"/>
      <c r="G428" s="3"/>
      <c r="H428" s="4"/>
      <c r="I428" s="3"/>
      <c r="J428" s="11"/>
      <c r="K428" s="11"/>
      <c r="L428" s="11"/>
      <c r="M428" s="3"/>
      <c r="N428" s="3"/>
    </row>
    <row r="429" spans="2:14" ht="12" customHeight="1" x14ac:dyDescent="0.2">
      <c r="B429" s="13" t="s">
        <v>46</v>
      </c>
      <c r="C429" s="3"/>
      <c r="D429" s="3"/>
      <c r="E429" s="3"/>
      <c r="F429" s="3"/>
      <c r="G429" s="3"/>
      <c r="H429" s="4"/>
      <c r="I429" s="3"/>
      <c r="J429" s="139" t="s">
        <v>46</v>
      </c>
      <c r="K429" s="139"/>
      <c r="L429" s="139"/>
      <c r="M429" s="3"/>
      <c r="N429" s="3"/>
    </row>
    <row r="430" spans="2:14" ht="12" customHeight="1" x14ac:dyDescent="0.2">
      <c r="B430" s="3"/>
      <c r="C430" s="3"/>
      <c r="D430" s="3"/>
      <c r="E430" s="3"/>
      <c r="F430" s="3"/>
      <c r="G430" s="3"/>
      <c r="H430" s="4"/>
      <c r="I430" s="3"/>
      <c r="J430" s="3"/>
      <c r="K430" s="3"/>
      <c r="L430" s="3"/>
      <c r="M430" s="3"/>
      <c r="N430" s="3"/>
    </row>
    <row r="431" spans="2:14" ht="12" customHeight="1" x14ac:dyDescent="0.2">
      <c r="B431" s="113" t="s">
        <v>47</v>
      </c>
      <c r="C431" s="3"/>
      <c r="D431" s="3"/>
      <c r="E431" s="3"/>
      <c r="F431" s="3"/>
      <c r="G431" s="3"/>
      <c r="H431" s="4"/>
      <c r="I431" s="3"/>
      <c r="J431" s="3" t="s">
        <v>47</v>
      </c>
      <c r="K431" s="3"/>
      <c r="L431" s="3"/>
      <c r="M431" s="3"/>
      <c r="N431" s="3"/>
    </row>
    <row r="432" spans="2:14" ht="12" customHeight="1" x14ac:dyDescent="0.2">
      <c r="B432" s="113"/>
      <c r="C432" s="3"/>
      <c r="D432" s="3"/>
      <c r="E432" s="3"/>
      <c r="F432" s="3"/>
      <c r="G432" s="3"/>
      <c r="H432" s="4"/>
      <c r="I432" s="3"/>
      <c r="J432" s="3"/>
      <c r="K432" s="3"/>
      <c r="L432" s="3"/>
      <c r="M432" s="3"/>
      <c r="N432" s="3"/>
    </row>
    <row r="433" spans="2:14" ht="12" customHeight="1" x14ac:dyDescent="0.2">
      <c r="B433" s="113"/>
      <c r="C433" s="3"/>
      <c r="D433" s="3"/>
      <c r="E433" s="3"/>
      <c r="F433" s="3"/>
      <c r="G433" s="3"/>
      <c r="H433" s="4"/>
      <c r="I433" s="3"/>
      <c r="J433" s="3"/>
      <c r="K433" s="3"/>
      <c r="L433" s="3"/>
      <c r="M433" s="3"/>
      <c r="N433" s="3"/>
    </row>
    <row r="434" spans="2:14" ht="12" customHeight="1" x14ac:dyDescent="0.2">
      <c r="B434" s="3"/>
      <c r="C434" s="3"/>
      <c r="D434" s="3"/>
      <c r="E434" s="3"/>
      <c r="F434" s="3"/>
      <c r="G434" s="3"/>
      <c r="H434" s="4"/>
      <c r="I434" s="3"/>
      <c r="J434" s="3"/>
      <c r="K434" s="3"/>
      <c r="M434" s="3"/>
      <c r="N434" s="14" t="s">
        <v>12</v>
      </c>
    </row>
    <row r="435" spans="2:14" ht="12" customHeight="1" x14ac:dyDescent="0.2">
      <c r="B435" s="3"/>
      <c r="C435" s="3"/>
      <c r="D435" s="3"/>
      <c r="E435" s="3"/>
      <c r="F435" s="3"/>
      <c r="G435" s="3"/>
      <c r="H435" s="4"/>
      <c r="I435" s="3"/>
      <c r="J435" s="3"/>
      <c r="K435" s="3"/>
      <c r="M435" s="3"/>
      <c r="N435" s="14" t="s">
        <v>13</v>
      </c>
    </row>
    <row r="436" spans="2:14" ht="12" customHeight="1" x14ac:dyDescent="0.2">
      <c r="B436" s="3"/>
      <c r="C436" s="3"/>
      <c r="D436" s="3"/>
      <c r="F436" s="3"/>
      <c r="G436" s="3"/>
      <c r="H436" s="4"/>
      <c r="I436" s="3"/>
      <c r="J436" s="3"/>
      <c r="K436" s="3"/>
      <c r="M436" s="3"/>
      <c r="N436" s="14" t="s">
        <v>14</v>
      </c>
    </row>
    <row r="437" spans="2:14" ht="12" customHeight="1" x14ac:dyDescent="0.2">
      <c r="B437" s="3"/>
      <c r="C437" s="3"/>
      <c r="D437" s="3"/>
      <c r="E437" s="3"/>
      <c r="F437" s="3"/>
      <c r="G437" s="3"/>
      <c r="H437" s="4"/>
      <c r="I437" s="3"/>
      <c r="J437" s="3"/>
      <c r="K437" s="3"/>
      <c r="L437" s="3"/>
      <c r="M437" s="3"/>
      <c r="N437" s="3"/>
    </row>
    <row r="438" spans="2:14" ht="12" customHeight="1" x14ac:dyDescent="0.2">
      <c r="B438" s="3"/>
      <c r="C438" s="162" t="s">
        <v>15</v>
      </c>
      <c r="D438" s="162"/>
      <c r="E438" s="162"/>
      <c r="F438" s="162"/>
      <c r="G438" s="162"/>
      <c r="H438" s="162"/>
      <c r="I438" s="162"/>
      <c r="J438" s="162"/>
      <c r="K438" s="162"/>
      <c r="L438" s="162"/>
      <c r="M438" s="3"/>
      <c r="N438" s="3"/>
    </row>
    <row r="439" spans="2:14" ht="12" customHeight="1" x14ac:dyDescent="0.2">
      <c r="B439" s="3"/>
      <c r="C439" s="162" t="s">
        <v>16</v>
      </c>
      <c r="D439" s="162"/>
      <c r="E439" s="162"/>
      <c r="F439" s="162"/>
      <c r="G439" s="162"/>
      <c r="H439" s="162"/>
      <c r="I439" s="162"/>
      <c r="J439" s="162"/>
      <c r="K439" s="162"/>
      <c r="L439" s="162"/>
      <c r="M439" s="3"/>
      <c r="N439" s="3"/>
    </row>
    <row r="440" spans="2:14" ht="12" customHeight="1" x14ac:dyDescent="0.2">
      <c r="B440" s="3" t="s">
        <v>17</v>
      </c>
      <c r="C440" s="114"/>
      <c r="D440" s="114"/>
      <c r="E440" s="114"/>
      <c r="F440" s="114"/>
      <c r="G440" s="114"/>
      <c r="H440" s="114"/>
      <c r="I440" s="114"/>
      <c r="J440" s="114"/>
      <c r="K440" s="114"/>
      <c r="L440" s="162" t="s">
        <v>18</v>
      </c>
      <c r="M440" s="162"/>
      <c r="N440" s="162"/>
    </row>
    <row r="441" spans="2:14" ht="12" customHeight="1" x14ac:dyDescent="0.2">
      <c r="B441" s="3"/>
      <c r="C441" s="114"/>
      <c r="D441" s="114"/>
      <c r="E441" s="114"/>
      <c r="F441" s="114"/>
      <c r="G441" s="114"/>
      <c r="H441" s="114"/>
      <c r="I441" s="114"/>
      <c r="J441" s="114"/>
      <c r="K441" s="114"/>
      <c r="L441" s="114"/>
      <c r="M441" s="114"/>
      <c r="N441" s="114"/>
    </row>
    <row r="442" spans="2:14" ht="12" customHeight="1" x14ac:dyDescent="0.2">
      <c r="B442" s="3" t="s">
        <v>19</v>
      </c>
      <c r="C442" s="114"/>
      <c r="D442" s="114"/>
      <c r="E442" s="114"/>
      <c r="F442" s="114"/>
      <c r="G442" s="114"/>
      <c r="H442" s="114"/>
      <c r="I442" s="114"/>
      <c r="J442" s="114"/>
      <c r="K442" s="114"/>
      <c r="L442" s="114"/>
      <c r="M442" s="114"/>
      <c r="N442" s="114"/>
    </row>
    <row r="443" spans="2:14" ht="12" customHeight="1" x14ac:dyDescent="0.2">
      <c r="B443" s="3" t="s">
        <v>20</v>
      </c>
      <c r="C443" s="114"/>
      <c r="D443" s="114"/>
      <c r="E443" s="114"/>
      <c r="F443" s="114"/>
      <c r="G443" s="114"/>
      <c r="H443" s="114"/>
      <c r="I443" s="114"/>
      <c r="J443" s="114"/>
      <c r="K443" s="114"/>
      <c r="L443" s="114"/>
      <c r="M443" s="114"/>
      <c r="N443" s="114"/>
    </row>
    <row r="444" spans="2:14" ht="12" customHeight="1" x14ac:dyDescent="0.2">
      <c r="B444" s="3" t="s">
        <v>96</v>
      </c>
      <c r="C444" s="114"/>
      <c r="D444" s="114"/>
      <c r="E444" s="114"/>
      <c r="F444" s="114"/>
      <c r="G444" s="114"/>
      <c r="H444" s="114"/>
      <c r="I444" s="114"/>
      <c r="J444" s="114"/>
      <c r="K444" s="114"/>
      <c r="L444" s="114"/>
      <c r="M444" s="114"/>
      <c r="N444" s="114"/>
    </row>
    <row r="445" spans="2:14" ht="12" customHeight="1" x14ac:dyDescent="0.2">
      <c r="B445" s="3"/>
      <c r="C445" s="114"/>
      <c r="D445" s="114"/>
      <c r="E445" s="114"/>
      <c r="F445" s="114"/>
      <c r="G445" s="114"/>
      <c r="H445" s="114"/>
      <c r="I445" s="114"/>
      <c r="J445" s="114"/>
      <c r="K445" s="114"/>
      <c r="L445" s="114"/>
      <c r="M445" s="114"/>
      <c r="N445" s="114"/>
    </row>
    <row r="446" spans="2:14" ht="12" customHeight="1" x14ac:dyDescent="0.2">
      <c r="B446" s="3"/>
      <c r="C446" s="3"/>
      <c r="D446" s="3"/>
      <c r="E446" s="3"/>
      <c r="F446" s="3"/>
      <c r="G446" s="3"/>
      <c r="H446" s="4"/>
      <c r="I446" s="3"/>
      <c r="J446" s="3"/>
      <c r="K446" s="3"/>
      <c r="L446" s="3"/>
      <c r="M446" s="3"/>
      <c r="N446" s="3"/>
    </row>
    <row r="447" spans="2:14" ht="12" customHeight="1" x14ac:dyDescent="0.2">
      <c r="B447" s="151" t="s">
        <v>4</v>
      </c>
      <c r="C447" s="153" t="s">
        <v>21</v>
      </c>
      <c r="D447" s="165" t="s">
        <v>22</v>
      </c>
      <c r="E447" s="165" t="s">
        <v>23</v>
      </c>
      <c r="F447" s="165" t="s">
        <v>48</v>
      </c>
      <c r="G447" s="165" t="s">
        <v>24</v>
      </c>
      <c r="H447" s="166" t="s">
        <v>0</v>
      </c>
      <c r="I447" s="167" t="s">
        <v>25</v>
      </c>
      <c r="J447" s="167"/>
      <c r="K447" s="167"/>
      <c r="L447" s="167"/>
      <c r="M447" s="168" t="s">
        <v>26</v>
      </c>
      <c r="N447" s="136" t="s">
        <v>27</v>
      </c>
    </row>
    <row r="448" spans="2:14" ht="12" customHeight="1" x14ac:dyDescent="0.2">
      <c r="B448" s="152"/>
      <c r="C448" s="154"/>
      <c r="D448" s="165"/>
      <c r="E448" s="165"/>
      <c r="F448" s="165"/>
      <c r="G448" s="165"/>
      <c r="H448" s="166"/>
      <c r="I448" s="2" t="s">
        <v>28</v>
      </c>
      <c r="J448" s="2" t="s">
        <v>29</v>
      </c>
      <c r="K448" s="2" t="s">
        <v>30</v>
      </c>
      <c r="L448" s="2" t="s">
        <v>31</v>
      </c>
      <c r="M448" s="168"/>
      <c r="N448" s="137"/>
    </row>
    <row r="449" spans="2:14" ht="12" customHeight="1" x14ac:dyDescent="0.2">
      <c r="B449" s="140" t="s">
        <v>97</v>
      </c>
      <c r="C449" s="141"/>
      <c r="D449" s="141"/>
      <c r="E449" s="141"/>
      <c r="F449" s="141"/>
      <c r="G449" s="142"/>
      <c r="H449" s="5" t="s">
        <v>83</v>
      </c>
      <c r="I449" s="6">
        <v>206.02</v>
      </c>
      <c r="J449" s="6">
        <v>146.77000000000001</v>
      </c>
      <c r="K449" s="6">
        <v>73.66</v>
      </c>
      <c r="L449" s="6"/>
      <c r="M449" s="6">
        <v>6.25</v>
      </c>
      <c r="N449" s="6"/>
    </row>
    <row r="450" spans="2:14" ht="12" customHeight="1" x14ac:dyDescent="0.2">
      <c r="B450" s="143"/>
      <c r="C450" s="144"/>
      <c r="D450" s="144"/>
      <c r="E450" s="144"/>
      <c r="F450" s="144"/>
      <c r="G450" s="145"/>
      <c r="H450" s="5" t="s">
        <v>1</v>
      </c>
      <c r="I450" s="6">
        <v>114.43</v>
      </c>
      <c r="J450" s="6">
        <v>81.540000000000006</v>
      </c>
      <c r="K450" s="6">
        <v>41.31</v>
      </c>
      <c r="L450" s="6"/>
      <c r="M450" s="6">
        <v>6.18</v>
      </c>
      <c r="N450" s="6"/>
    </row>
    <row r="451" spans="2:14" ht="12.75" customHeight="1" x14ac:dyDescent="0.2">
      <c r="B451" s="143"/>
      <c r="C451" s="144"/>
      <c r="D451" s="144"/>
      <c r="E451" s="144"/>
      <c r="F451" s="144"/>
      <c r="G451" s="145"/>
      <c r="H451" s="5" t="s">
        <v>2</v>
      </c>
      <c r="I451" s="6">
        <v>21.74</v>
      </c>
      <c r="J451" s="6">
        <v>16.579999999999998</v>
      </c>
      <c r="K451" s="6">
        <v>8.43</v>
      </c>
      <c r="L451" s="6"/>
      <c r="M451" s="6">
        <v>0.54</v>
      </c>
      <c r="N451" s="6"/>
    </row>
    <row r="452" spans="2:14" ht="12.75" customHeight="1" x14ac:dyDescent="0.2">
      <c r="B452" s="143"/>
      <c r="C452" s="144"/>
      <c r="D452" s="144"/>
      <c r="E452" s="144"/>
      <c r="F452" s="144"/>
      <c r="G452" s="145"/>
      <c r="H452" s="5" t="s">
        <v>102</v>
      </c>
      <c r="I452" s="6">
        <v>855.9</v>
      </c>
      <c r="J452" s="6">
        <v>611.54999999999995</v>
      </c>
      <c r="K452" s="6">
        <v>307.68</v>
      </c>
      <c r="L452" s="6"/>
      <c r="M452" s="6">
        <v>26.64</v>
      </c>
      <c r="N452" s="6"/>
    </row>
    <row r="453" spans="2:14" ht="12.75" customHeight="1" x14ac:dyDescent="0.2">
      <c r="B453" s="143"/>
      <c r="C453" s="144"/>
      <c r="D453" s="144"/>
      <c r="E453" s="144"/>
      <c r="F453" s="144"/>
      <c r="G453" s="145"/>
      <c r="H453" s="5" t="s">
        <v>103</v>
      </c>
      <c r="I453" s="6">
        <v>21.74</v>
      </c>
      <c r="J453" s="6">
        <v>16.579999999999998</v>
      </c>
      <c r="K453" s="6">
        <v>8.43</v>
      </c>
      <c r="L453" s="6"/>
      <c r="M453" s="6">
        <v>0.54</v>
      </c>
      <c r="N453" s="6"/>
    </row>
    <row r="454" spans="2:14" ht="12" customHeight="1" x14ac:dyDescent="0.2">
      <c r="B454" s="143"/>
      <c r="C454" s="144"/>
      <c r="D454" s="144"/>
      <c r="E454" s="144"/>
      <c r="F454" s="144"/>
      <c r="G454" s="145"/>
      <c r="H454" s="5" t="s">
        <v>3</v>
      </c>
      <c r="I454" s="6">
        <v>67.95</v>
      </c>
      <c r="J454" s="6">
        <v>49.47</v>
      </c>
      <c r="K454" s="6">
        <v>25.34</v>
      </c>
      <c r="L454" s="6"/>
      <c r="M454" s="6">
        <v>1.36</v>
      </c>
      <c r="N454" s="6"/>
    </row>
    <row r="455" spans="2:14" ht="12" customHeight="1" x14ac:dyDescent="0.2">
      <c r="B455" s="77" t="s">
        <v>88</v>
      </c>
      <c r="C455" s="74" t="s">
        <v>32</v>
      </c>
      <c r="D455" s="77">
        <v>76</v>
      </c>
      <c r="E455" s="77">
        <v>11</v>
      </c>
      <c r="F455" s="77">
        <v>1</v>
      </c>
      <c r="G455" s="17">
        <v>0.4</v>
      </c>
      <c r="H455" s="15" t="s">
        <v>83</v>
      </c>
      <c r="I455" s="79">
        <v>0</v>
      </c>
      <c r="J455" s="79">
        <v>1</v>
      </c>
      <c r="K455" s="79">
        <v>0</v>
      </c>
      <c r="L455" s="80">
        <f t="shared" ref="L455:L466" si="48">IFERROR(K455+J455+I455,"")</f>
        <v>1</v>
      </c>
      <c r="M455" s="80">
        <v>0</v>
      </c>
      <c r="N455" s="80">
        <f t="shared" ref="N455:N466" si="49">IFERROR(L455+M455,"")</f>
        <v>1</v>
      </c>
    </row>
    <row r="456" spans="2:14" ht="12" customHeight="1" x14ac:dyDescent="0.2">
      <c r="B456" s="2"/>
      <c r="C456" s="2"/>
      <c r="D456" s="2"/>
      <c r="E456" s="2"/>
      <c r="F456" s="2"/>
      <c r="G456" s="2"/>
      <c r="H456" s="7" t="s">
        <v>33</v>
      </c>
      <c r="I456" s="94">
        <f>IFERROR(I455*I449,"")</f>
        <v>0</v>
      </c>
      <c r="J456" s="94">
        <f>IFERROR(J455*J449,"")</f>
        <v>146.77000000000001</v>
      </c>
      <c r="K456" s="94">
        <f>IFERROR(K455*K449,"")</f>
        <v>0</v>
      </c>
      <c r="L456" s="94">
        <f t="shared" si="48"/>
        <v>146.77000000000001</v>
      </c>
      <c r="M456" s="94">
        <f>IFERROR(M455*M449,"")</f>
        <v>0</v>
      </c>
      <c r="N456" s="95">
        <f t="shared" si="49"/>
        <v>146.77000000000001</v>
      </c>
    </row>
    <row r="457" spans="2:14" ht="12" customHeight="1" x14ac:dyDescent="0.2">
      <c r="B457" s="2"/>
      <c r="C457" s="2"/>
      <c r="D457" s="2"/>
      <c r="E457" s="2"/>
      <c r="F457" s="2"/>
      <c r="G457" s="2"/>
      <c r="H457" s="15" t="s">
        <v>1</v>
      </c>
      <c r="I457" s="79">
        <v>2</v>
      </c>
      <c r="J457" s="79">
        <v>8</v>
      </c>
      <c r="K457" s="79">
        <v>2</v>
      </c>
      <c r="L457" s="80">
        <f t="shared" si="48"/>
        <v>12</v>
      </c>
      <c r="M457" s="80">
        <v>3</v>
      </c>
      <c r="N457" s="80">
        <f t="shared" si="49"/>
        <v>15</v>
      </c>
    </row>
    <row r="458" spans="2:14" ht="12" customHeight="1" x14ac:dyDescent="0.2">
      <c r="B458" s="2"/>
      <c r="C458" s="2"/>
      <c r="D458" s="2"/>
      <c r="E458" s="2"/>
      <c r="F458" s="2"/>
      <c r="G458" s="2"/>
      <c r="H458" s="7" t="s">
        <v>33</v>
      </c>
      <c r="I458" s="94">
        <f>IFERROR(I457*I450,"")</f>
        <v>228.86</v>
      </c>
      <c r="J458" s="94">
        <f>IFERROR(J457*J450,"")</f>
        <v>652.32000000000005</v>
      </c>
      <c r="K458" s="94">
        <f>IFERROR(K457*K450,"")</f>
        <v>82.62</v>
      </c>
      <c r="L458" s="94">
        <f t="shared" si="48"/>
        <v>963.80000000000007</v>
      </c>
      <c r="M458" s="94">
        <f>IFERROR(M457*M450,"")</f>
        <v>18.54</v>
      </c>
      <c r="N458" s="95">
        <f t="shared" si="49"/>
        <v>982.34</v>
      </c>
    </row>
    <row r="459" spans="2:14" ht="12" customHeight="1" x14ac:dyDescent="0.2">
      <c r="B459" s="2"/>
      <c r="C459" s="2"/>
      <c r="D459" s="2"/>
      <c r="E459" s="2"/>
      <c r="F459" s="2"/>
      <c r="G459" s="2"/>
      <c r="H459" s="16" t="s">
        <v>2</v>
      </c>
      <c r="I459" s="81">
        <v>4</v>
      </c>
      <c r="J459" s="81">
        <v>0</v>
      </c>
      <c r="K459" s="81">
        <v>0</v>
      </c>
      <c r="L459" s="81">
        <f t="shared" si="48"/>
        <v>4</v>
      </c>
      <c r="M459" s="81">
        <v>1</v>
      </c>
      <c r="N459" s="80">
        <f t="shared" si="49"/>
        <v>5</v>
      </c>
    </row>
    <row r="460" spans="2:14" ht="12" customHeight="1" x14ac:dyDescent="0.2">
      <c r="B460" s="2"/>
      <c r="C460" s="2"/>
      <c r="D460" s="2"/>
      <c r="E460" s="2"/>
      <c r="F460" s="2"/>
      <c r="G460" s="2"/>
      <c r="H460" s="7" t="s">
        <v>33</v>
      </c>
      <c r="I460" s="94">
        <f>IFERROR(I459*I451,"")</f>
        <v>86.96</v>
      </c>
      <c r="J460" s="94">
        <f>IFERROR(J459*J451,"")</f>
        <v>0</v>
      </c>
      <c r="K460" s="94">
        <f>IFERROR(K459*K451,"")</f>
        <v>0</v>
      </c>
      <c r="L460" s="94">
        <f t="shared" si="48"/>
        <v>86.96</v>
      </c>
      <c r="M460" s="94">
        <f>IFERROR(M459*M451,"")</f>
        <v>0.54</v>
      </c>
      <c r="N460" s="95">
        <f t="shared" si="49"/>
        <v>87.5</v>
      </c>
    </row>
    <row r="461" spans="2:14" ht="12" customHeight="1" x14ac:dyDescent="0.2">
      <c r="B461" s="2"/>
      <c r="C461" s="2"/>
      <c r="D461" s="2"/>
      <c r="E461" s="2"/>
      <c r="F461" s="2"/>
      <c r="G461" s="2"/>
      <c r="H461" s="16" t="s">
        <v>102</v>
      </c>
      <c r="I461" s="81">
        <v>0</v>
      </c>
      <c r="J461" s="81">
        <v>0</v>
      </c>
      <c r="K461" s="81">
        <v>0</v>
      </c>
      <c r="L461" s="81">
        <f t="shared" ref="L461:L464" si="50">IFERROR(K461+J461+I461,"")</f>
        <v>0</v>
      </c>
      <c r="M461" s="81">
        <v>1</v>
      </c>
      <c r="N461" s="80">
        <f t="shared" ref="N461:N463" si="51">IFERROR(L461+M461,"")</f>
        <v>1</v>
      </c>
    </row>
    <row r="462" spans="2:14" ht="12" customHeight="1" x14ac:dyDescent="0.2">
      <c r="B462" s="2"/>
      <c r="C462" s="2"/>
      <c r="D462" s="2"/>
      <c r="E462" s="2"/>
      <c r="F462" s="2"/>
      <c r="G462" s="2"/>
      <c r="H462" s="7" t="s">
        <v>33</v>
      </c>
      <c r="I462" s="94">
        <f>IFERROR(I461*I452,"")</f>
        <v>0</v>
      </c>
      <c r="J462" s="94">
        <f t="shared" ref="J462:M462" si="52">IFERROR(J461*J452,"")</f>
        <v>0</v>
      </c>
      <c r="K462" s="94">
        <f t="shared" si="52"/>
        <v>0</v>
      </c>
      <c r="L462" s="94">
        <f t="shared" si="50"/>
        <v>0</v>
      </c>
      <c r="M462" s="94">
        <f t="shared" si="52"/>
        <v>26.64</v>
      </c>
      <c r="N462" s="95">
        <f>IFERROR(L462+M462,"")</f>
        <v>26.64</v>
      </c>
    </row>
    <row r="463" spans="2:14" ht="12" customHeight="1" x14ac:dyDescent="0.2">
      <c r="B463" s="2"/>
      <c r="C463" s="2"/>
      <c r="D463" s="2"/>
      <c r="E463" s="2"/>
      <c r="F463" s="2"/>
      <c r="G463" s="2"/>
      <c r="H463" s="16" t="s">
        <v>103</v>
      </c>
      <c r="I463" s="81">
        <v>3</v>
      </c>
      <c r="J463" s="81">
        <v>13</v>
      </c>
      <c r="K463" s="81">
        <v>0</v>
      </c>
      <c r="L463" s="81">
        <f t="shared" si="50"/>
        <v>16</v>
      </c>
      <c r="M463" s="81">
        <v>4</v>
      </c>
      <c r="N463" s="80">
        <f t="shared" si="51"/>
        <v>20</v>
      </c>
    </row>
    <row r="464" spans="2:14" ht="12" customHeight="1" x14ac:dyDescent="0.2">
      <c r="B464" s="2"/>
      <c r="C464" s="2"/>
      <c r="D464" s="2"/>
      <c r="E464" s="2"/>
      <c r="F464" s="2"/>
      <c r="G464" s="2"/>
      <c r="H464" s="7" t="s">
        <v>33</v>
      </c>
      <c r="I464" s="94">
        <f>IFERROR(I463*I453,"")</f>
        <v>65.22</v>
      </c>
      <c r="J464" s="94">
        <f t="shared" ref="J464:M464" si="53">IFERROR(J463*J453,"")</f>
        <v>215.53999999999996</v>
      </c>
      <c r="K464" s="94">
        <f t="shared" si="53"/>
        <v>0</v>
      </c>
      <c r="L464" s="94">
        <f t="shared" si="50"/>
        <v>280.76</v>
      </c>
      <c r="M464" s="94">
        <f t="shared" si="53"/>
        <v>2.16</v>
      </c>
      <c r="N464" s="95">
        <f>IFERROR(L464+M464,"")</f>
        <v>282.92</v>
      </c>
    </row>
    <row r="465" spans="2:14" ht="12" customHeight="1" x14ac:dyDescent="0.2">
      <c r="B465" s="2"/>
      <c r="C465" s="2"/>
      <c r="D465" s="2"/>
      <c r="E465" s="2"/>
      <c r="F465" s="2"/>
      <c r="G465" s="2"/>
      <c r="H465" s="16" t="s">
        <v>3</v>
      </c>
      <c r="I465" s="81">
        <v>1</v>
      </c>
      <c r="J465" s="81">
        <v>5</v>
      </c>
      <c r="K465" s="81">
        <v>1</v>
      </c>
      <c r="L465" s="81">
        <f t="shared" si="48"/>
        <v>7</v>
      </c>
      <c r="M465" s="81">
        <v>1</v>
      </c>
      <c r="N465" s="80">
        <f t="shared" si="49"/>
        <v>8</v>
      </c>
    </row>
    <row r="466" spans="2:14" ht="12" customHeight="1" x14ac:dyDescent="0.2">
      <c r="B466" s="2"/>
      <c r="C466" s="2"/>
      <c r="D466" s="2"/>
      <c r="E466" s="2"/>
      <c r="F466" s="2"/>
      <c r="G466" s="2"/>
      <c r="H466" s="7" t="s">
        <v>33</v>
      </c>
      <c r="I466" s="94">
        <f>IFERROR(I465*I454,"")</f>
        <v>67.95</v>
      </c>
      <c r="J466" s="94">
        <f>IFERROR(J465*J454,"")</f>
        <v>247.35</v>
      </c>
      <c r="K466" s="94">
        <f>IFERROR(K465*K454,"")</f>
        <v>25.34</v>
      </c>
      <c r="L466" s="94">
        <f t="shared" si="48"/>
        <v>340.64</v>
      </c>
      <c r="M466" s="94">
        <f>IFERROR(M465*M454,"")</f>
        <v>1.36</v>
      </c>
      <c r="N466" s="95">
        <f t="shared" si="49"/>
        <v>342</v>
      </c>
    </row>
    <row r="467" spans="2:14" ht="12" customHeight="1" x14ac:dyDescent="0.2">
      <c r="B467" s="2"/>
      <c r="C467" s="2"/>
      <c r="D467" s="2"/>
      <c r="E467" s="2"/>
      <c r="F467" s="2"/>
      <c r="G467" s="2"/>
      <c r="H467" s="98" t="s">
        <v>34</v>
      </c>
      <c r="I467" s="92">
        <f ca="1">SUM(I455:OFFSET(I467,-1,0))-I468</f>
        <v>10</v>
      </c>
      <c r="J467" s="92">
        <f ca="1">SUM(J455:OFFSET(J467,-1,0))-J468</f>
        <v>27</v>
      </c>
      <c r="K467" s="92">
        <f ca="1">SUM(K455:OFFSET(K467,-1,0))-K468</f>
        <v>3</v>
      </c>
      <c r="L467" s="92">
        <f t="shared" ref="L467:L468" ca="1" si="54">K467+J467+I467</f>
        <v>40</v>
      </c>
      <c r="M467" s="92">
        <f ca="1">SUM(M455:OFFSET(M467,-1,0))-M468</f>
        <v>10</v>
      </c>
      <c r="N467" s="93">
        <f t="shared" ref="N467:N468" ca="1" si="55">L467+M467</f>
        <v>50</v>
      </c>
    </row>
    <row r="468" spans="2:14" ht="12" customHeight="1" x14ac:dyDescent="0.2">
      <c r="B468" s="2"/>
      <c r="C468" s="2"/>
      <c r="D468" s="2"/>
      <c r="E468" s="2"/>
      <c r="F468" s="2"/>
      <c r="G468" s="2"/>
      <c r="H468" s="8" t="s">
        <v>49</v>
      </c>
      <c r="I468" s="94">
        <f>SUMIF(H455:H466,"стоимость",I455:I466)</f>
        <v>448.98999999999995</v>
      </c>
      <c r="J468" s="94">
        <f>SUMIF(H455:H466,"стоимость",J455:J466)</f>
        <v>1261.98</v>
      </c>
      <c r="K468" s="94">
        <f>SUMIF(H455:H466,"стоимость",K455:K466)</f>
        <v>107.96000000000001</v>
      </c>
      <c r="L468" s="94">
        <f t="shared" si="54"/>
        <v>1818.93</v>
      </c>
      <c r="M468" s="94">
        <f>SUMIF(H455:H466,"стоимость",M455:M466)</f>
        <v>49.239999999999995</v>
      </c>
      <c r="N468" s="95">
        <f t="shared" si="55"/>
        <v>1868.17</v>
      </c>
    </row>
    <row r="469" spans="2:14" ht="12" customHeight="1" x14ac:dyDescent="0.2">
      <c r="B469" s="146" t="s">
        <v>101</v>
      </c>
      <c r="C469" s="147"/>
      <c r="D469" s="147"/>
      <c r="E469" s="147"/>
      <c r="F469" s="91">
        <v>1</v>
      </c>
      <c r="G469" s="90"/>
      <c r="H469" s="88"/>
      <c r="I469" s="89"/>
      <c r="J469" s="89"/>
      <c r="K469" s="89"/>
      <c r="L469" s="89"/>
      <c r="M469" s="89"/>
      <c r="N469" s="89">
        <f>F469*N468</f>
        <v>1868.17</v>
      </c>
    </row>
    <row r="470" spans="2:14" ht="12" customHeight="1" x14ac:dyDescent="0.2">
      <c r="B470" s="163" t="s">
        <v>35</v>
      </c>
      <c r="C470" s="163"/>
      <c r="D470" s="163"/>
      <c r="E470" s="163"/>
      <c r="F470" s="115"/>
      <c r="G470" s="3"/>
      <c r="H470" s="4"/>
      <c r="I470" s="126"/>
      <c r="J470" s="126"/>
      <c r="K470" s="126"/>
      <c r="L470" s="126"/>
      <c r="M470" s="126"/>
      <c r="N470" s="126"/>
    </row>
    <row r="471" spans="2:14" ht="12" customHeight="1" x14ac:dyDescent="0.2">
      <c r="B471" s="150" t="s">
        <v>80</v>
      </c>
      <c r="C471" s="150"/>
      <c r="D471" s="150"/>
      <c r="E471" s="150"/>
      <c r="F471" s="150"/>
      <c r="G471" s="150"/>
      <c r="H471" s="150"/>
      <c r="I471" s="150"/>
      <c r="J471" s="75"/>
      <c r="K471" s="75"/>
      <c r="L471" s="76"/>
      <c r="M471" s="75"/>
      <c r="N471" s="75"/>
    </row>
    <row r="472" spans="2:14" ht="12" customHeight="1" x14ac:dyDescent="0.2">
      <c r="B472" s="138" t="s">
        <v>36</v>
      </c>
      <c r="C472" s="138"/>
      <c r="D472" s="138"/>
      <c r="E472" s="138"/>
      <c r="F472" s="138"/>
      <c r="G472" s="138"/>
      <c r="H472" s="138"/>
      <c r="I472" s="138"/>
      <c r="J472" s="9"/>
      <c r="K472" s="9"/>
      <c r="L472" s="10"/>
      <c r="M472" s="9"/>
      <c r="N472" s="9"/>
    </row>
    <row r="473" spans="2:14" ht="12" customHeight="1" x14ac:dyDescent="0.2">
      <c r="B473" s="138" t="s">
        <v>37</v>
      </c>
      <c r="C473" s="138"/>
      <c r="D473" s="138"/>
      <c r="E473" s="138"/>
      <c r="F473" s="138"/>
      <c r="G473" s="138"/>
      <c r="H473" s="138"/>
      <c r="I473" s="138"/>
      <c r="J473" s="9"/>
      <c r="K473" s="9"/>
      <c r="L473" s="10"/>
      <c r="M473" s="9"/>
      <c r="N473" s="9"/>
    </row>
    <row r="474" spans="2:14" ht="12" customHeight="1" x14ac:dyDescent="0.2">
      <c r="B474" s="138" t="s">
        <v>38</v>
      </c>
      <c r="C474" s="138"/>
      <c r="D474" s="138"/>
      <c r="E474" s="138"/>
      <c r="F474" s="138"/>
      <c r="G474" s="138"/>
      <c r="H474" s="138"/>
      <c r="I474" s="138"/>
      <c r="J474" s="9"/>
      <c r="K474" s="9"/>
      <c r="L474" s="10"/>
      <c r="M474" s="9"/>
      <c r="N474" s="9"/>
    </row>
    <row r="475" spans="2:14" ht="12" customHeight="1" x14ac:dyDescent="0.2">
      <c r="B475" s="138" t="s">
        <v>39</v>
      </c>
      <c r="C475" s="138"/>
      <c r="D475" s="138"/>
      <c r="E475" s="138"/>
      <c r="F475" s="138"/>
      <c r="G475" s="138"/>
      <c r="H475" s="138"/>
      <c r="I475" s="138"/>
      <c r="J475" s="3"/>
      <c r="K475" s="3"/>
      <c r="L475" s="3"/>
      <c r="M475" s="3"/>
      <c r="N475" s="3"/>
    </row>
    <row r="476" spans="2:14" ht="12" customHeight="1" x14ac:dyDescent="0.2">
      <c r="B476" s="138" t="s">
        <v>40</v>
      </c>
      <c r="C476" s="138"/>
      <c r="D476" s="138"/>
      <c r="E476" s="138"/>
      <c r="F476" s="138"/>
      <c r="G476" s="138"/>
      <c r="H476" s="138"/>
      <c r="I476" s="138"/>
      <c r="J476" s="3"/>
      <c r="K476" s="3"/>
      <c r="L476" s="3"/>
      <c r="M476" s="3"/>
      <c r="N476" s="3"/>
    </row>
    <row r="477" spans="2:14" ht="12" customHeight="1" x14ac:dyDescent="0.2">
      <c r="B477" s="138" t="s">
        <v>41</v>
      </c>
      <c r="C477" s="138"/>
      <c r="D477" s="138"/>
      <c r="E477" s="138"/>
      <c r="F477" s="138"/>
      <c r="G477" s="138"/>
      <c r="H477" s="138"/>
      <c r="I477" s="138"/>
      <c r="J477" s="3"/>
      <c r="K477" s="3"/>
      <c r="L477" s="3"/>
      <c r="M477" s="3"/>
      <c r="N477" s="3"/>
    </row>
    <row r="478" spans="2:14" ht="12" customHeight="1" x14ac:dyDescent="0.2">
      <c r="B478" s="138" t="s">
        <v>42</v>
      </c>
      <c r="C478" s="138"/>
      <c r="D478" s="138"/>
      <c r="E478" s="138"/>
      <c r="F478" s="138"/>
      <c r="G478" s="138"/>
      <c r="H478" s="138"/>
      <c r="I478" s="138"/>
      <c r="J478" s="3"/>
      <c r="K478" s="3"/>
      <c r="L478" s="3"/>
      <c r="M478" s="3"/>
      <c r="N478" s="3"/>
    </row>
    <row r="479" spans="2:14" ht="12" customHeight="1" x14ac:dyDescent="0.2">
      <c r="B479" s="113"/>
      <c r="C479" s="113"/>
      <c r="D479" s="113"/>
      <c r="E479" s="113"/>
      <c r="F479" s="113"/>
      <c r="G479" s="113"/>
      <c r="H479" s="113"/>
      <c r="I479" s="113"/>
      <c r="J479" s="3"/>
      <c r="K479" s="3"/>
      <c r="L479" s="3"/>
      <c r="M479" s="3"/>
      <c r="N479" s="3"/>
    </row>
    <row r="480" spans="2:14" ht="12" customHeight="1" x14ac:dyDescent="0.2">
      <c r="B480" s="3" t="s">
        <v>43</v>
      </c>
      <c r="C480" s="3"/>
      <c r="D480" s="3"/>
      <c r="E480" s="3"/>
      <c r="F480" s="3"/>
      <c r="G480" s="3"/>
      <c r="H480" s="4"/>
      <c r="I480" s="3"/>
      <c r="J480" s="3" t="s">
        <v>44</v>
      </c>
      <c r="K480" s="3"/>
      <c r="L480" s="3"/>
      <c r="M480" s="3"/>
      <c r="N480" s="3"/>
    </row>
    <row r="481" spans="2:14" ht="12" customHeight="1" x14ac:dyDescent="0.2">
      <c r="B481" s="11" t="s">
        <v>79</v>
      </c>
      <c r="C481" s="11"/>
      <c r="D481" s="3"/>
      <c r="E481" s="3"/>
      <c r="F481" s="3"/>
      <c r="G481" s="3"/>
      <c r="H481" s="4"/>
      <c r="I481" s="3"/>
      <c r="J481" s="11"/>
      <c r="K481" s="11"/>
      <c r="L481" s="11"/>
      <c r="M481" s="3"/>
      <c r="N481" s="3"/>
    </row>
    <row r="482" spans="2:14" ht="12" customHeight="1" x14ac:dyDescent="0.2">
      <c r="B482" s="12" t="s">
        <v>45</v>
      </c>
      <c r="C482" s="3"/>
      <c r="D482" s="3"/>
      <c r="E482" s="3"/>
      <c r="F482" s="3"/>
      <c r="G482" s="3"/>
      <c r="H482" s="4"/>
      <c r="I482" s="3"/>
      <c r="J482" s="3" t="s">
        <v>45</v>
      </c>
      <c r="K482" s="3"/>
      <c r="L482" s="3"/>
      <c r="M482" s="3"/>
      <c r="N482" s="3"/>
    </row>
    <row r="483" spans="2:14" ht="12" customHeight="1" x14ac:dyDescent="0.2">
      <c r="B483" s="3"/>
      <c r="C483" s="3"/>
      <c r="D483" s="3"/>
      <c r="E483" s="3"/>
      <c r="F483" s="3"/>
      <c r="G483" s="3"/>
      <c r="H483" s="4"/>
      <c r="I483" s="3"/>
      <c r="J483" s="3"/>
      <c r="K483" s="3"/>
      <c r="L483" s="3"/>
      <c r="M483" s="3"/>
      <c r="N483" s="3"/>
    </row>
    <row r="484" spans="2:14" ht="12" customHeight="1" x14ac:dyDescent="0.2">
      <c r="B484" s="11"/>
      <c r="C484" s="11"/>
      <c r="D484" s="3"/>
      <c r="E484" s="3"/>
      <c r="F484" s="3"/>
      <c r="G484" s="3"/>
      <c r="H484" s="4"/>
      <c r="I484" s="3"/>
      <c r="J484" s="11"/>
      <c r="K484" s="11"/>
      <c r="L484" s="11"/>
      <c r="M484" s="3"/>
      <c r="N484" s="3"/>
    </row>
    <row r="485" spans="2:14" ht="12" customHeight="1" x14ac:dyDescent="0.2">
      <c r="B485" s="13" t="s">
        <v>46</v>
      </c>
      <c r="C485" s="3"/>
      <c r="D485" s="3"/>
      <c r="E485" s="3"/>
      <c r="F485" s="3"/>
      <c r="G485" s="3"/>
      <c r="H485" s="4"/>
      <c r="I485" s="3"/>
      <c r="J485" s="139" t="s">
        <v>46</v>
      </c>
      <c r="K485" s="139"/>
      <c r="L485" s="139"/>
      <c r="M485" s="3"/>
      <c r="N485" s="3"/>
    </row>
    <row r="486" spans="2:14" ht="12" customHeight="1" x14ac:dyDescent="0.2">
      <c r="B486" s="3"/>
      <c r="C486" s="3"/>
      <c r="D486" s="3"/>
      <c r="E486" s="3"/>
      <c r="F486" s="3"/>
      <c r="G486" s="3"/>
      <c r="H486" s="4"/>
      <c r="I486" s="3"/>
      <c r="J486" s="3"/>
      <c r="K486" s="3"/>
      <c r="L486" s="3"/>
      <c r="M486" s="3"/>
      <c r="N486" s="3"/>
    </row>
    <row r="487" spans="2:14" ht="12" customHeight="1" x14ac:dyDescent="0.2">
      <c r="B487" s="113" t="s">
        <v>47</v>
      </c>
      <c r="C487" s="3"/>
      <c r="D487" s="3"/>
      <c r="E487" s="3"/>
      <c r="F487" s="3"/>
      <c r="G487" s="3"/>
      <c r="H487" s="4"/>
      <c r="I487" s="3"/>
      <c r="J487" s="3" t="s">
        <v>47</v>
      </c>
      <c r="K487" s="3"/>
      <c r="L487" s="3"/>
      <c r="M487" s="3"/>
      <c r="N487" s="3"/>
    </row>
    <row r="488" spans="2:14" x14ac:dyDescent="0.2">
      <c r="B488" s="113"/>
      <c r="C488" s="3"/>
      <c r="D488" s="3"/>
      <c r="E488" s="3"/>
      <c r="F488" s="3"/>
      <c r="G488" s="3"/>
      <c r="H488" s="4"/>
      <c r="I488" s="3"/>
      <c r="J488" s="3"/>
      <c r="K488" s="3"/>
      <c r="L488" s="3"/>
      <c r="M488" s="3"/>
      <c r="N488" s="3"/>
    </row>
    <row r="489" spans="2:14" x14ac:dyDescent="0.2">
      <c r="B489" s="3"/>
      <c r="C489" s="3"/>
      <c r="D489" s="3"/>
      <c r="E489" s="3"/>
      <c r="F489" s="3"/>
      <c r="G489" s="3"/>
      <c r="H489" s="4"/>
      <c r="I489" s="3"/>
      <c r="J489" s="3"/>
      <c r="K489" s="3"/>
      <c r="M489" s="3"/>
      <c r="N489" s="14" t="s">
        <v>12</v>
      </c>
    </row>
    <row r="490" spans="2:14" x14ac:dyDescent="0.2">
      <c r="B490" s="3"/>
      <c r="C490" s="3"/>
      <c r="D490" s="3"/>
      <c r="E490" s="3"/>
      <c r="F490" s="3"/>
      <c r="G490" s="3"/>
      <c r="H490" s="4"/>
      <c r="I490" s="3"/>
      <c r="J490" s="3"/>
      <c r="K490" s="3"/>
      <c r="M490" s="3"/>
      <c r="N490" s="14" t="s">
        <v>13</v>
      </c>
    </row>
    <row r="491" spans="2:14" x14ac:dyDescent="0.2">
      <c r="B491" s="3"/>
      <c r="C491" s="3"/>
      <c r="D491" s="3"/>
      <c r="E491" s="3"/>
      <c r="F491" s="3"/>
      <c r="G491" s="3"/>
      <c r="H491" s="4"/>
      <c r="I491" s="3"/>
      <c r="J491" s="3"/>
      <c r="K491" s="3"/>
      <c r="M491" s="3"/>
      <c r="N491" s="14" t="s">
        <v>14</v>
      </c>
    </row>
    <row r="492" spans="2:14" x14ac:dyDescent="0.2">
      <c r="B492" s="3"/>
      <c r="C492" s="3"/>
      <c r="D492" s="3"/>
      <c r="E492" s="3"/>
      <c r="F492" s="3"/>
      <c r="G492" s="3"/>
      <c r="H492" s="4"/>
      <c r="I492" s="3"/>
      <c r="J492" s="3"/>
      <c r="K492" s="3"/>
      <c r="L492" s="3"/>
      <c r="M492" s="3"/>
      <c r="N492" s="3"/>
    </row>
    <row r="493" spans="2:14" x14ac:dyDescent="0.2">
      <c r="B493" s="3"/>
      <c r="C493" s="162" t="s">
        <v>15</v>
      </c>
      <c r="D493" s="162"/>
      <c r="E493" s="162"/>
      <c r="F493" s="162"/>
      <c r="G493" s="162"/>
      <c r="H493" s="162"/>
      <c r="I493" s="162"/>
      <c r="J493" s="162"/>
      <c r="K493" s="162"/>
      <c r="L493" s="162"/>
      <c r="M493" s="3"/>
      <c r="N493" s="3"/>
    </row>
    <row r="494" spans="2:14" x14ac:dyDescent="0.2">
      <c r="B494" s="3"/>
      <c r="C494" s="162" t="s">
        <v>16</v>
      </c>
      <c r="D494" s="162"/>
      <c r="E494" s="162"/>
      <c r="F494" s="162"/>
      <c r="G494" s="162"/>
      <c r="H494" s="162"/>
      <c r="I494" s="162"/>
      <c r="J494" s="162"/>
      <c r="K494" s="162"/>
      <c r="L494" s="162"/>
      <c r="M494" s="3"/>
      <c r="N494" s="3"/>
    </row>
    <row r="495" spans="2:14" x14ac:dyDescent="0.2">
      <c r="B495" s="3" t="s">
        <v>17</v>
      </c>
      <c r="C495" s="114"/>
      <c r="D495" s="114"/>
      <c r="E495" s="114"/>
      <c r="F495" s="114"/>
      <c r="G495" s="114"/>
      <c r="H495" s="114"/>
      <c r="I495" s="114"/>
      <c r="J495" s="114"/>
      <c r="K495" s="114"/>
      <c r="L495" s="162" t="s">
        <v>18</v>
      </c>
      <c r="M495" s="162"/>
      <c r="N495" s="162"/>
    </row>
    <row r="496" spans="2:14" x14ac:dyDescent="0.2">
      <c r="B496" s="3"/>
      <c r="C496" s="114"/>
      <c r="D496" s="114"/>
      <c r="E496" s="114"/>
      <c r="F496" s="114"/>
      <c r="G496" s="114"/>
      <c r="H496" s="114"/>
      <c r="I496" s="114"/>
      <c r="J496" s="114"/>
      <c r="K496" s="114"/>
      <c r="L496" s="114"/>
      <c r="M496" s="114"/>
      <c r="N496" s="114"/>
    </row>
    <row r="497" spans="2:14" x14ac:dyDescent="0.2">
      <c r="B497" s="3" t="s">
        <v>19</v>
      </c>
      <c r="C497" s="114"/>
      <c r="D497" s="114"/>
      <c r="E497" s="114"/>
      <c r="F497" s="114"/>
      <c r="G497" s="114"/>
      <c r="H497" s="114"/>
      <c r="I497" s="114"/>
      <c r="J497" s="114"/>
      <c r="K497" s="114"/>
      <c r="L497" s="114"/>
      <c r="M497" s="114"/>
      <c r="N497" s="114"/>
    </row>
    <row r="498" spans="2:14" x14ac:dyDescent="0.2">
      <c r="B498" s="3" t="s">
        <v>20</v>
      </c>
      <c r="C498" s="114"/>
      <c r="D498" s="114"/>
      <c r="E498" s="114"/>
      <c r="F498" s="114"/>
      <c r="G498" s="114"/>
      <c r="H498" s="114"/>
      <c r="I498" s="114"/>
      <c r="J498" s="114"/>
      <c r="K498" s="114"/>
      <c r="L498" s="114"/>
      <c r="M498" s="114"/>
      <c r="N498" s="114"/>
    </row>
    <row r="499" spans="2:14" x14ac:dyDescent="0.2">
      <c r="B499" s="3" t="s">
        <v>96</v>
      </c>
      <c r="C499" s="114"/>
      <c r="D499" s="114"/>
      <c r="E499" s="114"/>
      <c r="F499" s="114"/>
      <c r="G499" s="114"/>
      <c r="H499" s="114"/>
      <c r="I499" s="114"/>
      <c r="J499" s="114"/>
      <c r="K499" s="114"/>
      <c r="L499" s="114"/>
      <c r="M499" s="114"/>
      <c r="N499" s="114"/>
    </row>
    <row r="500" spans="2:14" x14ac:dyDescent="0.2">
      <c r="B500" s="3"/>
      <c r="C500" s="114"/>
      <c r="D500" s="114"/>
      <c r="E500" s="114"/>
      <c r="F500" s="114"/>
      <c r="G500" s="114"/>
      <c r="H500" s="114"/>
      <c r="I500" s="114"/>
      <c r="J500" s="114"/>
      <c r="K500" s="114"/>
      <c r="L500" s="114"/>
      <c r="M500" s="114"/>
      <c r="N500" s="114"/>
    </row>
    <row r="501" spans="2:14" x14ac:dyDescent="0.2">
      <c r="B501" s="3"/>
      <c r="C501" s="3"/>
      <c r="D501" s="3"/>
      <c r="E501" s="3"/>
      <c r="F501" s="3"/>
      <c r="G501" s="3"/>
      <c r="H501" s="4"/>
      <c r="I501" s="3"/>
      <c r="J501" s="3"/>
      <c r="K501" s="3"/>
      <c r="L501" s="3"/>
      <c r="M501" s="3"/>
      <c r="N501" s="3"/>
    </row>
    <row r="502" spans="2:14" x14ac:dyDescent="0.2">
      <c r="B502" s="151" t="s">
        <v>4</v>
      </c>
      <c r="C502" s="153" t="s">
        <v>21</v>
      </c>
      <c r="D502" s="151" t="s">
        <v>22</v>
      </c>
      <c r="E502" s="151" t="s">
        <v>23</v>
      </c>
      <c r="F502" s="151" t="s">
        <v>48</v>
      </c>
      <c r="G502" s="151" t="s">
        <v>24</v>
      </c>
      <c r="H502" s="155" t="s">
        <v>0</v>
      </c>
      <c r="I502" s="157" t="s">
        <v>25</v>
      </c>
      <c r="J502" s="158"/>
      <c r="K502" s="158"/>
      <c r="L502" s="159"/>
      <c r="M502" s="160" t="s">
        <v>26</v>
      </c>
      <c r="N502" s="136" t="s">
        <v>27</v>
      </c>
    </row>
    <row r="503" spans="2:14" x14ac:dyDescent="0.2">
      <c r="B503" s="152"/>
      <c r="C503" s="154"/>
      <c r="D503" s="152"/>
      <c r="E503" s="152"/>
      <c r="F503" s="152"/>
      <c r="G503" s="152"/>
      <c r="H503" s="156"/>
      <c r="I503" s="2" t="s">
        <v>28</v>
      </c>
      <c r="J503" s="2" t="s">
        <v>29</v>
      </c>
      <c r="K503" s="2" t="s">
        <v>30</v>
      </c>
      <c r="L503" s="2" t="s">
        <v>31</v>
      </c>
      <c r="M503" s="161"/>
      <c r="N503" s="137"/>
    </row>
    <row r="504" spans="2:14" x14ac:dyDescent="0.2">
      <c r="B504" s="140" t="s">
        <v>97</v>
      </c>
      <c r="C504" s="141"/>
      <c r="D504" s="141"/>
      <c r="E504" s="141"/>
      <c r="F504" s="141"/>
      <c r="G504" s="142"/>
      <c r="H504" s="5" t="s">
        <v>83</v>
      </c>
      <c r="I504" s="6">
        <v>206.02</v>
      </c>
      <c r="J504" s="6">
        <v>146.77000000000001</v>
      </c>
      <c r="K504" s="6">
        <v>73.66</v>
      </c>
      <c r="L504" s="6"/>
      <c r="M504" s="6">
        <v>6.25</v>
      </c>
      <c r="N504" s="6"/>
    </row>
    <row r="505" spans="2:14" x14ac:dyDescent="0.2">
      <c r="B505" s="143"/>
      <c r="C505" s="144"/>
      <c r="D505" s="144"/>
      <c r="E505" s="144"/>
      <c r="F505" s="144"/>
      <c r="G505" s="145"/>
      <c r="H505" s="5" t="s">
        <v>87</v>
      </c>
      <c r="I505" s="6">
        <v>206.02</v>
      </c>
      <c r="J505" s="6">
        <v>146.77000000000001</v>
      </c>
      <c r="K505" s="6">
        <v>73.66</v>
      </c>
      <c r="L505" s="6"/>
      <c r="M505" s="6">
        <v>6.25</v>
      </c>
      <c r="N505" s="6"/>
    </row>
    <row r="506" spans="2:14" x14ac:dyDescent="0.2">
      <c r="B506" s="143"/>
      <c r="C506" s="144"/>
      <c r="D506" s="144"/>
      <c r="E506" s="144"/>
      <c r="F506" s="144"/>
      <c r="G506" s="145"/>
      <c r="H506" s="5" t="s">
        <v>1</v>
      </c>
      <c r="I506" s="6">
        <v>114.43</v>
      </c>
      <c r="J506" s="6">
        <v>81.540000000000006</v>
      </c>
      <c r="K506" s="6">
        <v>41.31</v>
      </c>
      <c r="L506" s="6"/>
      <c r="M506" s="6">
        <v>6.18</v>
      </c>
      <c r="N506" s="6"/>
    </row>
    <row r="507" spans="2:14" x14ac:dyDescent="0.2">
      <c r="B507" s="143"/>
      <c r="C507" s="144"/>
      <c r="D507" s="144"/>
      <c r="E507" s="144"/>
      <c r="F507" s="144"/>
      <c r="G507" s="145"/>
      <c r="H507" s="5" t="s">
        <v>2</v>
      </c>
      <c r="I507" s="6">
        <v>21.74</v>
      </c>
      <c r="J507" s="6">
        <v>16.579999999999998</v>
      </c>
      <c r="K507" s="6">
        <v>8.43</v>
      </c>
      <c r="L507" s="6"/>
      <c r="M507" s="6">
        <v>0.54</v>
      </c>
      <c r="N507" s="6"/>
    </row>
    <row r="508" spans="2:14" x14ac:dyDescent="0.2">
      <c r="B508" s="169"/>
      <c r="C508" s="170"/>
      <c r="D508" s="170"/>
      <c r="E508" s="170"/>
      <c r="F508" s="170"/>
      <c r="G508" s="171"/>
      <c r="H508" s="5" t="s">
        <v>3</v>
      </c>
      <c r="I508" s="6">
        <v>67.95</v>
      </c>
      <c r="J508" s="6">
        <v>49.47</v>
      </c>
      <c r="K508" s="6">
        <v>25.34</v>
      </c>
      <c r="L508" s="6"/>
      <c r="M508" s="6">
        <v>1.36</v>
      </c>
      <c r="N508" s="6"/>
    </row>
    <row r="509" spans="2:14" x14ac:dyDescent="0.2">
      <c r="B509" s="77" t="s">
        <v>88</v>
      </c>
      <c r="C509" s="74" t="s">
        <v>32</v>
      </c>
      <c r="D509" s="77">
        <v>81</v>
      </c>
      <c r="E509" s="77">
        <v>3</v>
      </c>
      <c r="F509" s="77">
        <v>1</v>
      </c>
      <c r="G509" s="17">
        <v>3</v>
      </c>
      <c r="H509" s="15" t="s">
        <v>83</v>
      </c>
      <c r="I509" s="79">
        <v>0</v>
      </c>
      <c r="J509" s="79">
        <v>1</v>
      </c>
      <c r="K509" s="79">
        <v>1</v>
      </c>
      <c r="L509" s="80">
        <f t="shared" ref="L509:L518" si="56">IFERROR(K509+J509+I509,"")</f>
        <v>2</v>
      </c>
      <c r="M509" s="80">
        <v>1</v>
      </c>
      <c r="N509" s="80">
        <f t="shared" ref="N509:N518" si="57">IFERROR(L509+M509,"")</f>
        <v>3</v>
      </c>
    </row>
    <row r="510" spans="2:14" x14ac:dyDescent="0.2">
      <c r="B510" s="2"/>
      <c r="C510" s="2"/>
      <c r="D510" s="2"/>
      <c r="E510" s="2"/>
      <c r="F510" s="2"/>
      <c r="G510" s="2"/>
      <c r="H510" s="7" t="s">
        <v>33</v>
      </c>
      <c r="I510" s="94">
        <f>IFERROR(I509*I504,"")</f>
        <v>0</v>
      </c>
      <c r="J510" s="94">
        <f t="shared" ref="J510:K510" si="58">IFERROR(J509*J504,"")</f>
        <v>146.77000000000001</v>
      </c>
      <c r="K510" s="94">
        <f t="shared" si="58"/>
        <v>73.66</v>
      </c>
      <c r="L510" s="94">
        <f t="shared" si="56"/>
        <v>220.43</v>
      </c>
      <c r="M510" s="94">
        <f>IFERROR(M509*M504,"")</f>
        <v>6.25</v>
      </c>
      <c r="N510" s="95">
        <f t="shared" si="57"/>
        <v>226.68</v>
      </c>
    </row>
    <row r="511" spans="2:14" x14ac:dyDescent="0.2">
      <c r="B511" s="2"/>
      <c r="C511" s="2"/>
      <c r="D511" s="2"/>
      <c r="E511" s="2"/>
      <c r="F511" s="2"/>
      <c r="G511" s="2"/>
      <c r="H511" s="15" t="s">
        <v>87</v>
      </c>
      <c r="I511" s="85">
        <v>9</v>
      </c>
      <c r="J511" s="85">
        <v>20</v>
      </c>
      <c r="K511" s="85">
        <v>4</v>
      </c>
      <c r="L511" s="86">
        <f t="shared" si="56"/>
        <v>33</v>
      </c>
      <c r="M511" s="86">
        <v>10</v>
      </c>
      <c r="N511" s="86">
        <f t="shared" si="57"/>
        <v>43</v>
      </c>
    </row>
    <row r="512" spans="2:14" x14ac:dyDescent="0.2">
      <c r="B512" s="2"/>
      <c r="C512" s="2"/>
      <c r="D512" s="2"/>
      <c r="E512" s="2"/>
      <c r="F512" s="2"/>
      <c r="G512" s="2"/>
      <c r="H512" s="7" t="s">
        <v>33</v>
      </c>
      <c r="I512" s="94">
        <f>IFERROR(I511*I505,"")</f>
        <v>1854.18</v>
      </c>
      <c r="J512" s="94">
        <f t="shared" ref="J512:K512" si="59">IFERROR(J511*J505,"")</f>
        <v>2935.4</v>
      </c>
      <c r="K512" s="94">
        <f t="shared" si="59"/>
        <v>294.64</v>
      </c>
      <c r="L512" s="94">
        <f t="shared" si="56"/>
        <v>5084.22</v>
      </c>
      <c r="M512" s="94">
        <f t="shared" ref="M512" si="60">IFERROR(M511*M505,"")</f>
        <v>62.5</v>
      </c>
      <c r="N512" s="95">
        <f t="shared" si="57"/>
        <v>5146.72</v>
      </c>
    </row>
    <row r="513" spans="2:14" x14ac:dyDescent="0.2">
      <c r="B513" s="2"/>
      <c r="C513" s="2"/>
      <c r="D513" s="2"/>
      <c r="E513" s="2"/>
      <c r="F513" s="2"/>
      <c r="G513" s="2"/>
      <c r="H513" s="16" t="s">
        <v>1</v>
      </c>
      <c r="I513" s="87">
        <v>123</v>
      </c>
      <c r="J513" s="87">
        <v>101</v>
      </c>
      <c r="K513" s="87">
        <v>5</v>
      </c>
      <c r="L513" s="87">
        <f t="shared" si="56"/>
        <v>229</v>
      </c>
      <c r="M513" s="87">
        <v>149</v>
      </c>
      <c r="N513" s="86">
        <f t="shared" si="57"/>
        <v>378</v>
      </c>
    </row>
    <row r="514" spans="2:14" x14ac:dyDescent="0.2">
      <c r="B514" s="2"/>
      <c r="C514" s="2"/>
      <c r="D514" s="2"/>
      <c r="E514" s="2"/>
      <c r="F514" s="2"/>
      <c r="G514" s="2"/>
      <c r="H514" s="7" t="s">
        <v>33</v>
      </c>
      <c r="I514" s="94">
        <f>IFERROR(I513*I506,"")</f>
        <v>14074.890000000001</v>
      </c>
      <c r="J514" s="94">
        <f>IFERROR(J513*J506,"")</f>
        <v>8235.5400000000009</v>
      </c>
      <c r="K514" s="94">
        <f>IFERROR(K513*K506,"")</f>
        <v>206.55</v>
      </c>
      <c r="L514" s="94">
        <f t="shared" si="56"/>
        <v>22516.980000000003</v>
      </c>
      <c r="M514" s="94">
        <f>IFERROR(M513*M506,"")</f>
        <v>920.81999999999994</v>
      </c>
      <c r="N514" s="95">
        <f t="shared" si="57"/>
        <v>23437.800000000003</v>
      </c>
    </row>
    <row r="515" spans="2:14" x14ac:dyDescent="0.2">
      <c r="B515" s="2"/>
      <c r="C515" s="2"/>
      <c r="D515" s="2"/>
      <c r="E515" s="2"/>
      <c r="F515" s="2"/>
      <c r="G515" s="2"/>
      <c r="H515" s="16" t="s">
        <v>2</v>
      </c>
      <c r="I515" s="87">
        <v>33</v>
      </c>
      <c r="J515" s="87">
        <v>4</v>
      </c>
      <c r="K515" s="87">
        <v>0</v>
      </c>
      <c r="L515" s="87">
        <f t="shared" si="56"/>
        <v>37</v>
      </c>
      <c r="M515" s="87">
        <v>17</v>
      </c>
      <c r="N515" s="86">
        <f t="shared" si="57"/>
        <v>54</v>
      </c>
    </row>
    <row r="516" spans="2:14" x14ac:dyDescent="0.2">
      <c r="B516" s="2"/>
      <c r="C516" s="2"/>
      <c r="D516" s="2"/>
      <c r="E516" s="2"/>
      <c r="F516" s="2"/>
      <c r="G516" s="2"/>
      <c r="H516" s="7" t="s">
        <v>33</v>
      </c>
      <c r="I516" s="94">
        <f>IFERROR(I515*I507,"")</f>
        <v>717.42</v>
      </c>
      <c r="J516" s="94">
        <f t="shared" ref="J516:K516" si="61">IFERROR(J515*J507,"")</f>
        <v>66.319999999999993</v>
      </c>
      <c r="K516" s="94">
        <f t="shared" si="61"/>
        <v>0</v>
      </c>
      <c r="L516" s="94">
        <f t="shared" si="56"/>
        <v>783.74</v>
      </c>
      <c r="M516" s="94">
        <f t="shared" ref="M516" si="62">IFERROR(M515*M507,"")</f>
        <v>9.18</v>
      </c>
      <c r="N516" s="95">
        <f t="shared" si="57"/>
        <v>792.92</v>
      </c>
    </row>
    <row r="517" spans="2:14" x14ac:dyDescent="0.2">
      <c r="B517" s="2"/>
      <c r="C517" s="2"/>
      <c r="D517" s="2"/>
      <c r="E517" s="2"/>
      <c r="F517" s="2"/>
      <c r="G517" s="2"/>
      <c r="H517" s="16" t="s">
        <v>3</v>
      </c>
      <c r="I517" s="87">
        <v>16</v>
      </c>
      <c r="J517" s="87">
        <v>13</v>
      </c>
      <c r="K517" s="87">
        <v>0</v>
      </c>
      <c r="L517" s="87">
        <f t="shared" si="56"/>
        <v>29</v>
      </c>
      <c r="M517" s="87">
        <v>13</v>
      </c>
      <c r="N517" s="86">
        <f t="shared" si="57"/>
        <v>42</v>
      </c>
    </row>
    <row r="518" spans="2:14" x14ac:dyDescent="0.2">
      <c r="B518" s="2"/>
      <c r="C518" s="2"/>
      <c r="D518" s="2"/>
      <c r="E518" s="2"/>
      <c r="F518" s="2"/>
      <c r="G518" s="2"/>
      <c r="H518" s="7" t="s">
        <v>33</v>
      </c>
      <c r="I518" s="94">
        <f>IFERROR(I517*I508,"")</f>
        <v>1087.2</v>
      </c>
      <c r="J518" s="94">
        <f>IFERROR(J517*J508,"")</f>
        <v>643.11</v>
      </c>
      <c r="K518" s="94">
        <f>IFERROR(K517*K508,"")</f>
        <v>0</v>
      </c>
      <c r="L518" s="94">
        <f t="shared" si="56"/>
        <v>1730.31</v>
      </c>
      <c r="M518" s="94">
        <f>IFERROR(M517*M508,"")</f>
        <v>17.68</v>
      </c>
      <c r="N518" s="95">
        <f t="shared" si="57"/>
        <v>1747.99</v>
      </c>
    </row>
    <row r="519" spans="2:14" x14ac:dyDescent="0.2">
      <c r="B519" s="2"/>
      <c r="C519" s="2"/>
      <c r="D519" s="2"/>
      <c r="E519" s="2"/>
      <c r="F519" s="2"/>
      <c r="G519" s="2"/>
      <c r="H519" s="8" t="s">
        <v>34</v>
      </c>
      <c r="I519" s="92">
        <f ca="1">SUM(I509:OFFSET(I519,-1,0))-I520</f>
        <v>181</v>
      </c>
      <c r="J519" s="92">
        <f ca="1">SUM(J509:OFFSET(J519,-1,0))-J520</f>
        <v>139</v>
      </c>
      <c r="K519" s="92">
        <f ca="1">SUM(K509:OFFSET(K519,-1,0))-K520</f>
        <v>10</v>
      </c>
      <c r="L519" s="92">
        <f t="shared" ref="L519:L520" ca="1" si="63">K519+J519+I519</f>
        <v>330</v>
      </c>
      <c r="M519" s="92">
        <f ca="1">SUM(M509:OFFSET(M519,-1,0))-M520</f>
        <v>190.00000000000023</v>
      </c>
      <c r="N519" s="93">
        <f t="shared" ref="N519:N520" ca="1" si="64">L519+M519</f>
        <v>520.00000000000023</v>
      </c>
    </row>
    <row r="520" spans="2:14" x14ac:dyDescent="0.2">
      <c r="B520" s="2"/>
      <c r="C520" s="2"/>
      <c r="D520" s="2"/>
      <c r="E520" s="2"/>
      <c r="F520" s="2"/>
      <c r="G520" s="2"/>
      <c r="H520" s="8" t="s">
        <v>49</v>
      </c>
      <c r="I520" s="94">
        <f>SUMIF(H509:H518,"стоимость",I509:I518)</f>
        <v>17733.690000000002</v>
      </c>
      <c r="J520" s="94">
        <f>SUMIF(H509:H518,"стоимость",J509:J518)</f>
        <v>12027.140000000001</v>
      </c>
      <c r="K520" s="94">
        <f>SUMIF(H509:H518,"стоимость",K509:K518)</f>
        <v>574.84999999999991</v>
      </c>
      <c r="L520" s="94">
        <f t="shared" si="63"/>
        <v>30335.680000000004</v>
      </c>
      <c r="M520" s="94">
        <f>SUMIF(H509:H518,"стоимость",M509:M518)</f>
        <v>1016.4299999999998</v>
      </c>
      <c r="N520" s="95">
        <f t="shared" si="64"/>
        <v>31352.110000000004</v>
      </c>
    </row>
    <row r="521" spans="2:14" x14ac:dyDescent="0.2">
      <c r="B521" s="164" t="s">
        <v>95</v>
      </c>
      <c r="C521" s="147"/>
      <c r="D521" s="147"/>
      <c r="E521" s="148"/>
      <c r="F521" s="91">
        <v>1.05</v>
      </c>
      <c r="G521" s="90"/>
      <c r="H521" s="88"/>
      <c r="I521" s="89"/>
      <c r="J521" s="89"/>
      <c r="K521" s="89"/>
      <c r="L521" s="89"/>
      <c r="M521" s="89"/>
      <c r="N521" s="89">
        <f>F521*N520</f>
        <v>32919.715500000006</v>
      </c>
    </row>
    <row r="522" spans="2:14" x14ac:dyDescent="0.2">
      <c r="B522" s="149" t="s">
        <v>35</v>
      </c>
      <c r="C522" s="149"/>
      <c r="D522" s="149"/>
      <c r="E522" s="149"/>
      <c r="F522" s="115"/>
      <c r="G522" s="3"/>
      <c r="H522" s="4"/>
      <c r="I522" s="3"/>
      <c r="J522" s="9"/>
      <c r="K522" s="9"/>
      <c r="L522" s="10"/>
      <c r="M522" s="9"/>
      <c r="N522" s="9"/>
    </row>
    <row r="523" spans="2:14" x14ac:dyDescent="0.2">
      <c r="B523" s="150" t="s">
        <v>80</v>
      </c>
      <c r="C523" s="150"/>
      <c r="D523" s="150"/>
      <c r="E523" s="150"/>
      <c r="F523" s="150"/>
      <c r="G523" s="150"/>
      <c r="H523" s="150"/>
      <c r="I523" s="150"/>
      <c r="J523" s="75"/>
      <c r="K523" s="75"/>
      <c r="L523" s="76"/>
      <c r="M523" s="75"/>
      <c r="N523" s="75"/>
    </row>
    <row r="524" spans="2:14" x14ac:dyDescent="0.2">
      <c r="B524" s="138" t="s">
        <v>36</v>
      </c>
      <c r="C524" s="138"/>
      <c r="D524" s="138"/>
      <c r="E524" s="138"/>
      <c r="F524" s="138"/>
      <c r="G524" s="138"/>
      <c r="H524" s="138"/>
      <c r="I524" s="138"/>
      <c r="J524" s="9"/>
      <c r="K524" s="9"/>
      <c r="L524" s="10"/>
      <c r="M524" s="9"/>
      <c r="N524" s="9"/>
    </row>
    <row r="525" spans="2:14" x14ac:dyDescent="0.2">
      <c r="B525" s="138" t="s">
        <v>37</v>
      </c>
      <c r="C525" s="138"/>
      <c r="D525" s="138"/>
      <c r="E525" s="138"/>
      <c r="F525" s="138"/>
      <c r="G525" s="138"/>
      <c r="H525" s="138"/>
      <c r="I525" s="138"/>
      <c r="J525" s="9"/>
      <c r="K525" s="9"/>
      <c r="L525" s="10"/>
      <c r="M525" s="9"/>
      <c r="N525" s="9"/>
    </row>
    <row r="526" spans="2:14" x14ac:dyDescent="0.2">
      <c r="B526" s="138" t="s">
        <v>38</v>
      </c>
      <c r="C526" s="138"/>
      <c r="D526" s="138"/>
      <c r="E526" s="138"/>
      <c r="F526" s="138"/>
      <c r="G526" s="138"/>
      <c r="H526" s="138"/>
      <c r="I526" s="138"/>
      <c r="J526" s="9"/>
      <c r="K526" s="9"/>
      <c r="L526" s="10"/>
      <c r="M526" s="9"/>
      <c r="N526" s="9"/>
    </row>
    <row r="527" spans="2:14" x14ac:dyDescent="0.2">
      <c r="B527" s="138" t="s">
        <v>39</v>
      </c>
      <c r="C527" s="138"/>
      <c r="D527" s="138"/>
      <c r="E527" s="138"/>
      <c r="F527" s="138"/>
      <c r="G527" s="138"/>
      <c r="H527" s="138"/>
      <c r="I527" s="138"/>
      <c r="J527" s="3"/>
      <c r="K527" s="3"/>
      <c r="L527" s="3"/>
      <c r="M527" s="3"/>
      <c r="N527" s="3"/>
    </row>
    <row r="528" spans="2:14" x14ac:dyDescent="0.2">
      <c r="B528" s="138" t="s">
        <v>40</v>
      </c>
      <c r="C528" s="138"/>
      <c r="D528" s="138"/>
      <c r="E528" s="138"/>
      <c r="F528" s="138"/>
      <c r="G528" s="138"/>
      <c r="H528" s="138"/>
      <c r="I528" s="138"/>
      <c r="J528" s="3"/>
      <c r="K528" s="3"/>
      <c r="L528" s="3"/>
      <c r="M528" s="3"/>
      <c r="N528" s="3"/>
    </row>
    <row r="529" spans="2:14" x14ac:dyDescent="0.2">
      <c r="B529" s="138" t="s">
        <v>41</v>
      </c>
      <c r="C529" s="138"/>
      <c r="D529" s="138"/>
      <c r="E529" s="138"/>
      <c r="F529" s="138"/>
      <c r="G529" s="138"/>
      <c r="H529" s="138"/>
      <c r="I529" s="138"/>
      <c r="J529" s="3"/>
      <c r="K529" s="3"/>
      <c r="L529" s="3"/>
      <c r="M529" s="3"/>
      <c r="N529" s="3"/>
    </row>
    <row r="530" spans="2:14" x14ac:dyDescent="0.2">
      <c r="B530" s="138" t="s">
        <v>42</v>
      </c>
      <c r="C530" s="138"/>
      <c r="D530" s="138"/>
      <c r="E530" s="138"/>
      <c r="F530" s="138"/>
      <c r="G530" s="138"/>
      <c r="H530" s="138"/>
      <c r="I530" s="138"/>
      <c r="J530" s="3"/>
      <c r="K530" s="3"/>
      <c r="L530" s="3"/>
      <c r="M530" s="3"/>
      <c r="N530" s="3"/>
    </row>
    <row r="531" spans="2:14" x14ac:dyDescent="0.2">
      <c r="B531" s="113"/>
      <c r="C531" s="113"/>
      <c r="D531" s="113"/>
      <c r="E531" s="113"/>
      <c r="F531" s="113"/>
      <c r="G531" s="113"/>
      <c r="H531" s="113"/>
      <c r="I531" s="113"/>
      <c r="J531" s="3"/>
      <c r="K531" s="3"/>
      <c r="L531" s="3"/>
      <c r="M531" s="3"/>
      <c r="N531" s="3"/>
    </row>
    <row r="532" spans="2:14" x14ac:dyDescent="0.2">
      <c r="B532" s="3" t="s">
        <v>43</v>
      </c>
      <c r="C532" s="3"/>
      <c r="D532" s="3"/>
      <c r="E532" s="3"/>
      <c r="F532" s="3"/>
      <c r="G532" s="3"/>
      <c r="H532" s="4"/>
      <c r="I532" s="3"/>
      <c r="J532" s="3" t="s">
        <v>44</v>
      </c>
      <c r="K532" s="3"/>
      <c r="L532" s="3"/>
      <c r="M532" s="3"/>
      <c r="N532" s="3"/>
    </row>
    <row r="533" spans="2:14" x14ac:dyDescent="0.2">
      <c r="B533" s="11" t="s">
        <v>79</v>
      </c>
      <c r="C533" s="11"/>
      <c r="D533" s="3"/>
      <c r="E533" s="3"/>
      <c r="F533" s="3"/>
      <c r="G533" s="3"/>
      <c r="H533" s="4"/>
      <c r="I533" s="3"/>
      <c r="J533" s="11"/>
      <c r="K533" s="11"/>
      <c r="L533" s="11"/>
      <c r="M533" s="3"/>
      <c r="N533" s="3"/>
    </row>
    <row r="534" spans="2:14" x14ac:dyDescent="0.2">
      <c r="B534" s="12" t="s">
        <v>45</v>
      </c>
      <c r="C534" s="3"/>
      <c r="D534" s="3"/>
      <c r="E534" s="3"/>
      <c r="F534" s="3"/>
      <c r="G534" s="3"/>
      <c r="H534" s="4"/>
      <c r="I534" s="3"/>
      <c r="J534" s="3" t="s">
        <v>45</v>
      </c>
      <c r="K534" s="3"/>
      <c r="L534" s="3"/>
      <c r="M534" s="3"/>
      <c r="N534" s="3"/>
    </row>
    <row r="535" spans="2:14" x14ac:dyDescent="0.2">
      <c r="B535" s="3"/>
      <c r="C535" s="3"/>
      <c r="D535" s="3"/>
      <c r="E535" s="3"/>
      <c r="F535" s="3"/>
      <c r="G535" s="3"/>
      <c r="H535" s="4"/>
      <c r="I535" s="3"/>
      <c r="J535" s="3"/>
      <c r="K535" s="3"/>
      <c r="L535" s="3"/>
      <c r="M535" s="3"/>
      <c r="N535" s="3"/>
    </row>
    <row r="536" spans="2:14" x14ac:dyDescent="0.2">
      <c r="B536" s="11"/>
      <c r="C536" s="11"/>
      <c r="D536" s="3"/>
      <c r="E536" s="3"/>
      <c r="F536" s="3"/>
      <c r="G536" s="3"/>
      <c r="H536" s="4"/>
      <c r="I536" s="3"/>
      <c r="J536" s="11"/>
      <c r="K536" s="11"/>
      <c r="L536" s="11"/>
      <c r="M536" s="3"/>
      <c r="N536" s="3"/>
    </row>
    <row r="537" spans="2:14" x14ac:dyDescent="0.2">
      <c r="B537" s="13" t="s">
        <v>46</v>
      </c>
      <c r="C537" s="3"/>
      <c r="D537" s="3"/>
      <c r="E537" s="3"/>
      <c r="F537" s="3"/>
      <c r="G537" s="3"/>
      <c r="H537" s="4"/>
      <c r="I537" s="3"/>
      <c r="J537" s="139" t="s">
        <v>46</v>
      </c>
      <c r="K537" s="139"/>
      <c r="L537" s="139"/>
      <c r="M537" s="3"/>
      <c r="N537" s="3"/>
    </row>
    <row r="538" spans="2:14" x14ac:dyDescent="0.2">
      <c r="B538" s="3"/>
      <c r="C538" s="3"/>
      <c r="D538" s="3"/>
      <c r="E538" s="3"/>
      <c r="F538" s="3"/>
      <c r="G538" s="3"/>
      <c r="H538" s="4"/>
      <c r="I538" s="3"/>
      <c r="J538" s="3"/>
      <c r="K538" s="3"/>
      <c r="L538" s="3"/>
      <c r="M538" s="3"/>
      <c r="N538" s="3"/>
    </row>
    <row r="539" spans="2:14" x14ac:dyDescent="0.2">
      <c r="B539" s="113" t="s">
        <v>47</v>
      </c>
      <c r="C539" s="3"/>
      <c r="D539" s="3"/>
      <c r="E539" s="3"/>
      <c r="F539" s="3"/>
      <c r="G539" s="3"/>
      <c r="H539" s="4"/>
      <c r="I539" s="3"/>
      <c r="J539" s="3" t="s">
        <v>47</v>
      </c>
      <c r="K539" s="3"/>
      <c r="L539" s="3"/>
      <c r="M539" s="3"/>
      <c r="N539" s="3"/>
    </row>
    <row r="541" spans="2:14" x14ac:dyDescent="0.2">
      <c r="B541" s="3"/>
      <c r="C541" s="3"/>
      <c r="D541" s="3"/>
      <c r="E541" s="3"/>
      <c r="F541" s="3"/>
      <c r="G541" s="3"/>
      <c r="H541" s="4"/>
      <c r="I541" s="3"/>
      <c r="J541" s="3"/>
      <c r="K541" s="3"/>
      <c r="M541" s="3"/>
      <c r="N541" s="14" t="s">
        <v>12</v>
      </c>
    </row>
    <row r="542" spans="2:14" x14ac:dyDescent="0.2">
      <c r="B542" s="3"/>
      <c r="C542" s="3"/>
      <c r="D542" s="3"/>
      <c r="E542" s="3"/>
      <c r="F542" s="3"/>
      <c r="G542" s="3"/>
      <c r="H542" s="4"/>
      <c r="I542" s="3"/>
      <c r="J542" s="3"/>
      <c r="K542" s="3"/>
      <c r="M542" s="3"/>
      <c r="N542" s="14" t="s">
        <v>13</v>
      </c>
    </row>
    <row r="543" spans="2:14" x14ac:dyDescent="0.2">
      <c r="B543" s="3"/>
      <c r="C543" s="3"/>
      <c r="D543" s="3"/>
      <c r="E543" s="3"/>
      <c r="F543" s="3"/>
      <c r="G543" s="3"/>
      <c r="H543" s="4"/>
      <c r="I543" s="3"/>
      <c r="J543" s="3"/>
      <c r="K543" s="3"/>
      <c r="M543" s="3"/>
      <c r="N543" s="14" t="s">
        <v>14</v>
      </c>
    </row>
    <row r="544" spans="2:14" x14ac:dyDescent="0.2">
      <c r="B544" s="3"/>
      <c r="C544" s="3"/>
      <c r="D544" s="3"/>
      <c r="E544" s="3"/>
      <c r="F544" s="3"/>
      <c r="G544" s="3"/>
      <c r="H544" s="4"/>
      <c r="I544" s="3"/>
      <c r="J544" s="3"/>
      <c r="K544" s="3"/>
      <c r="L544" s="3"/>
      <c r="M544" s="3"/>
      <c r="N544" s="3"/>
    </row>
    <row r="545" spans="2:14" x14ac:dyDescent="0.2">
      <c r="B545" s="3"/>
      <c r="C545" s="162" t="s">
        <v>15</v>
      </c>
      <c r="D545" s="162"/>
      <c r="E545" s="162"/>
      <c r="F545" s="162"/>
      <c r="G545" s="162"/>
      <c r="H545" s="162"/>
      <c r="I545" s="162"/>
      <c r="J545" s="162"/>
      <c r="K545" s="162"/>
      <c r="L545" s="162"/>
      <c r="M545" s="3"/>
      <c r="N545" s="3"/>
    </row>
    <row r="546" spans="2:14" x14ac:dyDescent="0.2">
      <c r="B546" s="3"/>
      <c r="C546" s="162" t="s">
        <v>16</v>
      </c>
      <c r="D546" s="162"/>
      <c r="E546" s="162"/>
      <c r="F546" s="162"/>
      <c r="G546" s="162"/>
      <c r="H546" s="162"/>
      <c r="I546" s="162"/>
      <c r="J546" s="162"/>
      <c r="K546" s="162"/>
      <c r="L546" s="162"/>
      <c r="M546" s="3"/>
      <c r="N546" s="3"/>
    </row>
    <row r="547" spans="2:14" x14ac:dyDescent="0.2">
      <c r="B547" s="3" t="s">
        <v>17</v>
      </c>
      <c r="C547" s="66"/>
      <c r="D547" s="66"/>
      <c r="E547" s="66"/>
      <c r="F547" s="66"/>
      <c r="G547" s="66"/>
      <c r="H547" s="66"/>
      <c r="I547" s="66"/>
      <c r="J547" s="66"/>
      <c r="K547" s="66"/>
      <c r="L547" s="162" t="s">
        <v>18</v>
      </c>
      <c r="M547" s="162"/>
      <c r="N547" s="162"/>
    </row>
    <row r="548" spans="2:14" x14ac:dyDescent="0.2">
      <c r="B548" s="3"/>
      <c r="C548" s="66"/>
      <c r="D548" s="66"/>
      <c r="E548" s="66"/>
      <c r="F548" s="66"/>
      <c r="G548" s="66"/>
      <c r="H548" s="66"/>
      <c r="I548" s="66"/>
      <c r="J548" s="66"/>
      <c r="K548" s="66"/>
      <c r="L548" s="66"/>
      <c r="M548" s="66"/>
      <c r="N548" s="66"/>
    </row>
    <row r="549" spans="2:14" x14ac:dyDescent="0.2">
      <c r="B549" s="3" t="s">
        <v>19</v>
      </c>
      <c r="C549" s="66"/>
      <c r="D549" s="66"/>
      <c r="E549" s="66"/>
      <c r="F549" s="66"/>
      <c r="G549" s="66"/>
      <c r="H549" s="66"/>
      <c r="I549" s="66"/>
      <c r="J549" s="66"/>
      <c r="K549" s="66"/>
      <c r="L549" s="66"/>
      <c r="M549" s="66"/>
      <c r="N549" s="66"/>
    </row>
    <row r="550" spans="2:14" x14ac:dyDescent="0.2">
      <c r="B550" s="3" t="s">
        <v>20</v>
      </c>
      <c r="C550" s="66"/>
      <c r="D550" s="66"/>
      <c r="E550" s="66"/>
      <c r="F550" s="66"/>
      <c r="G550" s="66"/>
      <c r="H550" s="66"/>
      <c r="I550" s="66"/>
      <c r="J550" s="66"/>
      <c r="K550" s="66"/>
      <c r="L550" s="66"/>
      <c r="M550" s="66"/>
      <c r="N550" s="66"/>
    </row>
    <row r="551" spans="2:14" x14ac:dyDescent="0.2">
      <c r="B551" s="3" t="s">
        <v>96</v>
      </c>
      <c r="C551" s="100"/>
      <c r="D551" s="100"/>
      <c r="E551" s="100"/>
      <c r="F551" s="100"/>
      <c r="G551" s="100"/>
      <c r="H551" s="66"/>
      <c r="I551" s="66"/>
      <c r="J551" s="66"/>
      <c r="K551" s="66"/>
      <c r="L551" s="66"/>
      <c r="M551" s="66"/>
      <c r="N551" s="66"/>
    </row>
    <row r="552" spans="2:14" x14ac:dyDescent="0.2">
      <c r="B552" s="3"/>
      <c r="C552" s="66"/>
      <c r="D552" s="66"/>
      <c r="E552" s="66"/>
      <c r="F552" s="66"/>
      <c r="G552" s="66"/>
      <c r="H552" s="66"/>
      <c r="I552" s="66"/>
      <c r="J552" s="66"/>
      <c r="K552" s="66"/>
      <c r="L552" s="66"/>
      <c r="M552" s="66"/>
      <c r="N552" s="66"/>
    </row>
    <row r="553" spans="2:14" x14ac:dyDescent="0.2">
      <c r="B553" s="3"/>
      <c r="C553" s="3"/>
      <c r="D553" s="3"/>
      <c r="E553" s="3"/>
      <c r="F553" s="3"/>
      <c r="G553" s="3"/>
      <c r="H553" s="4"/>
      <c r="I553" s="3"/>
      <c r="J553" s="3"/>
      <c r="K553" s="3"/>
      <c r="L553" s="3"/>
      <c r="M553" s="3"/>
      <c r="N553" s="3"/>
    </row>
    <row r="554" spans="2:14" x14ac:dyDescent="0.2">
      <c r="B554" s="151" t="s">
        <v>4</v>
      </c>
      <c r="C554" s="153" t="s">
        <v>21</v>
      </c>
      <c r="D554" s="165" t="s">
        <v>22</v>
      </c>
      <c r="E554" s="165" t="s">
        <v>23</v>
      </c>
      <c r="F554" s="165" t="s">
        <v>48</v>
      </c>
      <c r="G554" s="165" t="s">
        <v>24</v>
      </c>
      <c r="H554" s="166" t="s">
        <v>0</v>
      </c>
      <c r="I554" s="167" t="s">
        <v>25</v>
      </c>
      <c r="J554" s="167"/>
      <c r="K554" s="167"/>
      <c r="L554" s="167"/>
      <c r="M554" s="168" t="s">
        <v>26</v>
      </c>
      <c r="N554" s="136" t="s">
        <v>27</v>
      </c>
    </row>
    <row r="555" spans="2:14" x14ac:dyDescent="0.2">
      <c r="B555" s="152"/>
      <c r="C555" s="154"/>
      <c r="D555" s="165"/>
      <c r="E555" s="165"/>
      <c r="F555" s="165"/>
      <c r="G555" s="165"/>
      <c r="H555" s="166"/>
      <c r="I555" s="2" t="s">
        <v>28</v>
      </c>
      <c r="J555" s="2" t="s">
        <v>29</v>
      </c>
      <c r="K555" s="2" t="s">
        <v>30</v>
      </c>
      <c r="L555" s="2" t="s">
        <v>31</v>
      </c>
      <c r="M555" s="168"/>
      <c r="N555" s="137"/>
    </row>
    <row r="556" spans="2:14" x14ac:dyDescent="0.2">
      <c r="B556" s="140" t="s">
        <v>97</v>
      </c>
      <c r="C556" s="141"/>
      <c r="D556" s="141"/>
      <c r="E556" s="141"/>
      <c r="F556" s="141"/>
      <c r="G556" s="142"/>
      <c r="H556" s="5" t="s">
        <v>83</v>
      </c>
      <c r="I556" s="6">
        <v>206.02</v>
      </c>
      <c r="J556" s="6">
        <v>146.77000000000001</v>
      </c>
      <c r="K556" s="6">
        <v>73.66</v>
      </c>
      <c r="L556" s="6"/>
      <c r="M556" s="6">
        <v>6.25</v>
      </c>
      <c r="N556" s="6"/>
    </row>
    <row r="557" spans="2:14" x14ac:dyDescent="0.2">
      <c r="B557" s="143"/>
      <c r="C557" s="144"/>
      <c r="D557" s="144"/>
      <c r="E557" s="144"/>
      <c r="F557" s="144"/>
      <c r="G557" s="145"/>
      <c r="H557" s="5" t="s">
        <v>1</v>
      </c>
      <c r="I557" s="6">
        <v>114.43</v>
      </c>
      <c r="J557" s="6">
        <v>81.540000000000006</v>
      </c>
      <c r="K557" s="6">
        <v>41.31</v>
      </c>
      <c r="L557" s="6"/>
      <c r="M557" s="6">
        <v>6.18</v>
      </c>
      <c r="N557" s="6"/>
    </row>
    <row r="558" spans="2:14" x14ac:dyDescent="0.2">
      <c r="B558" s="143"/>
      <c r="C558" s="144"/>
      <c r="D558" s="144"/>
      <c r="E558" s="144"/>
      <c r="F558" s="144"/>
      <c r="G558" s="145"/>
      <c r="H558" s="5" t="s">
        <v>3</v>
      </c>
      <c r="I558" s="6">
        <v>67.95</v>
      </c>
      <c r="J558" s="6">
        <v>49.47</v>
      </c>
      <c r="K558" s="6">
        <v>25.34</v>
      </c>
      <c r="L558" s="6"/>
      <c r="M558" s="6">
        <v>1.36</v>
      </c>
      <c r="N558" s="6"/>
    </row>
    <row r="559" spans="2:14" x14ac:dyDescent="0.2">
      <c r="B559" s="77" t="s">
        <v>90</v>
      </c>
      <c r="C559" s="74" t="s">
        <v>32</v>
      </c>
      <c r="D559" s="77">
        <v>32</v>
      </c>
      <c r="E559" s="77">
        <v>22</v>
      </c>
      <c r="F559" s="77">
        <v>1</v>
      </c>
      <c r="G559" s="17">
        <v>12.3</v>
      </c>
      <c r="H559" s="15" t="s">
        <v>83</v>
      </c>
      <c r="I559" s="79">
        <v>33</v>
      </c>
      <c r="J559" s="79">
        <v>38</v>
      </c>
      <c r="K559" s="79">
        <v>8</v>
      </c>
      <c r="L559" s="80">
        <f t="shared" ref="L559" si="65">IFERROR(K559+J559+I559,"")</f>
        <v>79</v>
      </c>
      <c r="M559" s="80">
        <v>2</v>
      </c>
      <c r="N559" s="80">
        <f t="shared" ref="N559" si="66">IFERROR(L559+M559,"")</f>
        <v>81</v>
      </c>
    </row>
    <row r="560" spans="2:14" x14ac:dyDescent="0.2">
      <c r="B560" s="2"/>
      <c r="C560" s="2"/>
      <c r="D560" s="2"/>
      <c r="E560" s="2"/>
      <c r="F560" s="2"/>
      <c r="G560" s="2"/>
      <c r="H560" s="7" t="s">
        <v>33</v>
      </c>
      <c r="I560" s="94">
        <f>IFERROR(I559*I556,"")</f>
        <v>6798.6600000000008</v>
      </c>
      <c r="J560" s="94">
        <f>IFERROR(J559*J556,"")</f>
        <v>5577.26</v>
      </c>
      <c r="K560" s="94">
        <f>IFERROR(K559*K556,"")</f>
        <v>589.28</v>
      </c>
      <c r="L560" s="94">
        <f t="shared" ref="L560:L564" si="67">IFERROR(K560+J560+I560,"")</f>
        <v>12965.2</v>
      </c>
      <c r="M560" s="94">
        <f>IFERROR(M559*M556,"")</f>
        <v>12.5</v>
      </c>
      <c r="N560" s="95">
        <f t="shared" ref="N560:N564" si="68">IFERROR(L560+M560,"")</f>
        <v>12977.7</v>
      </c>
    </row>
    <row r="561" spans="2:14" x14ac:dyDescent="0.2">
      <c r="B561" s="2"/>
      <c r="C561" s="2"/>
      <c r="D561" s="2"/>
      <c r="E561" s="2"/>
      <c r="F561" s="2"/>
      <c r="G561" s="2"/>
      <c r="H561" s="15" t="s">
        <v>1</v>
      </c>
      <c r="I561" s="79">
        <v>93</v>
      </c>
      <c r="J561" s="79">
        <v>25</v>
      </c>
      <c r="K561" s="79">
        <v>0</v>
      </c>
      <c r="L561" s="80">
        <f t="shared" si="67"/>
        <v>118</v>
      </c>
      <c r="M561" s="80">
        <v>29</v>
      </c>
      <c r="N561" s="80">
        <f t="shared" si="68"/>
        <v>147</v>
      </c>
    </row>
    <row r="562" spans="2:14" x14ac:dyDescent="0.2">
      <c r="B562" s="2"/>
      <c r="C562" s="2"/>
      <c r="D562" s="2"/>
      <c r="E562" s="2"/>
      <c r="F562" s="2"/>
      <c r="G562" s="2"/>
      <c r="H562" s="7" t="s">
        <v>33</v>
      </c>
      <c r="I562" s="94">
        <f>IFERROR(I561*I557,"")</f>
        <v>10641.99</v>
      </c>
      <c r="J562" s="94">
        <f>IFERROR(J561*J557,"")</f>
        <v>2038.5000000000002</v>
      </c>
      <c r="K562" s="94">
        <f>IFERROR(K561*K557,"")</f>
        <v>0</v>
      </c>
      <c r="L562" s="94">
        <f t="shared" si="67"/>
        <v>12680.49</v>
      </c>
      <c r="M562" s="94">
        <f>IFERROR(M561*M557,"")</f>
        <v>179.22</v>
      </c>
      <c r="N562" s="95">
        <f t="shared" si="68"/>
        <v>12859.71</v>
      </c>
    </row>
    <row r="563" spans="2:14" x14ac:dyDescent="0.2">
      <c r="B563" s="2"/>
      <c r="C563" s="2"/>
      <c r="D563" s="2"/>
      <c r="E563" s="2"/>
      <c r="F563" s="2"/>
      <c r="G563" s="2"/>
      <c r="H563" s="16" t="s">
        <v>3</v>
      </c>
      <c r="I563" s="81">
        <v>606</v>
      </c>
      <c r="J563" s="81">
        <v>760</v>
      </c>
      <c r="K563" s="81">
        <v>43</v>
      </c>
      <c r="L563" s="80">
        <f t="shared" si="67"/>
        <v>1409</v>
      </c>
      <c r="M563" s="81">
        <v>533</v>
      </c>
      <c r="N563" s="80">
        <f t="shared" si="68"/>
        <v>1942</v>
      </c>
    </row>
    <row r="564" spans="2:14" x14ac:dyDescent="0.2">
      <c r="B564" s="2"/>
      <c r="C564" s="2"/>
      <c r="D564" s="2"/>
      <c r="E564" s="2"/>
      <c r="F564" s="2"/>
      <c r="G564" s="2"/>
      <c r="H564" s="7" t="s">
        <v>33</v>
      </c>
      <c r="I564" s="94">
        <f>IFERROR(I563*I558,"")</f>
        <v>41177.700000000004</v>
      </c>
      <c r="J564" s="94">
        <f>IFERROR(J563*J558,"")</f>
        <v>37597.199999999997</v>
      </c>
      <c r="K564" s="94">
        <f>IFERROR(K563*K558,"")</f>
        <v>1089.6199999999999</v>
      </c>
      <c r="L564" s="94">
        <f t="shared" si="67"/>
        <v>79864.52</v>
      </c>
      <c r="M564" s="94">
        <f>IFERROR(M563*M558,"")</f>
        <v>724.88</v>
      </c>
      <c r="N564" s="95">
        <f t="shared" si="68"/>
        <v>80589.400000000009</v>
      </c>
    </row>
    <row r="565" spans="2:14" x14ac:dyDescent="0.2">
      <c r="B565" s="2"/>
      <c r="C565" s="2"/>
      <c r="D565" s="2"/>
      <c r="E565" s="2"/>
      <c r="F565" s="2"/>
      <c r="G565" s="2"/>
      <c r="H565" s="98" t="s">
        <v>34</v>
      </c>
      <c r="I565" s="92">
        <f ca="1">SUM(I559:OFFSET(I565,-1,0))-I566</f>
        <v>732</v>
      </c>
      <c r="J565" s="92">
        <f ca="1">SUM(J559:OFFSET(J565,-1,0))-J566</f>
        <v>823</v>
      </c>
      <c r="K565" s="92">
        <f ca="1">SUM(K559:OFFSET(K565,-1,0))-K566</f>
        <v>51</v>
      </c>
      <c r="L565" s="92">
        <f t="shared" ref="L565:L566" ca="1" si="69">K565+J565+I565</f>
        <v>1606</v>
      </c>
      <c r="M565" s="92">
        <f ca="1">SUM(M559:OFFSET(M565,-1,0))-M566</f>
        <v>563.99999999999989</v>
      </c>
      <c r="N565" s="93">
        <f t="shared" ref="N565:N566" ca="1" si="70">L565+M565</f>
        <v>2170</v>
      </c>
    </row>
    <row r="566" spans="2:14" x14ac:dyDescent="0.2">
      <c r="B566" s="2"/>
      <c r="C566" s="2"/>
      <c r="D566" s="2"/>
      <c r="E566" s="2"/>
      <c r="F566" s="2"/>
      <c r="G566" s="2"/>
      <c r="H566" s="8" t="s">
        <v>49</v>
      </c>
      <c r="I566" s="94">
        <f>SUMIF(H559:H564,"стоимость",I559:I564)</f>
        <v>58618.350000000006</v>
      </c>
      <c r="J566" s="94">
        <f>SUMIF(H559:H564,"стоимость",J559:J564)</f>
        <v>45212.959999999999</v>
      </c>
      <c r="K566" s="94">
        <f>SUMIF(H559:H564,"стоимость",K559:K564)</f>
        <v>1678.8999999999999</v>
      </c>
      <c r="L566" s="94">
        <f t="shared" si="69"/>
        <v>105510.21</v>
      </c>
      <c r="M566" s="94">
        <f>SUMIF(H559:H564,"стоимость",M559:M564)</f>
        <v>916.6</v>
      </c>
      <c r="N566" s="95">
        <f t="shared" si="70"/>
        <v>106426.81000000001</v>
      </c>
    </row>
    <row r="567" spans="2:14" x14ac:dyDescent="0.2">
      <c r="B567" s="164" t="s">
        <v>95</v>
      </c>
      <c r="C567" s="147"/>
      <c r="D567" s="147"/>
      <c r="E567" s="147"/>
      <c r="F567" s="91">
        <v>1.05</v>
      </c>
      <c r="G567" s="90"/>
      <c r="H567" s="88"/>
      <c r="I567" s="89"/>
      <c r="J567" s="89"/>
      <c r="K567" s="89"/>
      <c r="L567" s="89"/>
      <c r="M567" s="89"/>
      <c r="N567" s="89">
        <f>F567*N566</f>
        <v>111748.15050000002</v>
      </c>
    </row>
    <row r="568" spans="2:14" x14ac:dyDescent="0.2">
      <c r="B568" s="163" t="s">
        <v>35</v>
      </c>
      <c r="C568" s="163"/>
      <c r="D568" s="163"/>
      <c r="E568" s="163"/>
      <c r="F568" s="67"/>
      <c r="G568" s="3"/>
      <c r="H568" s="4"/>
      <c r="I568" s="84"/>
      <c r="J568" s="9"/>
      <c r="K568" s="9"/>
      <c r="L568" s="10"/>
      <c r="M568" s="9"/>
      <c r="N568" s="9"/>
    </row>
    <row r="569" spans="2:14" x14ac:dyDescent="0.2">
      <c r="B569" s="150" t="s">
        <v>80</v>
      </c>
      <c r="C569" s="150"/>
      <c r="D569" s="150"/>
      <c r="E569" s="150"/>
      <c r="F569" s="150"/>
      <c r="G569" s="150"/>
      <c r="H569" s="150"/>
      <c r="I569" s="150"/>
      <c r="J569" s="75"/>
      <c r="K569" s="75"/>
      <c r="L569" s="76"/>
      <c r="M569" s="75"/>
      <c r="N569" s="75"/>
    </row>
    <row r="570" spans="2:14" x14ac:dyDescent="0.2">
      <c r="B570" s="138" t="s">
        <v>36</v>
      </c>
      <c r="C570" s="138"/>
      <c r="D570" s="138"/>
      <c r="E570" s="138"/>
      <c r="F570" s="138"/>
      <c r="G570" s="138"/>
      <c r="H570" s="138"/>
      <c r="I570" s="138"/>
      <c r="J570" s="9"/>
      <c r="K570" s="9"/>
      <c r="L570" s="10"/>
      <c r="M570" s="9"/>
      <c r="N570" s="9"/>
    </row>
    <row r="571" spans="2:14" x14ac:dyDescent="0.2">
      <c r="B571" s="138" t="s">
        <v>37</v>
      </c>
      <c r="C571" s="138"/>
      <c r="D571" s="138"/>
      <c r="E571" s="138"/>
      <c r="F571" s="138"/>
      <c r="G571" s="138"/>
      <c r="H571" s="138"/>
      <c r="I571" s="138"/>
      <c r="J571" s="9"/>
      <c r="K571" s="9"/>
      <c r="L571" s="10"/>
      <c r="M571" s="9"/>
      <c r="N571" s="9"/>
    </row>
    <row r="572" spans="2:14" x14ac:dyDescent="0.2">
      <c r="B572" s="138" t="s">
        <v>38</v>
      </c>
      <c r="C572" s="138"/>
      <c r="D572" s="138"/>
      <c r="E572" s="138"/>
      <c r="F572" s="138"/>
      <c r="G572" s="138"/>
      <c r="H572" s="138"/>
      <c r="I572" s="138"/>
      <c r="J572" s="9"/>
      <c r="K572" s="9"/>
      <c r="L572" s="10"/>
      <c r="M572" s="9"/>
      <c r="N572" s="9"/>
    </row>
    <row r="573" spans="2:14" x14ac:dyDescent="0.2">
      <c r="B573" s="138" t="s">
        <v>39</v>
      </c>
      <c r="C573" s="138"/>
      <c r="D573" s="138"/>
      <c r="E573" s="138"/>
      <c r="F573" s="138"/>
      <c r="G573" s="138"/>
      <c r="H573" s="138"/>
      <c r="I573" s="138"/>
      <c r="J573" s="3"/>
      <c r="K573" s="3"/>
      <c r="L573" s="3"/>
      <c r="M573" s="3"/>
      <c r="N573" s="3"/>
    </row>
    <row r="574" spans="2:14" x14ac:dyDescent="0.2">
      <c r="B574" s="138" t="s">
        <v>40</v>
      </c>
      <c r="C574" s="138"/>
      <c r="D574" s="138"/>
      <c r="E574" s="138"/>
      <c r="F574" s="138"/>
      <c r="G574" s="138"/>
      <c r="H574" s="138"/>
      <c r="I574" s="138"/>
      <c r="J574" s="3"/>
      <c r="K574" s="3"/>
      <c r="L574" s="3"/>
      <c r="M574" s="3"/>
      <c r="N574" s="3"/>
    </row>
    <row r="575" spans="2:14" x14ac:dyDescent="0.2">
      <c r="B575" s="138" t="s">
        <v>41</v>
      </c>
      <c r="C575" s="138"/>
      <c r="D575" s="138"/>
      <c r="E575" s="138"/>
      <c r="F575" s="138"/>
      <c r="G575" s="138"/>
      <c r="H575" s="138"/>
      <c r="I575" s="138"/>
      <c r="J575" s="3"/>
      <c r="K575" s="3"/>
      <c r="L575" s="3"/>
      <c r="M575" s="3"/>
      <c r="N575" s="3"/>
    </row>
    <row r="576" spans="2:14" x14ac:dyDescent="0.2">
      <c r="B576" s="138" t="s">
        <v>42</v>
      </c>
      <c r="C576" s="138"/>
      <c r="D576" s="138"/>
      <c r="E576" s="138"/>
      <c r="F576" s="138"/>
      <c r="G576" s="138"/>
      <c r="H576" s="138"/>
      <c r="I576" s="138"/>
      <c r="J576" s="3"/>
      <c r="K576" s="3"/>
      <c r="L576" s="3"/>
      <c r="M576" s="3"/>
      <c r="N576" s="3"/>
    </row>
    <row r="577" spans="2:14" x14ac:dyDescent="0.2">
      <c r="B577" s="65"/>
      <c r="C577" s="65"/>
      <c r="D577" s="65"/>
      <c r="E577" s="65"/>
      <c r="F577" s="65"/>
      <c r="G577" s="65"/>
      <c r="H577" s="65"/>
      <c r="I577" s="65"/>
      <c r="J577" s="3"/>
      <c r="K577" s="3"/>
      <c r="L577" s="3"/>
      <c r="M577" s="3"/>
      <c r="N577" s="3"/>
    </row>
    <row r="578" spans="2:14" x14ac:dyDescent="0.2">
      <c r="B578" s="3" t="s">
        <v>43</v>
      </c>
      <c r="C578" s="3"/>
      <c r="D578" s="3"/>
      <c r="E578" s="3"/>
      <c r="F578" s="3"/>
      <c r="G578" s="3"/>
      <c r="H578" s="4"/>
      <c r="I578" s="3"/>
      <c r="J578" s="3" t="s">
        <v>44</v>
      </c>
      <c r="K578" s="3"/>
      <c r="L578" s="3"/>
      <c r="M578" s="3"/>
      <c r="N578" s="3"/>
    </row>
    <row r="579" spans="2:14" x14ac:dyDescent="0.2">
      <c r="B579" s="11" t="s">
        <v>79</v>
      </c>
      <c r="C579" s="11"/>
      <c r="D579" s="3"/>
      <c r="E579" s="3"/>
      <c r="F579" s="3"/>
      <c r="G579" s="3"/>
      <c r="H579" s="4"/>
      <c r="I579" s="3"/>
      <c r="J579" s="11"/>
      <c r="K579" s="11"/>
      <c r="L579" s="11"/>
      <c r="M579" s="3"/>
      <c r="N579" s="3"/>
    </row>
    <row r="580" spans="2:14" x14ac:dyDescent="0.2">
      <c r="B580" s="12" t="s">
        <v>45</v>
      </c>
      <c r="C580" s="3"/>
      <c r="D580" s="3"/>
      <c r="E580" s="3"/>
      <c r="F580" s="3"/>
      <c r="G580" s="3"/>
      <c r="H580" s="4"/>
      <c r="I580" s="3"/>
      <c r="J580" s="3" t="s">
        <v>45</v>
      </c>
      <c r="K580" s="3"/>
      <c r="L580" s="3"/>
      <c r="M580" s="3"/>
      <c r="N580" s="3"/>
    </row>
    <row r="581" spans="2:14" x14ac:dyDescent="0.2">
      <c r="B581" s="3"/>
      <c r="C581" s="3"/>
      <c r="D581" s="3"/>
      <c r="E581" s="3"/>
      <c r="F581" s="3"/>
      <c r="G581" s="3"/>
      <c r="H581" s="4"/>
      <c r="I581" s="3"/>
      <c r="J581" s="3"/>
      <c r="K581" s="3"/>
      <c r="L581" s="3"/>
      <c r="M581" s="3"/>
      <c r="N581" s="3"/>
    </row>
    <row r="582" spans="2:14" x14ac:dyDescent="0.2">
      <c r="B582" s="11"/>
      <c r="C582" s="11"/>
      <c r="D582" s="3"/>
      <c r="E582" s="3"/>
      <c r="F582" s="3"/>
      <c r="G582" s="3"/>
      <c r="H582" s="4"/>
      <c r="I582" s="3"/>
      <c r="J582" s="11"/>
      <c r="K582" s="11"/>
      <c r="L582" s="11"/>
      <c r="M582" s="3"/>
      <c r="N582" s="3"/>
    </row>
    <row r="583" spans="2:14" x14ac:dyDescent="0.2">
      <c r="B583" s="13" t="s">
        <v>46</v>
      </c>
      <c r="C583" s="3"/>
      <c r="D583" s="3"/>
      <c r="E583" s="3"/>
      <c r="F583" s="3"/>
      <c r="G583" s="3"/>
      <c r="H583" s="4"/>
      <c r="I583" s="3"/>
      <c r="J583" s="139" t="s">
        <v>46</v>
      </c>
      <c r="K583" s="139"/>
      <c r="L583" s="139"/>
      <c r="M583" s="3"/>
      <c r="N583" s="3"/>
    </row>
    <row r="584" spans="2:14" x14ac:dyDescent="0.2">
      <c r="B584" s="3"/>
      <c r="C584" s="3"/>
      <c r="D584" s="3"/>
      <c r="E584" s="3"/>
      <c r="F584" s="3"/>
      <c r="G584" s="3"/>
      <c r="H584" s="4"/>
      <c r="I584" s="3"/>
      <c r="J584" s="3"/>
      <c r="K584" s="3"/>
      <c r="L584" s="3"/>
      <c r="M584" s="3"/>
      <c r="N584" s="3"/>
    </row>
    <row r="585" spans="2:14" x14ac:dyDescent="0.2">
      <c r="B585" s="65" t="s">
        <v>47</v>
      </c>
      <c r="C585" s="3"/>
      <c r="D585" s="3"/>
      <c r="E585" s="3"/>
      <c r="F585" s="3"/>
      <c r="G585" s="3"/>
      <c r="H585" s="4"/>
      <c r="I585" s="3"/>
      <c r="J585" s="3" t="s">
        <v>47</v>
      </c>
      <c r="K585" s="3"/>
      <c r="L585" s="3"/>
      <c r="M585" s="3"/>
      <c r="N585" s="3"/>
    </row>
    <row r="586" spans="2:14" x14ac:dyDescent="0.2">
      <c r="B586" s="131"/>
      <c r="C586" s="3"/>
      <c r="D586" s="3"/>
      <c r="E586" s="3"/>
      <c r="F586" s="3"/>
      <c r="G586" s="3"/>
      <c r="H586" s="4"/>
      <c r="I586" s="3"/>
      <c r="J586" s="3"/>
      <c r="K586" s="3"/>
      <c r="L586" s="3"/>
      <c r="M586" s="3"/>
      <c r="N586" s="3"/>
    </row>
    <row r="587" spans="2:14" x14ac:dyDescent="0.2">
      <c r="B587" s="131"/>
      <c r="C587" s="3"/>
      <c r="D587" s="3"/>
      <c r="E587" s="3"/>
      <c r="F587" s="3"/>
      <c r="G587" s="3"/>
      <c r="H587" s="4"/>
      <c r="I587" s="3"/>
      <c r="J587" s="3"/>
      <c r="K587" s="3"/>
      <c r="L587" s="3"/>
      <c r="M587" s="3"/>
      <c r="N587" s="3"/>
    </row>
    <row r="588" spans="2:14" x14ac:dyDescent="0.2">
      <c r="B588" s="3"/>
      <c r="C588" s="3"/>
      <c r="D588" s="3"/>
      <c r="E588" s="3"/>
      <c r="F588" s="3"/>
      <c r="G588" s="3"/>
      <c r="H588" s="4"/>
      <c r="I588" s="3"/>
      <c r="J588" s="3"/>
      <c r="K588" s="3"/>
      <c r="M588" s="3"/>
      <c r="N588" s="14" t="s">
        <v>12</v>
      </c>
    </row>
    <row r="589" spans="2:14" x14ac:dyDescent="0.2">
      <c r="B589" s="3"/>
      <c r="C589" s="3"/>
      <c r="D589" s="3"/>
      <c r="E589" s="3"/>
      <c r="F589" s="3"/>
      <c r="G589" s="3"/>
      <c r="H589" s="4"/>
      <c r="I589" s="3"/>
      <c r="J589" s="3"/>
      <c r="K589" s="3"/>
      <c r="M589" s="3"/>
      <c r="N589" s="14" t="s">
        <v>13</v>
      </c>
    </row>
    <row r="590" spans="2:14" x14ac:dyDescent="0.2">
      <c r="B590" s="3"/>
      <c r="C590" s="3"/>
      <c r="D590" s="3"/>
      <c r="E590" s="3"/>
      <c r="F590" s="3"/>
      <c r="G590" s="3"/>
      <c r="H590" s="4"/>
      <c r="I590" s="3"/>
      <c r="J590" s="3"/>
      <c r="K590" s="3"/>
      <c r="M590" s="3"/>
      <c r="N590" s="14" t="s">
        <v>14</v>
      </c>
    </row>
    <row r="591" spans="2:14" x14ac:dyDescent="0.2">
      <c r="B591" s="3"/>
      <c r="C591" s="3"/>
      <c r="D591" s="3"/>
      <c r="E591" s="3"/>
      <c r="F591" s="3"/>
      <c r="G591" s="3"/>
      <c r="H591" s="4"/>
      <c r="I591" s="3"/>
      <c r="J591" s="3"/>
      <c r="K591" s="3"/>
      <c r="L591" s="3"/>
      <c r="M591" s="3"/>
      <c r="N591" s="3"/>
    </row>
    <row r="592" spans="2:14" x14ac:dyDescent="0.2">
      <c r="B592" s="3"/>
      <c r="C592" s="162" t="s">
        <v>15</v>
      </c>
      <c r="D592" s="162"/>
      <c r="E592" s="162"/>
      <c r="F592" s="162"/>
      <c r="G592" s="162"/>
      <c r="H592" s="162"/>
      <c r="I592" s="162"/>
      <c r="J592" s="162"/>
      <c r="K592" s="162"/>
      <c r="L592" s="162"/>
      <c r="M592" s="3"/>
      <c r="N592" s="3"/>
    </row>
    <row r="593" spans="2:14" x14ac:dyDescent="0.2">
      <c r="B593" s="3"/>
      <c r="C593" s="162" t="s">
        <v>16</v>
      </c>
      <c r="D593" s="162"/>
      <c r="E593" s="162"/>
      <c r="F593" s="162"/>
      <c r="G593" s="162"/>
      <c r="H593" s="162"/>
      <c r="I593" s="162"/>
      <c r="J593" s="162"/>
      <c r="K593" s="162"/>
      <c r="L593" s="162"/>
      <c r="M593" s="3"/>
      <c r="N593" s="3"/>
    </row>
    <row r="594" spans="2:14" x14ac:dyDescent="0.2">
      <c r="B594" s="3" t="s">
        <v>17</v>
      </c>
      <c r="C594" s="133"/>
      <c r="D594" s="133"/>
      <c r="E594" s="133"/>
      <c r="F594" s="133"/>
      <c r="G594" s="133"/>
      <c r="H594" s="133"/>
      <c r="I594" s="133"/>
      <c r="J594" s="133"/>
      <c r="K594" s="133"/>
      <c r="L594" s="162" t="s">
        <v>18</v>
      </c>
      <c r="M594" s="162"/>
      <c r="N594" s="162"/>
    </row>
    <row r="595" spans="2:14" x14ac:dyDescent="0.2">
      <c r="B595" s="3"/>
      <c r="C595" s="133"/>
      <c r="D595" s="133"/>
      <c r="E595" s="133"/>
      <c r="F595" s="133"/>
      <c r="G595" s="133"/>
      <c r="H595" s="133"/>
      <c r="I595" s="133"/>
      <c r="J595" s="133"/>
      <c r="K595" s="133"/>
      <c r="L595" s="133"/>
      <c r="M595" s="133"/>
      <c r="N595" s="133"/>
    </row>
    <row r="596" spans="2:14" x14ac:dyDescent="0.2">
      <c r="B596" s="3" t="s">
        <v>19</v>
      </c>
      <c r="C596" s="133"/>
      <c r="D596" s="133"/>
      <c r="E596" s="133"/>
      <c r="F596" s="133"/>
      <c r="G596" s="133"/>
      <c r="H596" s="133"/>
      <c r="I596" s="133"/>
      <c r="J596" s="133"/>
      <c r="K596" s="133"/>
      <c r="L596" s="133"/>
      <c r="M596" s="133"/>
      <c r="N596" s="133"/>
    </row>
    <row r="597" spans="2:14" x14ac:dyDescent="0.2">
      <c r="B597" s="3" t="s">
        <v>20</v>
      </c>
      <c r="C597" s="133"/>
      <c r="D597" s="133"/>
      <c r="E597" s="133"/>
      <c r="F597" s="133"/>
      <c r="G597" s="133"/>
      <c r="H597" s="133"/>
      <c r="I597" s="133"/>
      <c r="J597" s="133"/>
      <c r="K597" s="133"/>
      <c r="L597" s="133"/>
      <c r="M597" s="133"/>
      <c r="N597" s="133"/>
    </row>
    <row r="598" spans="2:14" x14ac:dyDescent="0.2">
      <c r="B598" s="3" t="s">
        <v>96</v>
      </c>
      <c r="C598" s="133"/>
      <c r="D598" s="133"/>
      <c r="E598" s="133"/>
      <c r="F598" s="133"/>
      <c r="G598" s="133"/>
      <c r="H598" s="133"/>
      <c r="I598" s="133"/>
      <c r="J598" s="133"/>
      <c r="K598" s="133"/>
      <c r="L598" s="133"/>
      <c r="M598" s="133"/>
      <c r="N598" s="133"/>
    </row>
    <row r="599" spans="2:14" x14ac:dyDescent="0.2">
      <c r="B599" s="3"/>
      <c r="C599" s="133"/>
      <c r="D599" s="133"/>
      <c r="E599" s="133"/>
      <c r="F599" s="133"/>
      <c r="G599" s="133"/>
      <c r="H599" s="133"/>
      <c r="I599" s="133"/>
      <c r="J599" s="133"/>
      <c r="K599" s="133"/>
      <c r="L599" s="133"/>
      <c r="M599" s="133"/>
      <c r="N599" s="133"/>
    </row>
    <row r="600" spans="2:14" ht="12.75" customHeight="1" x14ac:dyDescent="0.2">
      <c r="B600" s="3"/>
      <c r="C600" s="3"/>
      <c r="D600" s="3"/>
      <c r="E600" s="3"/>
      <c r="F600" s="3"/>
      <c r="G600" s="3"/>
      <c r="H600" s="4"/>
      <c r="I600" s="3"/>
      <c r="J600" s="3"/>
      <c r="K600" s="3"/>
      <c r="L600" s="3"/>
      <c r="M600" s="3"/>
      <c r="N600" s="3"/>
    </row>
    <row r="601" spans="2:14" x14ac:dyDescent="0.2">
      <c r="B601" s="151" t="s">
        <v>4</v>
      </c>
      <c r="C601" s="153" t="s">
        <v>21</v>
      </c>
      <c r="D601" s="165" t="s">
        <v>22</v>
      </c>
      <c r="E601" s="165" t="s">
        <v>23</v>
      </c>
      <c r="F601" s="165" t="s">
        <v>48</v>
      </c>
      <c r="G601" s="165" t="s">
        <v>24</v>
      </c>
      <c r="H601" s="166" t="s">
        <v>0</v>
      </c>
      <c r="I601" s="167" t="s">
        <v>25</v>
      </c>
      <c r="J601" s="167"/>
      <c r="K601" s="167"/>
      <c r="L601" s="167"/>
      <c r="M601" s="168" t="s">
        <v>26</v>
      </c>
      <c r="N601" s="136" t="s">
        <v>27</v>
      </c>
    </row>
    <row r="602" spans="2:14" x14ac:dyDescent="0.2">
      <c r="B602" s="152"/>
      <c r="C602" s="154"/>
      <c r="D602" s="165"/>
      <c r="E602" s="165"/>
      <c r="F602" s="165"/>
      <c r="G602" s="165"/>
      <c r="H602" s="166"/>
      <c r="I602" s="2" t="s">
        <v>28</v>
      </c>
      <c r="J602" s="2" t="s">
        <v>29</v>
      </c>
      <c r="K602" s="2" t="s">
        <v>30</v>
      </c>
      <c r="L602" s="2" t="s">
        <v>31</v>
      </c>
      <c r="M602" s="168"/>
      <c r="N602" s="137"/>
    </row>
    <row r="603" spans="2:14" x14ac:dyDescent="0.2">
      <c r="B603" s="140" t="s">
        <v>97</v>
      </c>
      <c r="C603" s="141"/>
      <c r="D603" s="141"/>
      <c r="E603" s="141"/>
      <c r="F603" s="141"/>
      <c r="G603" s="142"/>
      <c r="H603" s="5" t="s">
        <v>83</v>
      </c>
      <c r="I603" s="6">
        <v>206.02</v>
      </c>
      <c r="J603" s="6">
        <v>146.77000000000001</v>
      </c>
      <c r="K603" s="6">
        <v>73.66</v>
      </c>
      <c r="L603" s="6"/>
      <c r="M603" s="6">
        <v>6.25</v>
      </c>
      <c r="N603" s="6"/>
    </row>
    <row r="604" spans="2:14" x14ac:dyDescent="0.2">
      <c r="B604" s="143"/>
      <c r="C604" s="144"/>
      <c r="D604" s="144"/>
      <c r="E604" s="144"/>
      <c r="F604" s="144"/>
      <c r="G604" s="145"/>
      <c r="H604" s="5" t="s">
        <v>1</v>
      </c>
      <c r="I604" s="6">
        <v>114.43</v>
      </c>
      <c r="J604" s="6">
        <v>81.540000000000006</v>
      </c>
      <c r="K604" s="6">
        <v>41.31</v>
      </c>
      <c r="L604" s="6"/>
      <c r="M604" s="6">
        <v>6.18</v>
      </c>
      <c r="N604" s="6"/>
    </row>
    <row r="605" spans="2:14" x14ac:dyDescent="0.2">
      <c r="B605" s="143"/>
      <c r="C605" s="144"/>
      <c r="D605" s="144"/>
      <c r="E605" s="144"/>
      <c r="F605" s="144"/>
      <c r="G605" s="145"/>
      <c r="H605" s="5" t="s">
        <v>2</v>
      </c>
      <c r="I605" s="6">
        <v>21.74</v>
      </c>
      <c r="J605" s="6">
        <v>16.579999999999998</v>
      </c>
      <c r="K605" s="6">
        <v>8.43</v>
      </c>
      <c r="L605" s="6"/>
      <c r="M605" s="6">
        <v>0.54</v>
      </c>
      <c r="N605" s="6"/>
    </row>
    <row r="606" spans="2:14" x14ac:dyDescent="0.2">
      <c r="B606" s="77" t="s">
        <v>90</v>
      </c>
      <c r="C606" s="74" t="s">
        <v>32</v>
      </c>
      <c r="D606" s="77">
        <v>12</v>
      </c>
      <c r="E606" s="77">
        <v>31</v>
      </c>
      <c r="F606" s="77">
        <v>1</v>
      </c>
      <c r="G606" s="17">
        <v>4.5</v>
      </c>
      <c r="H606" s="15" t="s">
        <v>83</v>
      </c>
      <c r="I606" s="79">
        <v>36</v>
      </c>
      <c r="J606" s="79">
        <v>59</v>
      </c>
      <c r="K606" s="79">
        <v>19</v>
      </c>
      <c r="L606" s="80">
        <f>IFERROR(K606+J606+I606,"")</f>
        <v>114</v>
      </c>
      <c r="M606" s="80">
        <v>65</v>
      </c>
      <c r="N606" s="80">
        <f t="shared" ref="N606:N611" si="71">IFERROR(L606+M606,"")</f>
        <v>179</v>
      </c>
    </row>
    <row r="607" spans="2:14" x14ac:dyDescent="0.2">
      <c r="B607" s="2"/>
      <c r="C607" s="2"/>
      <c r="D607" s="2"/>
      <c r="E607" s="2"/>
      <c r="F607" s="2"/>
      <c r="G607" s="2"/>
      <c r="H607" s="7" t="s">
        <v>33</v>
      </c>
      <c r="I607" s="94">
        <f>IFERROR(I606*I603,"")</f>
        <v>7416.72</v>
      </c>
      <c r="J607" s="94">
        <f>IFERROR(J606*J603,"")</f>
        <v>8659.43</v>
      </c>
      <c r="K607" s="94">
        <f>IFERROR(K606*K603,"")</f>
        <v>1399.54</v>
      </c>
      <c r="L607" s="94">
        <f t="shared" ref="L607:L611" si="72">IFERROR(K607+J607+I607,"")</f>
        <v>17475.690000000002</v>
      </c>
      <c r="M607" s="94">
        <f>IFERROR(M606*M603,"")</f>
        <v>406.25</v>
      </c>
      <c r="N607" s="95">
        <f t="shared" si="71"/>
        <v>17881.940000000002</v>
      </c>
    </row>
    <row r="608" spans="2:14" x14ac:dyDescent="0.2">
      <c r="B608" s="2"/>
      <c r="C608" s="2"/>
      <c r="D608" s="2"/>
      <c r="E608" s="2"/>
      <c r="F608" s="2"/>
      <c r="G608" s="2"/>
      <c r="H608" s="15" t="s">
        <v>1</v>
      </c>
      <c r="I608" s="79">
        <v>9</v>
      </c>
      <c r="J608" s="79">
        <v>33</v>
      </c>
      <c r="K608" s="79">
        <v>9</v>
      </c>
      <c r="L608" s="80">
        <f t="shared" si="72"/>
        <v>51</v>
      </c>
      <c r="M608" s="80">
        <v>57</v>
      </c>
      <c r="N608" s="80">
        <f t="shared" si="71"/>
        <v>108</v>
      </c>
    </row>
    <row r="609" spans="2:14" x14ac:dyDescent="0.2">
      <c r="B609" s="2"/>
      <c r="C609" s="2"/>
      <c r="D609" s="2"/>
      <c r="E609" s="2"/>
      <c r="F609" s="2"/>
      <c r="G609" s="2"/>
      <c r="H609" s="7" t="s">
        <v>33</v>
      </c>
      <c r="I609" s="94">
        <f>IFERROR(I608*I604,"")</f>
        <v>1029.8700000000001</v>
      </c>
      <c r="J609" s="94">
        <f>IFERROR(J608*J604,"")</f>
        <v>2690.82</v>
      </c>
      <c r="K609" s="94">
        <f>IFERROR(K608*K604,"")</f>
        <v>371.79</v>
      </c>
      <c r="L609" s="94">
        <f t="shared" si="72"/>
        <v>4092.4800000000005</v>
      </c>
      <c r="M609" s="94">
        <f>IFERROR(M608*M604,"")</f>
        <v>352.26</v>
      </c>
      <c r="N609" s="95">
        <f t="shared" si="71"/>
        <v>4444.7400000000007</v>
      </c>
    </row>
    <row r="610" spans="2:14" x14ac:dyDescent="0.2">
      <c r="B610" s="2"/>
      <c r="C610" s="2"/>
      <c r="D610" s="2"/>
      <c r="E610" s="2"/>
      <c r="F610" s="2"/>
      <c r="G610" s="2"/>
      <c r="H610" s="16" t="s">
        <v>2</v>
      </c>
      <c r="I610" s="81">
        <v>471</v>
      </c>
      <c r="J610" s="81">
        <v>93</v>
      </c>
      <c r="K610" s="81">
        <v>0</v>
      </c>
      <c r="L610" s="80">
        <f t="shared" si="72"/>
        <v>564</v>
      </c>
      <c r="M610" s="81">
        <v>387</v>
      </c>
      <c r="N610" s="80">
        <f t="shared" si="71"/>
        <v>951</v>
      </c>
    </row>
    <row r="611" spans="2:14" x14ac:dyDescent="0.2">
      <c r="B611" s="2"/>
      <c r="C611" s="2"/>
      <c r="D611" s="2"/>
      <c r="E611" s="2"/>
      <c r="F611" s="2"/>
      <c r="G611" s="2"/>
      <c r="H611" s="7" t="s">
        <v>33</v>
      </c>
      <c r="I611" s="94">
        <f>IFERROR(I610*I605,"")</f>
        <v>10239.539999999999</v>
      </c>
      <c r="J611" s="94">
        <f>IFERROR(J610*J605,"")</f>
        <v>1541.9399999999998</v>
      </c>
      <c r="K611" s="94">
        <f>IFERROR(K610*K605,"")</f>
        <v>0</v>
      </c>
      <c r="L611" s="94">
        <f t="shared" si="72"/>
        <v>11781.48</v>
      </c>
      <c r="M611" s="94">
        <f>IFERROR(M610*M605,"")</f>
        <v>208.98000000000002</v>
      </c>
      <c r="N611" s="95">
        <f t="shared" si="71"/>
        <v>11990.46</v>
      </c>
    </row>
    <row r="612" spans="2:14" x14ac:dyDescent="0.2">
      <c r="B612" s="2"/>
      <c r="C612" s="2"/>
      <c r="D612" s="2"/>
      <c r="E612" s="2"/>
      <c r="F612" s="2"/>
      <c r="G612" s="2"/>
      <c r="H612" s="98" t="s">
        <v>34</v>
      </c>
      <c r="I612" s="92">
        <f ca="1">SUM(I606:OFFSET(I612,-1,0))-I613</f>
        <v>516</v>
      </c>
      <c r="J612" s="92">
        <f ca="1">SUM(J606:OFFSET(J612,-1,0))-J613</f>
        <v>185</v>
      </c>
      <c r="K612" s="92">
        <f ca="1">SUM(K606:OFFSET(K612,-1,0))-K613</f>
        <v>28</v>
      </c>
      <c r="L612" s="92">
        <f t="shared" ref="L612:L613" ca="1" si="73">K612+J612+I612</f>
        <v>729</v>
      </c>
      <c r="M612" s="92">
        <f ca="1">SUM(M606:OFFSET(M612,-1,0))-M613</f>
        <v>509</v>
      </c>
      <c r="N612" s="93">
        <f t="shared" ref="N612:N613" ca="1" si="74">L612+M612</f>
        <v>1238</v>
      </c>
    </row>
    <row r="613" spans="2:14" x14ac:dyDescent="0.2">
      <c r="B613" s="2"/>
      <c r="C613" s="2"/>
      <c r="D613" s="2"/>
      <c r="E613" s="2"/>
      <c r="F613" s="2"/>
      <c r="G613" s="2"/>
      <c r="H613" s="8" t="s">
        <v>49</v>
      </c>
      <c r="I613" s="94">
        <f>SUMIF(H606:H611,"стоимость",I606:I611)</f>
        <v>18686.129999999997</v>
      </c>
      <c r="J613" s="94">
        <f>SUMIF(H606:H611,"стоимость",J606:J611)</f>
        <v>12892.19</v>
      </c>
      <c r="K613" s="94">
        <f>SUMIF(H606:H611,"стоимость",K606:K611)</f>
        <v>1771.33</v>
      </c>
      <c r="L613" s="94">
        <f t="shared" si="73"/>
        <v>33349.649999999994</v>
      </c>
      <c r="M613" s="94">
        <f>SUMIF(H606:H611,"стоимость",M606:M611)</f>
        <v>967.49</v>
      </c>
      <c r="N613" s="95">
        <f t="shared" si="74"/>
        <v>34317.139999999992</v>
      </c>
    </row>
    <row r="614" spans="2:14" x14ac:dyDescent="0.2">
      <c r="B614" s="164" t="s">
        <v>95</v>
      </c>
      <c r="C614" s="147"/>
      <c r="D614" s="147"/>
      <c r="E614" s="147"/>
      <c r="F614" s="91">
        <v>1.05</v>
      </c>
      <c r="G614" s="90"/>
      <c r="H614" s="88"/>
      <c r="I614" s="89"/>
      <c r="J614" s="89"/>
      <c r="K614" s="89"/>
      <c r="L614" s="89"/>
      <c r="M614" s="89"/>
      <c r="N614" s="89">
        <f>F614*N613</f>
        <v>36032.996999999996</v>
      </c>
    </row>
    <row r="615" spans="2:14" x14ac:dyDescent="0.2">
      <c r="B615" s="163" t="s">
        <v>35</v>
      </c>
      <c r="C615" s="163"/>
      <c r="D615" s="163"/>
      <c r="E615" s="163"/>
      <c r="F615" s="132"/>
      <c r="G615" s="3"/>
      <c r="H615" s="4"/>
      <c r="I615" s="3"/>
      <c r="J615" s="9"/>
      <c r="K615" s="9"/>
      <c r="L615" s="10"/>
      <c r="M615" s="9"/>
      <c r="N615" s="9"/>
    </row>
    <row r="616" spans="2:14" x14ac:dyDescent="0.2">
      <c r="B616" s="150" t="s">
        <v>80</v>
      </c>
      <c r="C616" s="150"/>
      <c r="D616" s="150"/>
      <c r="E616" s="150"/>
      <c r="F616" s="150"/>
      <c r="G616" s="150"/>
      <c r="H616" s="150"/>
      <c r="I616" s="150"/>
      <c r="J616" s="75"/>
      <c r="K616" s="75"/>
      <c r="L616" s="76"/>
      <c r="M616" s="75"/>
      <c r="N616" s="75"/>
    </row>
    <row r="617" spans="2:14" x14ac:dyDescent="0.2">
      <c r="B617" s="138" t="s">
        <v>36</v>
      </c>
      <c r="C617" s="138"/>
      <c r="D617" s="138"/>
      <c r="E617" s="138"/>
      <c r="F617" s="138"/>
      <c r="G617" s="138"/>
      <c r="H617" s="138"/>
      <c r="I617" s="138"/>
      <c r="J617" s="9"/>
      <c r="K617" s="9"/>
      <c r="L617" s="10"/>
      <c r="M617" s="9"/>
      <c r="N617" s="9"/>
    </row>
    <row r="618" spans="2:14" x14ac:dyDescent="0.2">
      <c r="B618" s="138" t="s">
        <v>37</v>
      </c>
      <c r="C618" s="138"/>
      <c r="D618" s="138"/>
      <c r="E618" s="138"/>
      <c r="F618" s="138"/>
      <c r="G618" s="138"/>
      <c r="H618" s="138"/>
      <c r="I618" s="138"/>
      <c r="J618" s="9"/>
      <c r="K618" s="9"/>
      <c r="L618" s="10"/>
      <c r="M618" s="9"/>
      <c r="N618" s="9"/>
    </row>
    <row r="619" spans="2:14" x14ac:dyDescent="0.2">
      <c r="B619" s="138" t="s">
        <v>38</v>
      </c>
      <c r="C619" s="138"/>
      <c r="D619" s="138"/>
      <c r="E619" s="138"/>
      <c r="F619" s="138"/>
      <c r="G619" s="138"/>
      <c r="H619" s="138"/>
      <c r="I619" s="138"/>
      <c r="J619" s="9"/>
      <c r="K619" s="9"/>
      <c r="L619" s="10"/>
      <c r="M619" s="9"/>
      <c r="N619" s="9"/>
    </row>
    <row r="620" spans="2:14" x14ac:dyDescent="0.2">
      <c r="B620" s="138" t="s">
        <v>39</v>
      </c>
      <c r="C620" s="138"/>
      <c r="D620" s="138"/>
      <c r="E620" s="138"/>
      <c r="F620" s="138"/>
      <c r="G620" s="138"/>
      <c r="H620" s="138"/>
      <c r="I620" s="138"/>
      <c r="J620" s="3"/>
      <c r="K620" s="3"/>
      <c r="L620" s="3"/>
      <c r="M620" s="3"/>
      <c r="N620" s="3"/>
    </row>
    <row r="621" spans="2:14" x14ac:dyDescent="0.2">
      <c r="B621" s="138" t="s">
        <v>40</v>
      </c>
      <c r="C621" s="138"/>
      <c r="D621" s="138"/>
      <c r="E621" s="138"/>
      <c r="F621" s="138"/>
      <c r="G621" s="138"/>
      <c r="H621" s="138"/>
      <c r="I621" s="138"/>
      <c r="J621" s="3"/>
      <c r="K621" s="3"/>
      <c r="L621" s="3"/>
      <c r="M621" s="3"/>
      <c r="N621" s="3"/>
    </row>
    <row r="622" spans="2:14" x14ac:dyDescent="0.2">
      <c r="B622" s="138" t="s">
        <v>41</v>
      </c>
      <c r="C622" s="138"/>
      <c r="D622" s="138"/>
      <c r="E622" s="138"/>
      <c r="F622" s="138"/>
      <c r="G622" s="138"/>
      <c r="H622" s="138"/>
      <c r="I622" s="138"/>
      <c r="J622" s="3"/>
      <c r="K622" s="3"/>
      <c r="L622" s="3"/>
      <c r="M622" s="3"/>
      <c r="N622" s="3"/>
    </row>
    <row r="623" spans="2:14" x14ac:dyDescent="0.2">
      <c r="B623" s="138" t="s">
        <v>42</v>
      </c>
      <c r="C623" s="138"/>
      <c r="D623" s="138"/>
      <c r="E623" s="138"/>
      <c r="F623" s="138"/>
      <c r="G623" s="138"/>
      <c r="H623" s="138"/>
      <c r="I623" s="138"/>
      <c r="J623" s="3"/>
      <c r="K623" s="3"/>
      <c r="L623" s="3"/>
      <c r="M623" s="3"/>
      <c r="N623" s="3"/>
    </row>
    <row r="624" spans="2:14" x14ac:dyDescent="0.2">
      <c r="B624" s="131"/>
      <c r="C624" s="131"/>
      <c r="D624" s="131"/>
      <c r="E624" s="131"/>
      <c r="F624" s="131"/>
      <c r="G624" s="131"/>
      <c r="H624" s="131"/>
      <c r="I624" s="131"/>
      <c r="J624" s="3"/>
      <c r="K624" s="3"/>
      <c r="L624" s="3"/>
      <c r="M624" s="3"/>
      <c r="N624" s="3"/>
    </row>
    <row r="625" spans="2:14" x14ac:dyDescent="0.2">
      <c r="B625" s="3" t="s">
        <v>43</v>
      </c>
      <c r="C625" s="3"/>
      <c r="D625" s="3"/>
      <c r="E625" s="3"/>
      <c r="F625" s="3"/>
      <c r="G625" s="3"/>
      <c r="H625" s="4"/>
      <c r="I625" s="3"/>
      <c r="J625" s="3" t="s">
        <v>44</v>
      </c>
      <c r="K625" s="3"/>
      <c r="L625" s="3"/>
      <c r="M625" s="3"/>
      <c r="N625" s="3"/>
    </row>
    <row r="626" spans="2:14" x14ac:dyDescent="0.2">
      <c r="B626" s="11" t="s">
        <v>79</v>
      </c>
      <c r="C626" s="11"/>
      <c r="D626" s="3"/>
      <c r="E626" s="3"/>
      <c r="F626" s="3"/>
      <c r="G626" s="3"/>
      <c r="H626" s="4"/>
      <c r="I626" s="3"/>
      <c r="J626" s="11"/>
      <c r="K626" s="11"/>
      <c r="L626" s="11"/>
      <c r="M626" s="3"/>
      <c r="N626" s="3"/>
    </row>
    <row r="627" spans="2:14" x14ac:dyDescent="0.2">
      <c r="B627" s="12" t="s">
        <v>45</v>
      </c>
      <c r="C627" s="3"/>
      <c r="D627" s="3"/>
      <c r="E627" s="3"/>
      <c r="F627" s="3"/>
      <c r="G627" s="3"/>
      <c r="H627" s="4"/>
      <c r="I627" s="3"/>
      <c r="J627" s="3" t="s">
        <v>45</v>
      </c>
      <c r="K627" s="3"/>
      <c r="L627" s="3"/>
      <c r="M627" s="3"/>
      <c r="N627" s="3"/>
    </row>
    <row r="628" spans="2:14" x14ac:dyDescent="0.2">
      <c r="B628" s="3"/>
      <c r="C628" s="3"/>
      <c r="D628" s="3"/>
      <c r="E628" s="3"/>
      <c r="F628" s="3"/>
      <c r="G628" s="3"/>
      <c r="H628" s="4"/>
      <c r="I628" s="3"/>
      <c r="J628" s="3"/>
      <c r="K628" s="3"/>
      <c r="L628" s="3"/>
      <c r="M628" s="3"/>
      <c r="N628" s="3"/>
    </row>
    <row r="629" spans="2:14" x14ac:dyDescent="0.2">
      <c r="B629" s="11"/>
      <c r="C629" s="11"/>
      <c r="D629" s="3"/>
      <c r="E629" s="3"/>
      <c r="F629" s="3"/>
      <c r="G629" s="3"/>
      <c r="H629" s="4"/>
      <c r="I629" s="3"/>
      <c r="J629" s="11"/>
      <c r="K629" s="11"/>
      <c r="L629" s="11"/>
      <c r="M629" s="3"/>
      <c r="N629" s="3"/>
    </row>
    <row r="630" spans="2:14" x14ac:dyDescent="0.2">
      <c r="B630" s="13" t="s">
        <v>46</v>
      </c>
      <c r="C630" s="3"/>
      <c r="D630" s="3"/>
      <c r="E630" s="3"/>
      <c r="F630" s="3"/>
      <c r="G630" s="3"/>
      <c r="H630" s="4"/>
      <c r="I630" s="3"/>
      <c r="J630" s="139" t="s">
        <v>46</v>
      </c>
      <c r="K630" s="139"/>
      <c r="L630" s="139"/>
      <c r="M630" s="3"/>
      <c r="N630" s="3"/>
    </row>
    <row r="631" spans="2:14" x14ac:dyDescent="0.2">
      <c r="B631" s="3"/>
      <c r="C631" s="3"/>
      <c r="D631" s="3"/>
      <c r="E631" s="3"/>
      <c r="F631" s="3"/>
      <c r="G631" s="3"/>
      <c r="H631" s="4"/>
      <c r="I631" s="3"/>
      <c r="J631" s="3"/>
      <c r="K631" s="3"/>
      <c r="L631" s="3"/>
      <c r="M631" s="3"/>
      <c r="N631" s="3"/>
    </row>
    <row r="632" spans="2:14" x14ac:dyDescent="0.2">
      <c r="B632" s="131" t="s">
        <v>47</v>
      </c>
      <c r="C632" s="3"/>
      <c r="D632" s="3"/>
      <c r="E632" s="3"/>
      <c r="F632" s="3"/>
      <c r="G632" s="3"/>
      <c r="H632" s="4"/>
      <c r="I632" s="3"/>
      <c r="J632" s="3" t="s">
        <v>47</v>
      </c>
      <c r="K632" s="3"/>
      <c r="L632" s="3"/>
      <c r="M632" s="3"/>
      <c r="N632" s="3"/>
    </row>
    <row r="634" spans="2:14" x14ac:dyDescent="0.2">
      <c r="B634" s="3"/>
      <c r="C634" s="3"/>
      <c r="D634" s="3"/>
      <c r="E634" s="3"/>
      <c r="F634" s="3"/>
      <c r="G634" s="3"/>
      <c r="H634" s="4"/>
      <c r="I634" s="3"/>
      <c r="J634" s="3"/>
      <c r="K634" s="3"/>
      <c r="M634" s="3"/>
      <c r="N634" s="14" t="s">
        <v>12</v>
      </c>
    </row>
    <row r="635" spans="2:14" x14ac:dyDescent="0.2">
      <c r="B635" s="3"/>
      <c r="C635" s="3"/>
      <c r="D635" s="3"/>
      <c r="E635" s="3"/>
      <c r="F635" s="3"/>
      <c r="G635" s="3"/>
      <c r="H635" s="4"/>
      <c r="I635" s="3"/>
      <c r="J635" s="3"/>
      <c r="K635" s="3"/>
      <c r="M635" s="3"/>
      <c r="N635" s="14" t="s">
        <v>13</v>
      </c>
    </row>
    <row r="636" spans="2:14" x14ac:dyDescent="0.2">
      <c r="B636" s="3"/>
      <c r="C636" s="3"/>
      <c r="D636" s="3"/>
      <c r="E636" s="3"/>
      <c r="F636" s="3"/>
      <c r="G636" s="3"/>
      <c r="H636" s="4"/>
      <c r="I636" s="3"/>
      <c r="J636" s="3"/>
      <c r="K636" s="3"/>
      <c r="M636" s="3"/>
      <c r="N636" s="14" t="s">
        <v>14</v>
      </c>
    </row>
    <row r="637" spans="2:14" x14ac:dyDescent="0.2">
      <c r="B637" s="3"/>
      <c r="C637" s="3"/>
      <c r="D637" s="3"/>
      <c r="E637" s="3"/>
      <c r="F637" s="3"/>
      <c r="G637" s="3"/>
      <c r="H637" s="4"/>
      <c r="I637" s="3"/>
      <c r="J637" s="3"/>
      <c r="K637" s="3"/>
      <c r="L637" s="3"/>
      <c r="M637" s="3"/>
      <c r="N637" s="3"/>
    </row>
    <row r="638" spans="2:14" x14ac:dyDescent="0.2">
      <c r="B638" s="3"/>
      <c r="C638" s="162" t="s">
        <v>15</v>
      </c>
      <c r="D638" s="162"/>
      <c r="E638" s="162"/>
      <c r="F638" s="162"/>
      <c r="G638" s="162"/>
      <c r="H638" s="162"/>
      <c r="I638" s="162"/>
      <c r="J638" s="162"/>
      <c r="K638" s="162"/>
      <c r="L638" s="162"/>
      <c r="M638" s="3"/>
      <c r="N638" s="3"/>
    </row>
    <row r="639" spans="2:14" x14ac:dyDescent="0.2">
      <c r="B639" s="3"/>
      <c r="C639" s="162" t="s">
        <v>16</v>
      </c>
      <c r="D639" s="162"/>
      <c r="E639" s="162"/>
      <c r="F639" s="162"/>
      <c r="G639" s="162"/>
      <c r="H639" s="162"/>
      <c r="I639" s="162"/>
      <c r="J639" s="162"/>
      <c r="K639" s="162"/>
      <c r="L639" s="162"/>
      <c r="M639" s="3"/>
      <c r="N639" s="3"/>
    </row>
    <row r="640" spans="2:14" x14ac:dyDescent="0.2">
      <c r="B640" s="3" t="s">
        <v>17</v>
      </c>
      <c r="C640" s="133"/>
      <c r="D640" s="133"/>
      <c r="E640" s="133"/>
      <c r="F640" s="133"/>
      <c r="G640" s="133"/>
      <c r="H640" s="133"/>
      <c r="I640" s="133"/>
      <c r="J640" s="133"/>
      <c r="K640" s="133"/>
      <c r="L640" s="162" t="s">
        <v>18</v>
      </c>
      <c r="M640" s="162"/>
      <c r="N640" s="162"/>
    </row>
    <row r="641" spans="2:14" x14ac:dyDescent="0.2">
      <c r="B641" s="3"/>
      <c r="C641" s="133"/>
      <c r="D641" s="133"/>
      <c r="E641" s="133"/>
      <c r="F641" s="133"/>
      <c r="G641" s="133"/>
      <c r="H641" s="133"/>
      <c r="I641" s="133"/>
      <c r="J641" s="133"/>
      <c r="K641" s="133"/>
      <c r="L641" s="133"/>
      <c r="M641" s="133"/>
      <c r="N641" s="133"/>
    </row>
    <row r="642" spans="2:14" x14ac:dyDescent="0.2">
      <c r="B642" s="3" t="s">
        <v>19</v>
      </c>
      <c r="C642" s="133"/>
      <c r="D642" s="133"/>
      <c r="E642" s="133"/>
      <c r="F642" s="133"/>
      <c r="G642" s="133"/>
      <c r="H642" s="133"/>
      <c r="I642" s="133"/>
      <c r="J642" s="133"/>
      <c r="K642" s="133"/>
      <c r="L642" s="133"/>
      <c r="M642" s="133"/>
      <c r="N642" s="133"/>
    </row>
    <row r="643" spans="2:14" x14ac:dyDescent="0.2">
      <c r="B643" s="3" t="s">
        <v>20</v>
      </c>
      <c r="C643" s="133"/>
      <c r="D643" s="133"/>
      <c r="E643" s="133"/>
      <c r="F643" s="133"/>
      <c r="G643" s="133"/>
      <c r="H643" s="133"/>
      <c r="I643" s="133"/>
      <c r="J643" s="133"/>
      <c r="K643" s="133"/>
      <c r="L643" s="133"/>
      <c r="M643" s="133"/>
      <c r="N643" s="133"/>
    </row>
    <row r="644" spans="2:14" x14ac:dyDescent="0.2">
      <c r="B644" s="3" t="s">
        <v>96</v>
      </c>
      <c r="C644" s="133"/>
      <c r="D644" s="133"/>
      <c r="E644" s="133"/>
      <c r="F644" s="133"/>
      <c r="G644" s="133"/>
      <c r="H644" s="133"/>
      <c r="I644" s="133"/>
      <c r="J644" s="133"/>
      <c r="K644" s="133"/>
      <c r="L644" s="133"/>
      <c r="M644" s="133"/>
      <c r="N644" s="133"/>
    </row>
    <row r="645" spans="2:14" x14ac:dyDescent="0.2">
      <c r="B645" s="3"/>
      <c r="C645" s="133"/>
      <c r="D645" s="133"/>
      <c r="E645" s="133"/>
      <c r="F645" s="133"/>
      <c r="G645" s="133"/>
      <c r="H645" s="133"/>
      <c r="I645" s="133"/>
      <c r="J645" s="133"/>
      <c r="K645" s="133"/>
      <c r="L645" s="133"/>
      <c r="M645" s="133"/>
      <c r="N645" s="133"/>
    </row>
    <row r="646" spans="2:14" x14ac:dyDescent="0.2">
      <c r="B646" s="3"/>
      <c r="C646" s="3"/>
      <c r="D646" s="3"/>
      <c r="E646" s="3"/>
      <c r="F646" s="3"/>
      <c r="G646" s="3"/>
      <c r="H646" s="4"/>
      <c r="I646" s="3"/>
      <c r="J646" s="3"/>
      <c r="K646" s="3"/>
      <c r="L646" s="3"/>
      <c r="M646" s="3"/>
      <c r="N646" s="3"/>
    </row>
    <row r="647" spans="2:14" x14ac:dyDescent="0.2">
      <c r="B647" s="151" t="s">
        <v>4</v>
      </c>
      <c r="C647" s="153" t="s">
        <v>21</v>
      </c>
      <c r="D647" s="165" t="s">
        <v>22</v>
      </c>
      <c r="E647" s="165" t="s">
        <v>23</v>
      </c>
      <c r="F647" s="165" t="s">
        <v>48</v>
      </c>
      <c r="G647" s="165" t="s">
        <v>24</v>
      </c>
      <c r="H647" s="166" t="s">
        <v>0</v>
      </c>
      <c r="I647" s="167" t="s">
        <v>25</v>
      </c>
      <c r="J647" s="167"/>
      <c r="K647" s="167"/>
      <c r="L647" s="167"/>
      <c r="M647" s="168" t="s">
        <v>26</v>
      </c>
      <c r="N647" s="136" t="s">
        <v>27</v>
      </c>
    </row>
    <row r="648" spans="2:14" x14ac:dyDescent="0.2">
      <c r="B648" s="152"/>
      <c r="C648" s="154"/>
      <c r="D648" s="165"/>
      <c r="E648" s="165"/>
      <c r="F648" s="165"/>
      <c r="G648" s="165"/>
      <c r="H648" s="166"/>
      <c r="I648" s="2" t="s">
        <v>28</v>
      </c>
      <c r="J648" s="2" t="s">
        <v>29</v>
      </c>
      <c r="K648" s="2" t="s">
        <v>30</v>
      </c>
      <c r="L648" s="2" t="s">
        <v>31</v>
      </c>
      <c r="M648" s="168"/>
      <c r="N648" s="137"/>
    </row>
    <row r="649" spans="2:14" x14ac:dyDescent="0.2">
      <c r="B649" s="140" t="s">
        <v>97</v>
      </c>
      <c r="C649" s="141"/>
      <c r="D649" s="141"/>
      <c r="E649" s="141"/>
      <c r="F649" s="141"/>
      <c r="G649" s="142"/>
      <c r="H649" s="5" t="s">
        <v>89</v>
      </c>
      <c r="I649" s="6">
        <v>227.77</v>
      </c>
      <c r="J649" s="6">
        <v>162.81</v>
      </c>
      <c r="K649" s="6">
        <v>81.540000000000006</v>
      </c>
      <c r="L649" s="6"/>
      <c r="M649" s="6">
        <v>6.25</v>
      </c>
      <c r="N649" s="6"/>
    </row>
    <row r="650" spans="2:14" x14ac:dyDescent="0.2">
      <c r="B650" s="143"/>
      <c r="C650" s="144"/>
      <c r="D650" s="144"/>
      <c r="E650" s="144"/>
      <c r="F650" s="144"/>
      <c r="G650" s="145"/>
      <c r="H650" s="5" t="s">
        <v>83</v>
      </c>
      <c r="I650" s="6">
        <v>206.02</v>
      </c>
      <c r="J650" s="6">
        <v>146.77000000000001</v>
      </c>
      <c r="K650" s="6">
        <v>73.66</v>
      </c>
      <c r="L650" s="6"/>
      <c r="M650" s="6">
        <v>6.25</v>
      </c>
      <c r="N650" s="6"/>
    </row>
    <row r="651" spans="2:14" x14ac:dyDescent="0.2">
      <c r="B651" s="143"/>
      <c r="C651" s="144"/>
      <c r="D651" s="144"/>
      <c r="E651" s="144"/>
      <c r="F651" s="144"/>
      <c r="G651" s="145"/>
      <c r="H651" s="5" t="s">
        <v>1</v>
      </c>
      <c r="I651" s="6">
        <v>114.43</v>
      </c>
      <c r="J651" s="6">
        <v>81.540000000000006</v>
      </c>
      <c r="K651" s="6">
        <v>41.31</v>
      </c>
      <c r="L651" s="6"/>
      <c r="M651" s="6">
        <v>6.18</v>
      </c>
      <c r="N651" s="6"/>
    </row>
    <row r="652" spans="2:14" x14ac:dyDescent="0.2">
      <c r="B652" s="143"/>
      <c r="C652" s="144"/>
      <c r="D652" s="144"/>
      <c r="E652" s="144"/>
      <c r="F652" s="144"/>
      <c r="G652" s="145"/>
      <c r="H652" s="5" t="s">
        <v>2</v>
      </c>
      <c r="I652" s="6">
        <v>21.74</v>
      </c>
      <c r="J652" s="6">
        <v>16.28</v>
      </c>
      <c r="K652" s="6">
        <v>8.43</v>
      </c>
      <c r="L652" s="6"/>
      <c r="M652" s="6">
        <v>0.54</v>
      </c>
      <c r="N652" s="6"/>
    </row>
    <row r="653" spans="2:14" x14ac:dyDescent="0.2">
      <c r="B653" s="169"/>
      <c r="C653" s="170"/>
      <c r="D653" s="170"/>
      <c r="E653" s="170"/>
      <c r="F653" s="170"/>
      <c r="G653" s="171"/>
      <c r="H653" s="5" t="s">
        <v>3</v>
      </c>
      <c r="I653" s="6">
        <v>67.95</v>
      </c>
      <c r="J653" s="6">
        <v>49.47</v>
      </c>
      <c r="K653" s="6">
        <v>25.34</v>
      </c>
      <c r="L653" s="6"/>
      <c r="M653" s="6">
        <v>1.36</v>
      </c>
      <c r="N653" s="6"/>
    </row>
    <row r="654" spans="2:14" x14ac:dyDescent="0.2">
      <c r="B654" s="77" t="s">
        <v>90</v>
      </c>
      <c r="C654" s="74" t="s">
        <v>32</v>
      </c>
      <c r="D654" s="77">
        <v>13</v>
      </c>
      <c r="E654" s="77">
        <v>15</v>
      </c>
      <c r="F654" s="77">
        <v>1</v>
      </c>
      <c r="G654" s="17">
        <v>3.2</v>
      </c>
      <c r="H654" s="15" t="s">
        <v>89</v>
      </c>
      <c r="I654" s="79">
        <v>0</v>
      </c>
      <c r="J654" s="79">
        <v>18</v>
      </c>
      <c r="K654" s="79">
        <v>15</v>
      </c>
      <c r="L654" s="80">
        <f>IFERROR(K654+J654+I654,"")</f>
        <v>33</v>
      </c>
      <c r="M654" s="80">
        <v>1</v>
      </c>
      <c r="N654" s="80">
        <f t="shared" ref="N654" si="75">IFERROR(L654+M654,"")</f>
        <v>34</v>
      </c>
    </row>
    <row r="655" spans="2:14" x14ac:dyDescent="0.2">
      <c r="B655" s="2"/>
      <c r="C655" s="2"/>
      <c r="D655" s="2"/>
      <c r="E655" s="2"/>
      <c r="F655" s="2"/>
      <c r="G655" s="2"/>
      <c r="H655" s="7" t="s">
        <v>33</v>
      </c>
      <c r="I655" s="94">
        <f>IFERROR(I654*I649,"")</f>
        <v>0</v>
      </c>
      <c r="J655" s="94">
        <f t="shared" ref="J655:K655" si="76">IFERROR(J654*J649,"")</f>
        <v>2930.58</v>
      </c>
      <c r="K655" s="94">
        <f t="shared" si="76"/>
        <v>1223.1000000000001</v>
      </c>
      <c r="L655" s="94">
        <f t="shared" ref="L655:L663" si="77">IFERROR(K655+J655+I655,"")</f>
        <v>4153.68</v>
      </c>
      <c r="M655" s="94">
        <f>IFERROR(M654*M649,"")</f>
        <v>6.25</v>
      </c>
      <c r="N655" s="95">
        <f t="shared" ref="N655:N663" si="78">IFERROR(L655+M655,"")</f>
        <v>4159.93</v>
      </c>
    </row>
    <row r="656" spans="2:14" x14ac:dyDescent="0.2">
      <c r="B656" s="2"/>
      <c r="C656" s="2"/>
      <c r="D656" s="2"/>
      <c r="E656" s="2"/>
      <c r="F656" s="2"/>
      <c r="G656" s="2"/>
      <c r="H656" s="15" t="s">
        <v>83</v>
      </c>
      <c r="I656" s="79">
        <v>11</v>
      </c>
      <c r="J656" s="79">
        <v>21</v>
      </c>
      <c r="K656" s="79">
        <v>8</v>
      </c>
      <c r="L656" s="80">
        <f t="shared" si="77"/>
        <v>40</v>
      </c>
      <c r="M656" s="80">
        <v>11</v>
      </c>
      <c r="N656" s="80">
        <f t="shared" si="78"/>
        <v>51</v>
      </c>
    </row>
    <row r="657" spans="2:14" x14ac:dyDescent="0.2">
      <c r="B657" s="2"/>
      <c r="C657" s="2"/>
      <c r="D657" s="2"/>
      <c r="E657" s="2"/>
      <c r="F657" s="2"/>
      <c r="G657" s="2"/>
      <c r="H657" s="7" t="s">
        <v>33</v>
      </c>
      <c r="I657" s="94">
        <f>IFERROR(I656*I650,"")</f>
        <v>2266.2200000000003</v>
      </c>
      <c r="J657" s="94">
        <f t="shared" ref="J657:K657" si="79">IFERROR(J656*J650,"")</f>
        <v>3082.17</v>
      </c>
      <c r="K657" s="94">
        <f t="shared" si="79"/>
        <v>589.28</v>
      </c>
      <c r="L657" s="94">
        <f t="shared" si="77"/>
        <v>5937.67</v>
      </c>
      <c r="M657" s="94">
        <f t="shared" ref="M657" si="80">IFERROR(M656*M650,"")</f>
        <v>68.75</v>
      </c>
      <c r="N657" s="95">
        <f t="shared" si="78"/>
        <v>6006.42</v>
      </c>
    </row>
    <row r="658" spans="2:14" x14ac:dyDescent="0.2">
      <c r="B658" s="2"/>
      <c r="C658" s="2"/>
      <c r="D658" s="2"/>
      <c r="E658" s="2"/>
      <c r="F658" s="2"/>
      <c r="G658" s="2"/>
      <c r="H658" s="16" t="s">
        <v>1</v>
      </c>
      <c r="I658" s="81">
        <v>0</v>
      </c>
      <c r="J658" s="81">
        <v>25</v>
      </c>
      <c r="K658" s="81">
        <v>22</v>
      </c>
      <c r="L658" s="80">
        <f t="shared" si="77"/>
        <v>47</v>
      </c>
      <c r="M658" s="81">
        <v>65</v>
      </c>
      <c r="N658" s="80">
        <f t="shared" si="78"/>
        <v>112</v>
      </c>
    </row>
    <row r="659" spans="2:14" x14ac:dyDescent="0.2">
      <c r="B659" s="2"/>
      <c r="C659" s="2"/>
      <c r="D659" s="2"/>
      <c r="E659" s="2"/>
      <c r="F659" s="2"/>
      <c r="G659" s="2"/>
      <c r="H659" s="7" t="s">
        <v>33</v>
      </c>
      <c r="I659" s="94">
        <f>IFERROR(I658*I651,"")</f>
        <v>0</v>
      </c>
      <c r="J659" s="94">
        <f>IFERROR(J658*J651,"")</f>
        <v>2038.5000000000002</v>
      </c>
      <c r="K659" s="94">
        <f>IFERROR(K658*K651,"")</f>
        <v>908.82</v>
      </c>
      <c r="L659" s="94">
        <f t="shared" si="77"/>
        <v>2947.32</v>
      </c>
      <c r="M659" s="94">
        <f>IFERROR(M658*M651,"")</f>
        <v>401.7</v>
      </c>
      <c r="N659" s="95">
        <f t="shared" si="78"/>
        <v>3349.02</v>
      </c>
    </row>
    <row r="660" spans="2:14" x14ac:dyDescent="0.2">
      <c r="B660" s="2"/>
      <c r="C660" s="2"/>
      <c r="D660" s="2"/>
      <c r="E660" s="2"/>
      <c r="F660" s="2"/>
      <c r="G660" s="2"/>
      <c r="H660" s="16" t="s">
        <v>2</v>
      </c>
      <c r="I660" s="81">
        <v>22</v>
      </c>
      <c r="J660" s="81">
        <v>140</v>
      </c>
      <c r="K660" s="81">
        <v>11</v>
      </c>
      <c r="L660" s="80">
        <f t="shared" si="77"/>
        <v>173</v>
      </c>
      <c r="M660" s="81">
        <v>206</v>
      </c>
      <c r="N660" s="80">
        <f t="shared" si="78"/>
        <v>379</v>
      </c>
    </row>
    <row r="661" spans="2:14" x14ac:dyDescent="0.2">
      <c r="B661" s="2"/>
      <c r="C661" s="2"/>
      <c r="D661" s="2"/>
      <c r="E661" s="2"/>
      <c r="F661" s="2"/>
      <c r="G661" s="2"/>
      <c r="H661" s="7" t="s">
        <v>33</v>
      </c>
      <c r="I661" s="94">
        <f>IFERROR(I660*I652,"")</f>
        <v>478.28</v>
      </c>
      <c r="J661" s="94">
        <f t="shared" ref="J661:K661" si="81">IFERROR(J660*J652,"")</f>
        <v>2279.2000000000003</v>
      </c>
      <c r="K661" s="94">
        <f t="shared" si="81"/>
        <v>92.72999999999999</v>
      </c>
      <c r="L661" s="94">
        <f t="shared" si="77"/>
        <v>2850.21</v>
      </c>
      <c r="M661" s="94">
        <f t="shared" ref="M661" si="82">IFERROR(M660*M652,"")</f>
        <v>111.24000000000001</v>
      </c>
      <c r="N661" s="95">
        <f t="shared" si="78"/>
        <v>2961.45</v>
      </c>
    </row>
    <row r="662" spans="2:14" x14ac:dyDescent="0.2">
      <c r="B662" s="2"/>
      <c r="C662" s="2"/>
      <c r="D662" s="2"/>
      <c r="E662" s="2"/>
      <c r="F662" s="2"/>
      <c r="G662" s="2"/>
      <c r="H662" s="16" t="s">
        <v>3</v>
      </c>
      <c r="I662" s="81">
        <v>0</v>
      </c>
      <c r="J662" s="81">
        <v>4</v>
      </c>
      <c r="K662" s="81">
        <v>3</v>
      </c>
      <c r="L662" s="80">
        <f t="shared" si="77"/>
        <v>7</v>
      </c>
      <c r="M662" s="81">
        <v>9</v>
      </c>
      <c r="N662" s="80">
        <f t="shared" si="78"/>
        <v>16</v>
      </c>
    </row>
    <row r="663" spans="2:14" x14ac:dyDescent="0.2">
      <c r="B663" s="2"/>
      <c r="C663" s="2"/>
      <c r="D663" s="2"/>
      <c r="E663" s="2"/>
      <c r="F663" s="2"/>
      <c r="G663" s="2"/>
      <c r="H663" s="7" t="s">
        <v>33</v>
      </c>
      <c r="I663" s="94">
        <f>IFERROR(I662*I653,"")</f>
        <v>0</v>
      </c>
      <c r="J663" s="94">
        <f>IFERROR(J662*J653,"")</f>
        <v>197.88</v>
      </c>
      <c r="K663" s="94">
        <f>IFERROR(K662*K653,"")</f>
        <v>76.02</v>
      </c>
      <c r="L663" s="94">
        <f t="shared" si="77"/>
        <v>273.89999999999998</v>
      </c>
      <c r="M663" s="94">
        <f>IFERROR(M662*M653,"")</f>
        <v>12.24</v>
      </c>
      <c r="N663" s="95">
        <f t="shared" si="78"/>
        <v>286.14</v>
      </c>
    </row>
    <row r="664" spans="2:14" x14ac:dyDescent="0.2">
      <c r="B664" s="2"/>
      <c r="C664" s="2"/>
      <c r="D664" s="2"/>
      <c r="E664" s="2"/>
      <c r="F664" s="2"/>
      <c r="G664" s="2"/>
      <c r="H664" s="98" t="s">
        <v>34</v>
      </c>
      <c r="I664" s="92">
        <f ca="1">SUM(I654:OFFSET(I664,-1,0))-I665</f>
        <v>33</v>
      </c>
      <c r="J664" s="92">
        <f ca="1">SUM(J654:OFFSET(J664,-1,0))-J665</f>
        <v>208</v>
      </c>
      <c r="K664" s="92">
        <f ca="1">SUM(K654:OFFSET(K664,-1,0))-K665</f>
        <v>59</v>
      </c>
      <c r="L664" s="92">
        <f t="shared" ref="L664:L665" ca="1" si="83">K664+J664+I664</f>
        <v>300</v>
      </c>
      <c r="M664" s="92">
        <f ca="1">SUM(M654:OFFSET(M664,-1,0))-M665</f>
        <v>292</v>
      </c>
      <c r="N664" s="93">
        <f t="shared" ref="N664:N665" ca="1" si="84">L664+M664</f>
        <v>592</v>
      </c>
    </row>
    <row r="665" spans="2:14" x14ac:dyDescent="0.2">
      <c r="B665" s="2"/>
      <c r="C665" s="2"/>
      <c r="D665" s="2"/>
      <c r="E665" s="2"/>
      <c r="F665" s="2"/>
      <c r="G665" s="2"/>
      <c r="H665" s="8" t="s">
        <v>49</v>
      </c>
      <c r="I665" s="94">
        <f>SUMIF(H654:H663,"стоимость",I654:I663)</f>
        <v>2744.5</v>
      </c>
      <c r="J665" s="94">
        <f>SUMIF(H654:H663,"стоимость",J654:J663)</f>
        <v>10528.33</v>
      </c>
      <c r="K665" s="94">
        <f>SUMIF(H654:H663,"стоимость",K654:K663)</f>
        <v>2889.9500000000003</v>
      </c>
      <c r="L665" s="94">
        <f t="shared" si="83"/>
        <v>16162.78</v>
      </c>
      <c r="M665" s="94">
        <f>SUMIF(H654:H663,"стоимость",M654:M663)</f>
        <v>600.18000000000006</v>
      </c>
      <c r="N665" s="95">
        <f t="shared" si="84"/>
        <v>16762.96</v>
      </c>
    </row>
    <row r="666" spans="2:14" x14ac:dyDescent="0.2">
      <c r="B666" s="164" t="s">
        <v>95</v>
      </c>
      <c r="C666" s="147"/>
      <c r="D666" s="147"/>
      <c r="E666" s="147"/>
      <c r="F666" s="91">
        <v>1.05</v>
      </c>
      <c r="G666" s="90"/>
      <c r="H666" s="88"/>
      <c r="I666" s="89"/>
      <c r="J666" s="89"/>
      <c r="K666" s="89"/>
      <c r="L666" s="89"/>
      <c r="M666" s="89"/>
      <c r="N666" s="89">
        <f>F666*N665</f>
        <v>17601.108</v>
      </c>
    </row>
    <row r="667" spans="2:14" x14ac:dyDescent="0.2">
      <c r="B667" s="163" t="s">
        <v>35</v>
      </c>
      <c r="C667" s="163"/>
      <c r="D667" s="163"/>
      <c r="E667" s="163"/>
      <c r="F667" s="67"/>
      <c r="G667" s="3"/>
      <c r="H667" s="4"/>
      <c r="I667" s="3"/>
      <c r="J667" s="9"/>
      <c r="K667" s="9"/>
      <c r="L667" s="10"/>
      <c r="M667" s="9"/>
      <c r="N667" s="9"/>
    </row>
    <row r="668" spans="2:14" x14ac:dyDescent="0.2">
      <c r="B668" s="150" t="s">
        <v>80</v>
      </c>
      <c r="C668" s="150"/>
      <c r="D668" s="150"/>
      <c r="E668" s="150"/>
      <c r="F668" s="150"/>
      <c r="G668" s="150"/>
      <c r="H668" s="150"/>
      <c r="I668" s="150"/>
      <c r="J668" s="75"/>
      <c r="K668" s="75"/>
      <c r="L668" s="76"/>
      <c r="M668" s="75"/>
      <c r="N668" s="75"/>
    </row>
    <row r="669" spans="2:14" x14ac:dyDescent="0.2">
      <c r="B669" s="138" t="s">
        <v>36</v>
      </c>
      <c r="C669" s="138"/>
      <c r="D669" s="138"/>
      <c r="E669" s="138"/>
      <c r="F669" s="138"/>
      <c r="G669" s="138"/>
      <c r="H669" s="138"/>
      <c r="I669" s="138"/>
      <c r="J669" s="9"/>
      <c r="K669" s="9"/>
      <c r="L669" s="10"/>
      <c r="M669" s="9"/>
      <c r="N669" s="9"/>
    </row>
    <row r="670" spans="2:14" x14ac:dyDescent="0.2">
      <c r="B670" s="138" t="s">
        <v>37</v>
      </c>
      <c r="C670" s="138"/>
      <c r="D670" s="138"/>
      <c r="E670" s="138"/>
      <c r="F670" s="138"/>
      <c r="G670" s="138"/>
      <c r="H670" s="138"/>
      <c r="I670" s="138"/>
      <c r="J670" s="9"/>
      <c r="K670" s="9"/>
      <c r="L670" s="10"/>
      <c r="M670" s="9"/>
      <c r="N670" s="9"/>
    </row>
    <row r="671" spans="2:14" x14ac:dyDescent="0.2">
      <c r="B671" s="138" t="s">
        <v>38</v>
      </c>
      <c r="C671" s="138"/>
      <c r="D671" s="138"/>
      <c r="E671" s="138"/>
      <c r="F671" s="138"/>
      <c r="G671" s="138"/>
      <c r="H671" s="138"/>
      <c r="I671" s="138"/>
      <c r="J671" s="9"/>
      <c r="K671" s="9"/>
      <c r="L671" s="10"/>
      <c r="M671" s="9"/>
      <c r="N671" s="9"/>
    </row>
    <row r="672" spans="2:14" x14ac:dyDescent="0.2">
      <c r="B672" s="138" t="s">
        <v>39</v>
      </c>
      <c r="C672" s="138"/>
      <c r="D672" s="138"/>
      <c r="E672" s="138"/>
      <c r="F672" s="138"/>
      <c r="G672" s="138"/>
      <c r="H672" s="138"/>
      <c r="I672" s="138"/>
      <c r="J672" s="3"/>
      <c r="K672" s="3"/>
      <c r="L672" s="3"/>
      <c r="M672" s="3"/>
      <c r="N672" s="3"/>
    </row>
    <row r="673" spans="2:14" x14ac:dyDescent="0.2">
      <c r="B673" s="138" t="s">
        <v>40</v>
      </c>
      <c r="C673" s="138"/>
      <c r="D673" s="138"/>
      <c r="E673" s="138"/>
      <c r="F673" s="138"/>
      <c r="G673" s="138"/>
      <c r="H673" s="138"/>
      <c r="I673" s="138"/>
      <c r="J673" s="3"/>
      <c r="K673" s="3"/>
      <c r="L673" s="3"/>
      <c r="M673" s="3"/>
      <c r="N673" s="3"/>
    </row>
    <row r="674" spans="2:14" x14ac:dyDescent="0.2">
      <c r="B674" s="138" t="s">
        <v>41</v>
      </c>
      <c r="C674" s="138"/>
      <c r="D674" s="138"/>
      <c r="E674" s="138"/>
      <c r="F674" s="138"/>
      <c r="G674" s="138"/>
      <c r="H674" s="138"/>
      <c r="I674" s="138"/>
      <c r="J674" s="3"/>
      <c r="K674" s="3"/>
      <c r="L674" s="3"/>
      <c r="M674" s="3"/>
      <c r="N674" s="3"/>
    </row>
    <row r="675" spans="2:14" x14ac:dyDescent="0.2">
      <c r="B675" s="138" t="s">
        <v>42</v>
      </c>
      <c r="C675" s="138"/>
      <c r="D675" s="138"/>
      <c r="E675" s="138"/>
      <c r="F675" s="138"/>
      <c r="G675" s="138"/>
      <c r="H675" s="138"/>
      <c r="I675" s="138"/>
      <c r="J675" s="3"/>
      <c r="K675" s="3"/>
      <c r="L675" s="3"/>
      <c r="M675" s="3"/>
      <c r="N675" s="3"/>
    </row>
    <row r="676" spans="2:14" x14ac:dyDescent="0.2">
      <c r="B676" s="65"/>
      <c r="C676" s="65"/>
      <c r="D676" s="65"/>
      <c r="E676" s="65"/>
      <c r="F676" s="65"/>
      <c r="G676" s="65"/>
      <c r="H676" s="65"/>
      <c r="I676" s="65"/>
      <c r="J676" s="3"/>
      <c r="K676" s="3"/>
      <c r="L676" s="3"/>
      <c r="M676" s="3"/>
      <c r="N676" s="3"/>
    </row>
    <row r="677" spans="2:14" x14ac:dyDescent="0.2">
      <c r="B677" s="3" t="s">
        <v>43</v>
      </c>
      <c r="C677" s="3"/>
      <c r="D677" s="3"/>
      <c r="E677" s="3"/>
      <c r="F677" s="3"/>
      <c r="G677" s="3"/>
      <c r="H677" s="4"/>
      <c r="I677" s="3"/>
      <c r="J677" s="3" t="s">
        <v>44</v>
      </c>
      <c r="K677" s="3"/>
      <c r="L677" s="3"/>
      <c r="M677" s="3"/>
      <c r="N677" s="3"/>
    </row>
    <row r="678" spans="2:14" x14ac:dyDescent="0.2">
      <c r="B678" s="11" t="s">
        <v>79</v>
      </c>
      <c r="C678" s="11"/>
      <c r="D678" s="3"/>
      <c r="E678" s="3"/>
      <c r="F678" s="3"/>
      <c r="G678" s="3"/>
      <c r="H678" s="4"/>
      <c r="I678" s="3"/>
      <c r="J678" s="11"/>
      <c r="K678" s="11"/>
      <c r="L678" s="11"/>
      <c r="M678" s="3"/>
      <c r="N678" s="3"/>
    </row>
    <row r="679" spans="2:14" x14ac:dyDescent="0.2">
      <c r="B679" s="12" t="s">
        <v>45</v>
      </c>
      <c r="C679" s="3"/>
      <c r="D679" s="3"/>
      <c r="E679" s="3"/>
      <c r="F679" s="3"/>
      <c r="G679" s="3"/>
      <c r="H679" s="4"/>
      <c r="I679" s="3"/>
      <c r="J679" s="3" t="s">
        <v>45</v>
      </c>
      <c r="K679" s="3"/>
      <c r="L679" s="3"/>
      <c r="M679" s="3"/>
      <c r="N679" s="3"/>
    </row>
    <row r="680" spans="2:14" x14ac:dyDescent="0.2">
      <c r="B680" s="3"/>
      <c r="C680" s="3"/>
      <c r="D680" s="3"/>
      <c r="E680" s="3"/>
      <c r="F680" s="3"/>
      <c r="G680" s="3"/>
      <c r="H680" s="4"/>
      <c r="I680" s="3"/>
      <c r="J680" s="3"/>
      <c r="K680" s="3"/>
      <c r="L680" s="3"/>
      <c r="M680" s="3"/>
      <c r="N680" s="3"/>
    </row>
    <row r="681" spans="2:14" x14ac:dyDescent="0.2">
      <c r="B681" s="11"/>
      <c r="C681" s="11"/>
      <c r="D681" s="3"/>
      <c r="E681" s="3"/>
      <c r="F681" s="3"/>
      <c r="G681" s="3"/>
      <c r="H681" s="4"/>
      <c r="I681" s="3"/>
      <c r="J681" s="11"/>
      <c r="K681" s="11"/>
      <c r="L681" s="11"/>
      <c r="M681" s="3"/>
      <c r="N681" s="3"/>
    </row>
    <row r="682" spans="2:14" x14ac:dyDescent="0.2">
      <c r="B682" s="13" t="s">
        <v>46</v>
      </c>
      <c r="C682" s="3"/>
      <c r="D682" s="3"/>
      <c r="E682" s="3"/>
      <c r="F682" s="3"/>
      <c r="G682" s="3"/>
      <c r="H682" s="4"/>
      <c r="I682" s="3"/>
      <c r="J682" s="139" t="s">
        <v>46</v>
      </c>
      <c r="K682" s="139"/>
      <c r="L682" s="139"/>
      <c r="M682" s="3"/>
      <c r="N682" s="3"/>
    </row>
    <row r="683" spans="2:14" x14ac:dyDescent="0.2">
      <c r="B683" s="3"/>
      <c r="C683" s="3"/>
      <c r="D683" s="3"/>
      <c r="E683" s="3"/>
      <c r="F683" s="3"/>
      <c r="G683" s="3"/>
      <c r="H683" s="4"/>
      <c r="I683" s="3"/>
      <c r="J683" s="3"/>
      <c r="K683" s="3"/>
      <c r="L683" s="3"/>
      <c r="M683" s="3"/>
      <c r="N683" s="3"/>
    </row>
    <row r="684" spans="2:14" x14ac:dyDescent="0.2">
      <c r="B684" s="65" t="s">
        <v>47</v>
      </c>
      <c r="C684" s="3"/>
      <c r="D684" s="3"/>
      <c r="E684" s="3"/>
      <c r="F684" s="3"/>
      <c r="G684" s="3"/>
      <c r="H684" s="4"/>
      <c r="I684" s="3"/>
      <c r="J684" s="3" t="s">
        <v>47</v>
      </c>
      <c r="K684" s="3"/>
      <c r="L684" s="3"/>
      <c r="M684" s="3"/>
      <c r="N684" s="3"/>
    </row>
    <row r="686" spans="2:14" x14ac:dyDescent="0.2">
      <c r="B686" s="3"/>
      <c r="C686" s="3"/>
      <c r="D686" s="3"/>
      <c r="E686" s="3"/>
      <c r="F686" s="3"/>
      <c r="G686" s="3"/>
      <c r="H686" s="4"/>
      <c r="I686" s="3"/>
      <c r="J686" s="3"/>
      <c r="K686" s="3"/>
      <c r="M686" s="3"/>
      <c r="N686" s="14" t="s">
        <v>12</v>
      </c>
    </row>
    <row r="687" spans="2:14" x14ac:dyDescent="0.2">
      <c r="B687" s="3"/>
      <c r="C687" s="3"/>
      <c r="D687" s="3"/>
      <c r="E687" s="3"/>
      <c r="F687" s="3"/>
      <c r="G687" s="3"/>
      <c r="H687" s="4"/>
      <c r="I687" s="3"/>
      <c r="J687" s="3"/>
      <c r="K687" s="3"/>
      <c r="M687" s="3"/>
      <c r="N687" s="14" t="s">
        <v>13</v>
      </c>
    </row>
    <row r="688" spans="2:14" x14ac:dyDescent="0.2">
      <c r="B688" s="3"/>
      <c r="C688" s="3"/>
      <c r="D688" s="3"/>
      <c r="E688" s="3"/>
      <c r="F688" s="3"/>
      <c r="G688" s="3"/>
      <c r="H688" s="4"/>
      <c r="I688" s="3"/>
      <c r="J688" s="3"/>
      <c r="K688" s="3"/>
      <c r="M688" s="3"/>
      <c r="N688" s="14" t="s">
        <v>14</v>
      </c>
    </row>
    <row r="689" spans="2:14" x14ac:dyDescent="0.2">
      <c r="B689" s="3"/>
      <c r="C689" s="3"/>
      <c r="D689" s="3"/>
      <c r="E689" s="3"/>
      <c r="F689" s="3"/>
      <c r="G689" s="3"/>
      <c r="H689" s="4"/>
      <c r="I689" s="3"/>
      <c r="J689" s="3"/>
      <c r="K689" s="3"/>
      <c r="L689" s="3"/>
      <c r="M689" s="3"/>
      <c r="N689" s="3"/>
    </row>
    <row r="690" spans="2:14" x14ac:dyDescent="0.2">
      <c r="B690" s="3"/>
      <c r="C690" s="162" t="s">
        <v>15</v>
      </c>
      <c r="D690" s="162"/>
      <c r="E690" s="162"/>
      <c r="F690" s="162"/>
      <c r="G690" s="162"/>
      <c r="H690" s="162"/>
      <c r="I690" s="162"/>
      <c r="J690" s="162"/>
      <c r="K690" s="162"/>
      <c r="L690" s="162"/>
      <c r="M690" s="3"/>
      <c r="N690" s="3"/>
    </row>
    <row r="691" spans="2:14" x14ac:dyDescent="0.2">
      <c r="B691" s="3"/>
      <c r="C691" s="162" t="s">
        <v>16</v>
      </c>
      <c r="D691" s="162"/>
      <c r="E691" s="162"/>
      <c r="F691" s="162"/>
      <c r="G691" s="162"/>
      <c r="H691" s="162"/>
      <c r="I691" s="162"/>
      <c r="J691" s="162"/>
      <c r="K691" s="162"/>
      <c r="L691" s="162"/>
      <c r="M691" s="3"/>
      <c r="N691" s="3"/>
    </row>
    <row r="692" spans="2:14" x14ac:dyDescent="0.2">
      <c r="B692" s="3" t="s">
        <v>17</v>
      </c>
      <c r="C692" s="66"/>
      <c r="D692" s="66"/>
      <c r="E692" s="66"/>
      <c r="F692" s="66"/>
      <c r="G692" s="66"/>
      <c r="H692" s="66"/>
      <c r="I692" s="66"/>
      <c r="J692" s="66"/>
      <c r="K692" s="66"/>
      <c r="L692" s="162" t="s">
        <v>18</v>
      </c>
      <c r="M692" s="162"/>
      <c r="N692" s="162"/>
    </row>
    <row r="693" spans="2:14" x14ac:dyDescent="0.2">
      <c r="B693" s="3"/>
      <c r="C693" s="66"/>
      <c r="D693" s="66"/>
      <c r="E693" s="66"/>
      <c r="F693" s="66"/>
      <c r="G693" s="66"/>
      <c r="H693" s="66"/>
      <c r="I693" s="66"/>
      <c r="J693" s="66"/>
      <c r="K693" s="66"/>
      <c r="L693" s="66"/>
      <c r="M693" s="66"/>
      <c r="N693" s="66"/>
    </row>
    <row r="694" spans="2:14" x14ac:dyDescent="0.2">
      <c r="B694" s="3" t="s">
        <v>19</v>
      </c>
      <c r="C694" s="66"/>
      <c r="D694" s="66"/>
      <c r="E694" s="66"/>
      <c r="F694" s="66"/>
      <c r="G694" s="66"/>
      <c r="H694" s="66"/>
      <c r="I694" s="66"/>
      <c r="J694" s="66"/>
      <c r="K694" s="66"/>
      <c r="L694" s="66"/>
      <c r="M694" s="66"/>
      <c r="N694" s="66"/>
    </row>
    <row r="695" spans="2:14" x14ac:dyDescent="0.2">
      <c r="B695" s="3" t="s">
        <v>20</v>
      </c>
      <c r="C695" s="66"/>
      <c r="D695" s="66"/>
      <c r="E695" s="66"/>
      <c r="F695" s="66"/>
      <c r="G695" s="66"/>
      <c r="H695" s="66"/>
      <c r="I695" s="66"/>
      <c r="J695" s="66"/>
      <c r="K695" s="66"/>
      <c r="L695" s="66"/>
      <c r="M695" s="66"/>
      <c r="N695" s="66"/>
    </row>
    <row r="696" spans="2:14" x14ac:dyDescent="0.2">
      <c r="B696" s="3" t="s">
        <v>96</v>
      </c>
      <c r="C696" s="100"/>
      <c r="D696" s="100"/>
      <c r="E696" s="100"/>
      <c r="F696" s="100"/>
      <c r="G696" s="100"/>
      <c r="H696" s="66"/>
      <c r="I696" s="66"/>
      <c r="J696" s="66"/>
      <c r="K696" s="66"/>
      <c r="L696" s="66"/>
      <c r="M696" s="66"/>
      <c r="N696" s="66"/>
    </row>
    <row r="697" spans="2:14" x14ac:dyDescent="0.2">
      <c r="B697" s="3"/>
      <c r="C697" s="66"/>
      <c r="D697" s="66"/>
      <c r="E697" s="66"/>
      <c r="F697" s="66"/>
      <c r="G697" s="66"/>
      <c r="H697" s="66"/>
      <c r="I697" s="66"/>
      <c r="J697" s="66"/>
      <c r="K697" s="66"/>
      <c r="L697" s="66"/>
      <c r="M697" s="66"/>
      <c r="N697" s="66"/>
    </row>
    <row r="698" spans="2:14" x14ac:dyDescent="0.2">
      <c r="B698" s="3"/>
      <c r="C698" s="3"/>
      <c r="D698" s="3"/>
      <c r="E698" s="3"/>
      <c r="F698" s="3"/>
      <c r="G698" s="3"/>
      <c r="H698" s="4"/>
      <c r="I698" s="3"/>
      <c r="J698" s="3"/>
      <c r="K698" s="3"/>
      <c r="L698" s="3"/>
      <c r="M698" s="3"/>
      <c r="N698" s="3"/>
    </row>
    <row r="699" spans="2:14" x14ac:dyDescent="0.2">
      <c r="B699" s="151" t="s">
        <v>4</v>
      </c>
      <c r="C699" s="153" t="s">
        <v>21</v>
      </c>
      <c r="D699" s="165" t="s">
        <v>22</v>
      </c>
      <c r="E699" s="165" t="s">
        <v>23</v>
      </c>
      <c r="F699" s="165" t="s">
        <v>48</v>
      </c>
      <c r="G699" s="165" t="s">
        <v>24</v>
      </c>
      <c r="H699" s="166" t="s">
        <v>0</v>
      </c>
      <c r="I699" s="167" t="s">
        <v>25</v>
      </c>
      <c r="J699" s="167"/>
      <c r="K699" s="167"/>
      <c r="L699" s="167"/>
      <c r="M699" s="168" t="s">
        <v>26</v>
      </c>
      <c r="N699" s="136" t="s">
        <v>27</v>
      </c>
    </row>
    <row r="700" spans="2:14" x14ac:dyDescent="0.2">
      <c r="B700" s="152"/>
      <c r="C700" s="154"/>
      <c r="D700" s="165"/>
      <c r="E700" s="165"/>
      <c r="F700" s="165"/>
      <c r="G700" s="165"/>
      <c r="H700" s="166"/>
      <c r="I700" s="2" t="s">
        <v>28</v>
      </c>
      <c r="J700" s="2" t="s">
        <v>29</v>
      </c>
      <c r="K700" s="2" t="s">
        <v>30</v>
      </c>
      <c r="L700" s="2" t="s">
        <v>31</v>
      </c>
      <c r="M700" s="168"/>
      <c r="N700" s="137"/>
    </row>
    <row r="701" spans="2:14" x14ac:dyDescent="0.2">
      <c r="B701" s="140" t="s">
        <v>97</v>
      </c>
      <c r="C701" s="141"/>
      <c r="D701" s="141"/>
      <c r="E701" s="141"/>
      <c r="F701" s="141"/>
      <c r="G701" s="142"/>
      <c r="H701" s="5" t="s">
        <v>83</v>
      </c>
      <c r="I701" s="6">
        <v>206.02</v>
      </c>
      <c r="J701" s="6">
        <v>146.77000000000001</v>
      </c>
      <c r="K701" s="6">
        <v>73.66</v>
      </c>
      <c r="L701" s="6"/>
      <c r="M701" s="6">
        <v>6.25</v>
      </c>
      <c r="N701" s="6"/>
    </row>
    <row r="702" spans="2:14" x14ac:dyDescent="0.2">
      <c r="B702" s="143"/>
      <c r="C702" s="144"/>
      <c r="D702" s="144"/>
      <c r="E702" s="144"/>
      <c r="F702" s="144"/>
      <c r="G702" s="145"/>
      <c r="H702" s="5" t="s">
        <v>1</v>
      </c>
      <c r="I702" s="6">
        <v>114.43</v>
      </c>
      <c r="J702" s="6">
        <v>81.540000000000006</v>
      </c>
      <c r="K702" s="6">
        <v>41.31</v>
      </c>
      <c r="L702" s="6"/>
      <c r="M702" s="6">
        <v>6.18</v>
      </c>
      <c r="N702" s="6"/>
    </row>
    <row r="703" spans="2:14" x14ac:dyDescent="0.2">
      <c r="B703" s="143"/>
      <c r="C703" s="144"/>
      <c r="D703" s="144"/>
      <c r="E703" s="144"/>
      <c r="F703" s="144"/>
      <c r="G703" s="145"/>
      <c r="H703" s="5" t="s">
        <v>2</v>
      </c>
      <c r="I703" s="6">
        <v>21.74</v>
      </c>
      <c r="J703" s="6">
        <v>16.28</v>
      </c>
      <c r="K703" s="6">
        <v>8.43</v>
      </c>
      <c r="L703" s="6"/>
      <c r="M703" s="6">
        <v>0.54</v>
      </c>
      <c r="N703" s="6"/>
    </row>
    <row r="704" spans="2:14" x14ac:dyDescent="0.2">
      <c r="B704" s="143"/>
      <c r="C704" s="144"/>
      <c r="D704" s="144"/>
      <c r="E704" s="144"/>
      <c r="F704" s="144"/>
      <c r="G704" s="145"/>
      <c r="H704" s="5" t="s">
        <v>3</v>
      </c>
      <c r="I704" s="6">
        <v>67.95</v>
      </c>
      <c r="J704" s="6">
        <v>49.47</v>
      </c>
      <c r="K704" s="6">
        <v>25.34</v>
      </c>
      <c r="L704" s="6"/>
      <c r="M704" s="6">
        <v>1.36</v>
      </c>
      <c r="N704" s="6"/>
    </row>
    <row r="705" spans="2:14" x14ac:dyDescent="0.2">
      <c r="B705" s="77" t="s">
        <v>90</v>
      </c>
      <c r="C705" s="74" t="s">
        <v>32</v>
      </c>
      <c r="D705" s="77">
        <v>14</v>
      </c>
      <c r="E705" s="77">
        <v>3</v>
      </c>
      <c r="F705" s="77">
        <v>1</v>
      </c>
      <c r="G705" s="17">
        <v>0.7</v>
      </c>
      <c r="H705" s="15" t="s">
        <v>83</v>
      </c>
      <c r="I705" s="79">
        <v>6</v>
      </c>
      <c r="J705" s="79">
        <v>3</v>
      </c>
      <c r="K705" s="79">
        <v>1</v>
      </c>
      <c r="L705" s="80">
        <f>IFERROR(K705+J705+I705,"")</f>
        <v>10</v>
      </c>
      <c r="M705" s="80">
        <v>1</v>
      </c>
      <c r="N705" s="80">
        <f>IFERROR(L705+M705,"")</f>
        <v>11</v>
      </c>
    </row>
    <row r="706" spans="2:14" x14ac:dyDescent="0.2">
      <c r="B706" s="2"/>
      <c r="C706" s="2"/>
      <c r="D706" s="2"/>
      <c r="E706" s="2"/>
      <c r="F706" s="2"/>
      <c r="G706" s="2"/>
      <c r="H706" s="7" t="s">
        <v>33</v>
      </c>
      <c r="I706" s="94">
        <f>IFERROR(I705*I701,"")</f>
        <v>1236.1200000000001</v>
      </c>
      <c r="J706" s="94">
        <f>IFERROR(J705*J701,"")</f>
        <v>440.31000000000006</v>
      </c>
      <c r="K706" s="94">
        <f>IFERROR(K705*K701,"")</f>
        <v>73.66</v>
      </c>
      <c r="L706" s="94">
        <f t="shared" ref="L706:L712" si="85">IFERROR(K706+J706+I706,"")</f>
        <v>1750.0900000000001</v>
      </c>
      <c r="M706" s="94">
        <f>IFERROR(M705*M701,"")</f>
        <v>6.25</v>
      </c>
      <c r="N706" s="95">
        <f t="shared" ref="N706:N712" si="86">IFERROR(L706+M706,"")</f>
        <v>1756.3400000000001</v>
      </c>
    </row>
    <row r="707" spans="2:14" x14ac:dyDescent="0.2">
      <c r="B707" s="2"/>
      <c r="C707" s="2"/>
      <c r="D707" s="2"/>
      <c r="E707" s="2"/>
      <c r="F707" s="2"/>
      <c r="G707" s="2"/>
      <c r="H707" s="15" t="s">
        <v>1</v>
      </c>
      <c r="I707" s="79">
        <v>0</v>
      </c>
      <c r="J707" s="79">
        <v>6</v>
      </c>
      <c r="K707" s="79">
        <v>3</v>
      </c>
      <c r="L707" s="80">
        <f>IFERROR(K707+J707+I707,"")</f>
        <v>9</v>
      </c>
      <c r="M707" s="80">
        <v>1</v>
      </c>
      <c r="N707" s="80">
        <f t="shared" si="86"/>
        <v>10</v>
      </c>
    </row>
    <row r="708" spans="2:14" x14ac:dyDescent="0.2">
      <c r="B708" s="2"/>
      <c r="C708" s="2"/>
      <c r="D708" s="2"/>
      <c r="E708" s="2"/>
      <c r="F708" s="2"/>
      <c r="G708" s="2"/>
      <c r="H708" s="7" t="s">
        <v>33</v>
      </c>
      <c r="I708" s="94">
        <f>IFERROR(I707*I702,"")</f>
        <v>0</v>
      </c>
      <c r="J708" s="94">
        <f>IFERROR(J707*J702,"")</f>
        <v>489.24</v>
      </c>
      <c r="K708" s="94">
        <f>IFERROR(K707*K702,"")</f>
        <v>123.93</v>
      </c>
      <c r="L708" s="94">
        <f t="shared" si="85"/>
        <v>613.17000000000007</v>
      </c>
      <c r="M708" s="94">
        <f>IFERROR(M707*M702,"")</f>
        <v>6.18</v>
      </c>
      <c r="N708" s="95">
        <f t="shared" si="86"/>
        <v>619.35</v>
      </c>
    </row>
    <row r="709" spans="2:14" x14ac:dyDescent="0.2">
      <c r="B709" s="2"/>
      <c r="C709" s="2"/>
      <c r="D709" s="2"/>
      <c r="E709" s="2"/>
      <c r="F709" s="2"/>
      <c r="G709" s="2"/>
      <c r="H709" s="16" t="s">
        <v>2</v>
      </c>
      <c r="I709" s="81">
        <v>6</v>
      </c>
      <c r="J709" s="81">
        <v>60</v>
      </c>
      <c r="K709" s="81">
        <v>4</v>
      </c>
      <c r="L709" s="80">
        <f>IFERROR(K709+J709+I709,"")</f>
        <v>70</v>
      </c>
      <c r="M709" s="81">
        <v>37</v>
      </c>
      <c r="N709" s="80">
        <f t="shared" si="86"/>
        <v>107</v>
      </c>
    </row>
    <row r="710" spans="2:14" x14ac:dyDescent="0.2">
      <c r="B710" s="2"/>
      <c r="C710" s="2"/>
      <c r="D710" s="2"/>
      <c r="E710" s="2"/>
      <c r="F710" s="2"/>
      <c r="G710" s="2"/>
      <c r="H710" s="7" t="s">
        <v>33</v>
      </c>
      <c r="I710" s="94">
        <f>IFERROR(I709*I703,"")</f>
        <v>130.44</v>
      </c>
      <c r="J710" s="94">
        <f>IFERROR(J709*J703,"")</f>
        <v>976.80000000000007</v>
      </c>
      <c r="K710" s="94">
        <f>IFERROR(K709*K703,"")</f>
        <v>33.72</v>
      </c>
      <c r="L710" s="94">
        <f t="shared" si="85"/>
        <v>1140.96</v>
      </c>
      <c r="M710" s="94">
        <f>IFERROR(M709*M703,"")</f>
        <v>19.98</v>
      </c>
      <c r="N710" s="95">
        <f t="shared" si="86"/>
        <v>1160.94</v>
      </c>
    </row>
    <row r="711" spans="2:14" x14ac:dyDescent="0.2">
      <c r="B711" s="2"/>
      <c r="C711" s="2"/>
      <c r="D711" s="2"/>
      <c r="E711" s="2"/>
      <c r="F711" s="2"/>
      <c r="G711" s="2"/>
      <c r="H711" s="16" t="s">
        <v>3</v>
      </c>
      <c r="I711" s="81">
        <v>0</v>
      </c>
      <c r="J711" s="81">
        <v>2</v>
      </c>
      <c r="K711" s="81">
        <v>1</v>
      </c>
      <c r="L711" s="80">
        <f>IFERROR(K711+J711+I711,"")</f>
        <v>3</v>
      </c>
      <c r="M711" s="81">
        <v>24</v>
      </c>
      <c r="N711" s="80">
        <f t="shared" si="86"/>
        <v>27</v>
      </c>
    </row>
    <row r="712" spans="2:14" x14ac:dyDescent="0.2">
      <c r="B712" s="2"/>
      <c r="C712" s="2"/>
      <c r="D712" s="2"/>
      <c r="E712" s="2"/>
      <c r="F712" s="2"/>
      <c r="G712" s="2"/>
      <c r="H712" s="7" t="s">
        <v>33</v>
      </c>
      <c r="I712" s="94">
        <f>IFERROR(I711*I704,"")</f>
        <v>0</v>
      </c>
      <c r="J712" s="94">
        <f>IFERROR(J711*J704,"")</f>
        <v>98.94</v>
      </c>
      <c r="K712" s="94">
        <f>IFERROR(K711*K704,"")</f>
        <v>25.34</v>
      </c>
      <c r="L712" s="94">
        <f t="shared" si="85"/>
        <v>124.28</v>
      </c>
      <c r="M712" s="94">
        <f>IFERROR(M711*M704,"")</f>
        <v>32.64</v>
      </c>
      <c r="N712" s="95">
        <f t="shared" si="86"/>
        <v>156.92000000000002</v>
      </c>
    </row>
    <row r="713" spans="2:14" x14ac:dyDescent="0.2">
      <c r="B713" s="2"/>
      <c r="C713" s="2"/>
      <c r="D713" s="2"/>
      <c r="E713" s="2"/>
      <c r="F713" s="2"/>
      <c r="G713" s="2"/>
      <c r="H713" s="98" t="s">
        <v>34</v>
      </c>
      <c r="I713" s="92">
        <f ca="1">SUM(I705:OFFSET(I713,-1,0))-I714</f>
        <v>12</v>
      </c>
      <c r="J713" s="92">
        <f ca="1">SUM(J705:OFFSET(J713,-1,0))-J714</f>
        <v>70.999999999999773</v>
      </c>
      <c r="K713" s="92">
        <f ca="1">SUM(K705:OFFSET(K713,-1,0))-K714</f>
        <v>9</v>
      </c>
      <c r="L713" s="92">
        <f t="shared" ref="L713:L714" ca="1" si="87">K713+J713+I713</f>
        <v>91.999999999999773</v>
      </c>
      <c r="M713" s="92">
        <f ca="1">SUM(M705:OFFSET(M713,-1,0))-M714</f>
        <v>63.000000000000014</v>
      </c>
      <c r="N713" s="93">
        <f t="shared" ref="N713:N714" ca="1" si="88">L713+M713</f>
        <v>154.99999999999977</v>
      </c>
    </row>
    <row r="714" spans="2:14" x14ac:dyDescent="0.2">
      <c r="B714" s="2"/>
      <c r="C714" s="2"/>
      <c r="D714" s="2"/>
      <c r="E714" s="2"/>
      <c r="F714" s="2"/>
      <c r="G714" s="2"/>
      <c r="H714" s="8" t="s">
        <v>49</v>
      </c>
      <c r="I714" s="94">
        <f>SUMIF(H705:H712,"стоимость",I705:I712)</f>
        <v>1366.5600000000002</v>
      </c>
      <c r="J714" s="94">
        <f>SUMIF(H705:H712,"стоимость",J705:J712)</f>
        <v>2005.2900000000002</v>
      </c>
      <c r="K714" s="94">
        <f>SUMIF(H705:H712,"стоимость",K705:K712)</f>
        <v>256.64999999999998</v>
      </c>
      <c r="L714" s="94">
        <f t="shared" si="87"/>
        <v>3628.5</v>
      </c>
      <c r="M714" s="94">
        <f>SUMIF(H705:H712,"стоимость",M705:M712)</f>
        <v>65.05</v>
      </c>
      <c r="N714" s="95">
        <f t="shared" si="88"/>
        <v>3693.55</v>
      </c>
    </row>
    <row r="715" spans="2:14" x14ac:dyDescent="0.2">
      <c r="B715" s="164" t="s">
        <v>95</v>
      </c>
      <c r="C715" s="147"/>
      <c r="D715" s="147"/>
      <c r="E715" s="147"/>
      <c r="F715" s="91">
        <v>1.05</v>
      </c>
      <c r="G715" s="90"/>
      <c r="H715" s="88"/>
      <c r="I715" s="89"/>
      <c r="J715" s="89"/>
      <c r="K715" s="89"/>
      <c r="L715" s="89"/>
      <c r="M715" s="89"/>
      <c r="N715" s="89">
        <f>F715*N714</f>
        <v>3878.2275000000004</v>
      </c>
    </row>
    <row r="716" spans="2:14" x14ac:dyDescent="0.2">
      <c r="B716" s="163" t="s">
        <v>35</v>
      </c>
      <c r="C716" s="163"/>
      <c r="D716" s="163"/>
      <c r="E716" s="163"/>
      <c r="F716" s="67"/>
      <c r="G716" s="3"/>
      <c r="H716" s="4"/>
      <c r="I716" s="3"/>
      <c r="J716" s="9"/>
      <c r="K716" s="9"/>
      <c r="L716" s="10"/>
      <c r="M716" s="9"/>
      <c r="N716" s="9"/>
    </row>
    <row r="717" spans="2:14" x14ac:dyDescent="0.2">
      <c r="B717" s="150" t="s">
        <v>80</v>
      </c>
      <c r="C717" s="150"/>
      <c r="D717" s="150"/>
      <c r="E717" s="150"/>
      <c r="F717" s="150"/>
      <c r="G717" s="150"/>
      <c r="H717" s="150"/>
      <c r="I717" s="150"/>
      <c r="J717" s="75"/>
      <c r="K717" s="75"/>
      <c r="L717" s="76"/>
      <c r="M717" s="75"/>
      <c r="N717" s="75"/>
    </row>
    <row r="718" spans="2:14" x14ac:dyDescent="0.2">
      <c r="B718" s="138" t="s">
        <v>36</v>
      </c>
      <c r="C718" s="138"/>
      <c r="D718" s="138"/>
      <c r="E718" s="138"/>
      <c r="F718" s="138"/>
      <c r="G718" s="138"/>
      <c r="H718" s="138"/>
      <c r="I718" s="138"/>
      <c r="J718" s="9"/>
      <c r="K718" s="9"/>
      <c r="L718" s="10"/>
      <c r="M718" s="9"/>
      <c r="N718" s="9"/>
    </row>
    <row r="719" spans="2:14" x14ac:dyDescent="0.2">
      <c r="B719" s="138" t="s">
        <v>37</v>
      </c>
      <c r="C719" s="138"/>
      <c r="D719" s="138"/>
      <c r="E719" s="138"/>
      <c r="F719" s="138"/>
      <c r="G719" s="138"/>
      <c r="H719" s="138"/>
      <c r="I719" s="138"/>
      <c r="J719" s="9"/>
      <c r="K719" s="9"/>
      <c r="L719" s="10"/>
      <c r="M719" s="9"/>
      <c r="N719" s="9"/>
    </row>
    <row r="720" spans="2:14" x14ac:dyDescent="0.2">
      <c r="B720" s="138" t="s">
        <v>38</v>
      </c>
      <c r="C720" s="138"/>
      <c r="D720" s="138"/>
      <c r="E720" s="138"/>
      <c r="F720" s="138"/>
      <c r="G720" s="138"/>
      <c r="H720" s="138"/>
      <c r="I720" s="138"/>
      <c r="J720" s="9"/>
      <c r="K720" s="9"/>
      <c r="L720" s="10"/>
      <c r="M720" s="9"/>
      <c r="N720" s="9"/>
    </row>
    <row r="721" spans="2:14" x14ac:dyDescent="0.2">
      <c r="B721" s="138" t="s">
        <v>39</v>
      </c>
      <c r="C721" s="138"/>
      <c r="D721" s="138"/>
      <c r="E721" s="138"/>
      <c r="F721" s="138"/>
      <c r="G721" s="138"/>
      <c r="H721" s="138"/>
      <c r="I721" s="138"/>
      <c r="J721" s="3"/>
      <c r="K721" s="3"/>
      <c r="L721" s="3"/>
      <c r="M721" s="3"/>
      <c r="N721" s="3"/>
    </row>
    <row r="722" spans="2:14" x14ac:dyDescent="0.2">
      <c r="B722" s="138" t="s">
        <v>40</v>
      </c>
      <c r="C722" s="138"/>
      <c r="D722" s="138"/>
      <c r="E722" s="138"/>
      <c r="F722" s="138"/>
      <c r="G722" s="138"/>
      <c r="H722" s="138"/>
      <c r="I722" s="138"/>
      <c r="J722" s="3"/>
      <c r="K722" s="3"/>
      <c r="L722" s="3"/>
      <c r="M722" s="3"/>
      <c r="N722" s="3"/>
    </row>
    <row r="723" spans="2:14" x14ac:dyDescent="0.2">
      <c r="B723" s="138" t="s">
        <v>41</v>
      </c>
      <c r="C723" s="138"/>
      <c r="D723" s="138"/>
      <c r="E723" s="138"/>
      <c r="F723" s="138"/>
      <c r="G723" s="138"/>
      <c r="H723" s="138"/>
      <c r="I723" s="138"/>
      <c r="J723" s="3"/>
      <c r="K723" s="3"/>
      <c r="L723" s="3"/>
      <c r="M723" s="3"/>
      <c r="N723" s="3"/>
    </row>
    <row r="724" spans="2:14" x14ac:dyDescent="0.2">
      <c r="B724" s="138" t="s">
        <v>42</v>
      </c>
      <c r="C724" s="138"/>
      <c r="D724" s="138"/>
      <c r="E724" s="138"/>
      <c r="F724" s="138"/>
      <c r="G724" s="138"/>
      <c r="H724" s="138"/>
      <c r="I724" s="138"/>
      <c r="J724" s="3"/>
      <c r="K724" s="3"/>
      <c r="L724" s="3"/>
      <c r="M724" s="3"/>
      <c r="N724" s="3"/>
    </row>
    <row r="725" spans="2:14" x14ac:dyDescent="0.2">
      <c r="B725" s="65"/>
      <c r="C725" s="65"/>
      <c r="D725" s="65"/>
      <c r="E725" s="65"/>
      <c r="F725" s="65"/>
      <c r="G725" s="65"/>
      <c r="H725" s="65"/>
      <c r="I725" s="65"/>
      <c r="J725" s="3"/>
      <c r="K725" s="3"/>
      <c r="L725" s="3"/>
      <c r="M725" s="3"/>
      <c r="N725" s="3"/>
    </row>
    <row r="726" spans="2:14" x14ac:dyDescent="0.2">
      <c r="B726" s="3" t="s">
        <v>43</v>
      </c>
      <c r="C726" s="3"/>
      <c r="D726" s="3"/>
      <c r="E726" s="3"/>
      <c r="F726" s="3"/>
      <c r="G726" s="3"/>
      <c r="H726" s="4"/>
      <c r="I726" s="3"/>
      <c r="J726" s="3" t="s">
        <v>44</v>
      </c>
      <c r="K726" s="3"/>
      <c r="L726" s="3"/>
      <c r="M726" s="3"/>
      <c r="N726" s="3"/>
    </row>
    <row r="727" spans="2:14" x14ac:dyDescent="0.2">
      <c r="B727" s="11" t="s">
        <v>79</v>
      </c>
      <c r="C727" s="11"/>
      <c r="D727" s="3"/>
      <c r="E727" s="3"/>
      <c r="F727" s="3"/>
      <c r="G727" s="3"/>
      <c r="H727" s="4"/>
      <c r="I727" s="3"/>
      <c r="J727" s="11"/>
      <c r="K727" s="11"/>
      <c r="L727" s="11"/>
      <c r="M727" s="3"/>
      <c r="N727" s="3"/>
    </row>
    <row r="728" spans="2:14" x14ac:dyDescent="0.2">
      <c r="B728" s="12" t="s">
        <v>45</v>
      </c>
      <c r="C728" s="3"/>
      <c r="D728" s="3"/>
      <c r="E728" s="3"/>
      <c r="F728" s="3"/>
      <c r="G728" s="3"/>
      <c r="H728" s="4"/>
      <c r="I728" s="3"/>
      <c r="J728" s="3" t="s">
        <v>45</v>
      </c>
      <c r="K728" s="3"/>
      <c r="L728" s="3"/>
      <c r="M728" s="3"/>
      <c r="N728" s="3"/>
    </row>
    <row r="729" spans="2:14" x14ac:dyDescent="0.2">
      <c r="B729" s="3"/>
      <c r="C729" s="3"/>
      <c r="D729" s="3"/>
      <c r="E729" s="3"/>
      <c r="F729" s="3"/>
      <c r="G729" s="3"/>
      <c r="H729" s="4"/>
      <c r="I729" s="3"/>
      <c r="J729" s="3"/>
      <c r="K729" s="3"/>
      <c r="L729" s="3"/>
      <c r="M729" s="3"/>
      <c r="N729" s="3"/>
    </row>
    <row r="730" spans="2:14" x14ac:dyDescent="0.2">
      <c r="B730" s="11"/>
      <c r="C730" s="11"/>
      <c r="D730" s="3"/>
      <c r="E730" s="3"/>
      <c r="F730" s="3"/>
      <c r="G730" s="3"/>
      <c r="H730" s="4"/>
      <c r="I730" s="3"/>
      <c r="J730" s="11"/>
      <c r="K730" s="11"/>
      <c r="L730" s="11"/>
      <c r="M730" s="3"/>
      <c r="N730" s="3"/>
    </row>
    <row r="731" spans="2:14" x14ac:dyDescent="0.2">
      <c r="B731" s="13" t="s">
        <v>46</v>
      </c>
      <c r="C731" s="3"/>
      <c r="D731" s="3"/>
      <c r="E731" s="3"/>
      <c r="F731" s="3"/>
      <c r="G731" s="3"/>
      <c r="H731" s="4"/>
      <c r="I731" s="3"/>
      <c r="J731" s="139" t="s">
        <v>46</v>
      </c>
      <c r="K731" s="139"/>
      <c r="L731" s="139"/>
      <c r="M731" s="3"/>
      <c r="N731" s="3"/>
    </row>
    <row r="732" spans="2:14" x14ac:dyDescent="0.2">
      <c r="B732" s="3"/>
      <c r="C732" s="3"/>
      <c r="D732" s="3"/>
      <c r="E732" s="3"/>
      <c r="F732" s="3"/>
      <c r="G732" s="3"/>
      <c r="H732" s="4"/>
      <c r="I732" s="3"/>
      <c r="J732" s="3"/>
      <c r="K732" s="3"/>
      <c r="L732" s="3"/>
      <c r="M732" s="3"/>
      <c r="N732" s="3"/>
    </row>
    <row r="733" spans="2:14" x14ac:dyDescent="0.2">
      <c r="B733" s="65" t="s">
        <v>47</v>
      </c>
      <c r="C733" s="3"/>
      <c r="D733" s="3"/>
      <c r="E733" s="3"/>
      <c r="F733" s="3"/>
      <c r="G733" s="3"/>
      <c r="H733" s="4"/>
      <c r="I733" s="3"/>
      <c r="J733" s="3" t="s">
        <v>47</v>
      </c>
      <c r="K733" s="3"/>
      <c r="L733" s="3"/>
      <c r="M733" s="3"/>
      <c r="N733" s="3"/>
    </row>
    <row r="734" spans="2:14" x14ac:dyDescent="0.2">
      <c r="N734" s="125"/>
    </row>
    <row r="735" spans="2:14" x14ac:dyDescent="0.2">
      <c r="N735" s="125"/>
    </row>
  </sheetData>
  <mergeCells count="352">
    <mergeCell ref="B556:G558"/>
    <mergeCell ref="J630:L630"/>
    <mergeCell ref="B620:I620"/>
    <mergeCell ref="B621:I621"/>
    <mergeCell ref="B622:I622"/>
    <mergeCell ref="C592:L592"/>
    <mergeCell ref="C593:L593"/>
    <mergeCell ref="L594:N594"/>
    <mergeCell ref="B601:B602"/>
    <mergeCell ref="C601:C602"/>
    <mergeCell ref="D601:D602"/>
    <mergeCell ref="E601:E602"/>
    <mergeCell ref="F601:F602"/>
    <mergeCell ref="G601:G602"/>
    <mergeCell ref="H601:H602"/>
    <mergeCell ref="I601:L601"/>
    <mergeCell ref="M601:M602"/>
    <mergeCell ref="N601:N602"/>
    <mergeCell ref="B603:G605"/>
    <mergeCell ref="B615:E615"/>
    <mergeCell ref="B623:I623"/>
    <mergeCell ref="B614:E614"/>
    <mergeCell ref="B616:I616"/>
    <mergeCell ref="B617:I617"/>
    <mergeCell ref="B529:I529"/>
    <mergeCell ref="B530:I530"/>
    <mergeCell ref="J537:L537"/>
    <mergeCell ref="B521:E521"/>
    <mergeCell ref="B522:E522"/>
    <mergeCell ref="B523:I523"/>
    <mergeCell ref="B524:I524"/>
    <mergeCell ref="B525:I525"/>
    <mergeCell ref="B526:I526"/>
    <mergeCell ref="B527:I527"/>
    <mergeCell ref="B528:I528"/>
    <mergeCell ref="B478:I478"/>
    <mergeCell ref="J485:L485"/>
    <mergeCell ref="B469:E469"/>
    <mergeCell ref="B470:E470"/>
    <mergeCell ref="B471:I471"/>
    <mergeCell ref="B472:I472"/>
    <mergeCell ref="B473:I473"/>
    <mergeCell ref="B474:I474"/>
    <mergeCell ref="B475:I475"/>
    <mergeCell ref="B476:I476"/>
    <mergeCell ref="B477:I477"/>
    <mergeCell ref="B419:I419"/>
    <mergeCell ref="B504:G508"/>
    <mergeCell ref="C493:L493"/>
    <mergeCell ref="C494:L494"/>
    <mergeCell ref="L495:N495"/>
    <mergeCell ref="B502:B503"/>
    <mergeCell ref="C502:C503"/>
    <mergeCell ref="D502:D503"/>
    <mergeCell ref="E502:E503"/>
    <mergeCell ref="F502:F503"/>
    <mergeCell ref="G502:G503"/>
    <mergeCell ref="H502:H503"/>
    <mergeCell ref="I502:L502"/>
    <mergeCell ref="M502:M503"/>
    <mergeCell ref="N502:N503"/>
    <mergeCell ref="D447:D448"/>
    <mergeCell ref="E447:E448"/>
    <mergeCell ref="F447:F448"/>
    <mergeCell ref="G447:G448"/>
    <mergeCell ref="H447:H448"/>
    <mergeCell ref="I447:L447"/>
    <mergeCell ref="M447:M448"/>
    <mergeCell ref="N447:N448"/>
    <mergeCell ref="B449:G454"/>
    <mergeCell ref="B399:G402"/>
    <mergeCell ref="B413:E413"/>
    <mergeCell ref="B414:E414"/>
    <mergeCell ref="B415:I415"/>
    <mergeCell ref="B416:I416"/>
    <mergeCell ref="B417:I417"/>
    <mergeCell ref="B418:I418"/>
    <mergeCell ref="C388:L388"/>
    <mergeCell ref="C389:L389"/>
    <mergeCell ref="L390:N390"/>
    <mergeCell ref="B397:B398"/>
    <mergeCell ref="C397:C398"/>
    <mergeCell ref="D397:D398"/>
    <mergeCell ref="E397:E398"/>
    <mergeCell ref="F397:F398"/>
    <mergeCell ref="G397:G398"/>
    <mergeCell ref="H397:H398"/>
    <mergeCell ref="I397:L397"/>
    <mergeCell ref="M397:M398"/>
    <mergeCell ref="N397:N398"/>
    <mergeCell ref="G206:G207"/>
    <mergeCell ref="H206:H207"/>
    <mergeCell ref="I206:L206"/>
    <mergeCell ref="B181:I181"/>
    <mergeCell ref="B182:I182"/>
    <mergeCell ref="B130:I130"/>
    <mergeCell ref="B131:I131"/>
    <mergeCell ref="B132:I132"/>
    <mergeCell ref="B133:I133"/>
    <mergeCell ref="J140:L140"/>
    <mergeCell ref="H157:H158"/>
    <mergeCell ref="I157:L157"/>
    <mergeCell ref="B157:B158"/>
    <mergeCell ref="C157:C158"/>
    <mergeCell ref="D157:D158"/>
    <mergeCell ref="E157:E158"/>
    <mergeCell ref="F157:F158"/>
    <mergeCell ref="G157:G158"/>
    <mergeCell ref="C102:L102"/>
    <mergeCell ref="C103:L103"/>
    <mergeCell ref="L104:N104"/>
    <mergeCell ref="B66:G68"/>
    <mergeCell ref="B36:I36"/>
    <mergeCell ref="B37:I37"/>
    <mergeCell ref="B38:I38"/>
    <mergeCell ref="B35:I35"/>
    <mergeCell ref="B34:I34"/>
    <mergeCell ref="B128:I128"/>
    <mergeCell ref="C111:C112"/>
    <mergeCell ref="D111:D112"/>
    <mergeCell ref="E111:E112"/>
    <mergeCell ref="B124:E124"/>
    <mergeCell ref="F111:F112"/>
    <mergeCell ref="G111:G112"/>
    <mergeCell ref="H111:H112"/>
    <mergeCell ref="I111:L111"/>
    <mergeCell ref="B111:B112"/>
    <mergeCell ref="B32:E32"/>
    <mergeCell ref="B17:G20"/>
    <mergeCell ref="B31:E31"/>
    <mergeCell ref="B33:I33"/>
    <mergeCell ref="J47:L47"/>
    <mergeCell ref="C6:L6"/>
    <mergeCell ref="L8:N8"/>
    <mergeCell ref="B15:B16"/>
    <mergeCell ref="C15:C16"/>
    <mergeCell ref="M15:M16"/>
    <mergeCell ref="B39:I39"/>
    <mergeCell ref="B40:I40"/>
    <mergeCell ref="N15:N16"/>
    <mergeCell ref="D15:D16"/>
    <mergeCell ref="E15:E16"/>
    <mergeCell ref="F15:F16"/>
    <mergeCell ref="C7:L7"/>
    <mergeCell ref="G15:G16"/>
    <mergeCell ref="H15:H16"/>
    <mergeCell ref="I15:L15"/>
    <mergeCell ref="M252:M253"/>
    <mergeCell ref="N252:N253"/>
    <mergeCell ref="B254:G256"/>
    <mergeCell ref="B265:E265"/>
    <mergeCell ref="B266:E266"/>
    <mergeCell ref="B267:I267"/>
    <mergeCell ref="B268:I268"/>
    <mergeCell ref="B269:I269"/>
    <mergeCell ref="B77:E77"/>
    <mergeCell ref="C243:L243"/>
    <mergeCell ref="C244:L244"/>
    <mergeCell ref="L245:N245"/>
    <mergeCell ref="M111:M112"/>
    <mergeCell ref="N111:N112"/>
    <mergeCell ref="B129:I129"/>
    <mergeCell ref="B125:E125"/>
    <mergeCell ref="B127:I127"/>
    <mergeCell ref="M206:M207"/>
    <mergeCell ref="N206:N207"/>
    <mergeCell ref="B113:G115"/>
    <mergeCell ref="B126:I126"/>
    <mergeCell ref="C148:L148"/>
    <mergeCell ref="C149:L149"/>
    <mergeCell ref="L150:N150"/>
    <mergeCell ref="B208:G210"/>
    <mergeCell ref="B219:E219"/>
    <mergeCell ref="B220:E220"/>
    <mergeCell ref="B221:I221"/>
    <mergeCell ref="J235:L235"/>
    <mergeCell ref="C252:C253"/>
    <mergeCell ref="D252:D253"/>
    <mergeCell ref="E252:E253"/>
    <mergeCell ref="F252:F253"/>
    <mergeCell ref="G252:G253"/>
    <mergeCell ref="H252:H253"/>
    <mergeCell ref="I252:L252"/>
    <mergeCell ref="B228:I228"/>
    <mergeCell ref="B252:B253"/>
    <mergeCell ref="B223:I223"/>
    <mergeCell ref="B224:I224"/>
    <mergeCell ref="C339:L339"/>
    <mergeCell ref="C340:L340"/>
    <mergeCell ref="L341:N341"/>
    <mergeCell ref="B348:B349"/>
    <mergeCell ref="C348:C349"/>
    <mergeCell ref="D348:D349"/>
    <mergeCell ref="E348:E349"/>
    <mergeCell ref="F348:F349"/>
    <mergeCell ref="G348:G349"/>
    <mergeCell ref="H348:H349"/>
    <mergeCell ref="I348:L348"/>
    <mergeCell ref="M348:M349"/>
    <mergeCell ref="N348:N349"/>
    <mergeCell ref="B350:G353"/>
    <mergeCell ref="B365:E365"/>
    <mergeCell ref="B366:I366"/>
    <mergeCell ref="B367:I367"/>
    <mergeCell ref="B368:I368"/>
    <mergeCell ref="B369:I369"/>
    <mergeCell ref="B370:I370"/>
    <mergeCell ref="B371:I371"/>
    <mergeCell ref="B372:I372"/>
    <mergeCell ref="B364:E364"/>
    <mergeCell ref="B373:I373"/>
    <mergeCell ref="J380:L380"/>
    <mergeCell ref="C545:L545"/>
    <mergeCell ref="C546:L546"/>
    <mergeCell ref="L547:N547"/>
    <mergeCell ref="B554:B555"/>
    <mergeCell ref="C554:C555"/>
    <mergeCell ref="D554:D555"/>
    <mergeCell ref="E554:E555"/>
    <mergeCell ref="F554:F555"/>
    <mergeCell ref="G554:G555"/>
    <mergeCell ref="H554:H555"/>
    <mergeCell ref="I554:L554"/>
    <mergeCell ref="M554:M555"/>
    <mergeCell ref="N554:N555"/>
    <mergeCell ref="B420:I420"/>
    <mergeCell ref="B421:I421"/>
    <mergeCell ref="B422:I422"/>
    <mergeCell ref="J429:L429"/>
    <mergeCell ref="C438:L438"/>
    <mergeCell ref="C439:L439"/>
    <mergeCell ref="L440:N440"/>
    <mergeCell ref="B447:B448"/>
    <mergeCell ref="C447:C448"/>
    <mergeCell ref="B568:E568"/>
    <mergeCell ref="B569:I569"/>
    <mergeCell ref="B570:I570"/>
    <mergeCell ref="B571:I571"/>
    <mergeCell ref="B572:I572"/>
    <mergeCell ref="B573:I573"/>
    <mergeCell ref="B574:I574"/>
    <mergeCell ref="B575:I575"/>
    <mergeCell ref="B567:E567"/>
    <mergeCell ref="B576:I576"/>
    <mergeCell ref="J583:L583"/>
    <mergeCell ref="C638:L638"/>
    <mergeCell ref="C639:L639"/>
    <mergeCell ref="L640:N640"/>
    <mergeCell ref="B647:B648"/>
    <mergeCell ref="C647:C648"/>
    <mergeCell ref="D647:D648"/>
    <mergeCell ref="E647:E648"/>
    <mergeCell ref="F647:F648"/>
    <mergeCell ref="G647:G648"/>
    <mergeCell ref="H647:H648"/>
    <mergeCell ref="I647:L647"/>
    <mergeCell ref="M647:M648"/>
    <mergeCell ref="N647:N648"/>
    <mergeCell ref="B619:I619"/>
    <mergeCell ref="B618:I618"/>
    <mergeCell ref="B649:G653"/>
    <mergeCell ref="B667:E667"/>
    <mergeCell ref="B668:I668"/>
    <mergeCell ref="B669:I669"/>
    <mergeCell ref="B670:I670"/>
    <mergeCell ref="B671:I671"/>
    <mergeCell ref="B672:I672"/>
    <mergeCell ref="B673:I673"/>
    <mergeCell ref="B674:I674"/>
    <mergeCell ref="B666:E666"/>
    <mergeCell ref="B675:I675"/>
    <mergeCell ref="J682:L682"/>
    <mergeCell ref="C690:L690"/>
    <mergeCell ref="C691:L691"/>
    <mergeCell ref="L692:N692"/>
    <mergeCell ref="B699:B700"/>
    <mergeCell ref="C699:C700"/>
    <mergeCell ref="D699:D700"/>
    <mergeCell ref="E699:E700"/>
    <mergeCell ref="F699:F700"/>
    <mergeCell ref="G699:G700"/>
    <mergeCell ref="H699:H700"/>
    <mergeCell ref="I699:L699"/>
    <mergeCell ref="M699:M700"/>
    <mergeCell ref="N699:N700"/>
    <mergeCell ref="B724:I724"/>
    <mergeCell ref="J731:L731"/>
    <mergeCell ref="B701:G704"/>
    <mergeCell ref="B716:E716"/>
    <mergeCell ref="B717:I717"/>
    <mergeCell ref="B718:I718"/>
    <mergeCell ref="B719:I719"/>
    <mergeCell ref="B720:I720"/>
    <mergeCell ref="B721:I721"/>
    <mergeCell ref="B722:I722"/>
    <mergeCell ref="B723:I723"/>
    <mergeCell ref="B715:E715"/>
    <mergeCell ref="M157:M158"/>
    <mergeCell ref="N157:N158"/>
    <mergeCell ref="B159:G162"/>
    <mergeCell ref="B173:E173"/>
    <mergeCell ref="B174:E174"/>
    <mergeCell ref="B175:I175"/>
    <mergeCell ref="B226:I226"/>
    <mergeCell ref="B227:I227"/>
    <mergeCell ref="B176:I176"/>
    <mergeCell ref="B177:I177"/>
    <mergeCell ref="B178:I178"/>
    <mergeCell ref="B179:I179"/>
    <mergeCell ref="B180:I180"/>
    <mergeCell ref="J189:L189"/>
    <mergeCell ref="B222:I222"/>
    <mergeCell ref="C197:L197"/>
    <mergeCell ref="C198:L198"/>
    <mergeCell ref="L199:N199"/>
    <mergeCell ref="B206:B207"/>
    <mergeCell ref="C206:C207"/>
    <mergeCell ref="D206:D207"/>
    <mergeCell ref="E206:E207"/>
    <mergeCell ref="F206:F207"/>
    <mergeCell ref="B225:I225"/>
    <mergeCell ref="B270:I270"/>
    <mergeCell ref="B271:I271"/>
    <mergeCell ref="B272:I272"/>
    <mergeCell ref="B273:I273"/>
    <mergeCell ref="B274:I274"/>
    <mergeCell ref="J281:L281"/>
    <mergeCell ref="C289:L289"/>
    <mergeCell ref="C290:L290"/>
    <mergeCell ref="L291:N291"/>
    <mergeCell ref="N298:N299"/>
    <mergeCell ref="B322:I322"/>
    <mergeCell ref="B323:I323"/>
    <mergeCell ref="J330:L330"/>
    <mergeCell ref="B300:G303"/>
    <mergeCell ref="B314:E314"/>
    <mergeCell ref="B315:E315"/>
    <mergeCell ref="B316:I316"/>
    <mergeCell ref="B317:I317"/>
    <mergeCell ref="B318:I318"/>
    <mergeCell ref="B319:I319"/>
    <mergeCell ref="B320:I320"/>
    <mergeCell ref="B321:I321"/>
    <mergeCell ref="B298:B299"/>
    <mergeCell ref="C298:C299"/>
    <mergeCell ref="D298:D299"/>
    <mergeCell ref="E298:E299"/>
    <mergeCell ref="F298:F299"/>
    <mergeCell ref="G298:G299"/>
    <mergeCell ref="H298:H299"/>
    <mergeCell ref="I298:L298"/>
    <mergeCell ref="M298:M299"/>
  </mergeCells>
  <pageMargins left="0.7" right="0.7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H111"/>
  <sheetViews>
    <sheetView tabSelected="1" view="pageBreakPreview" zoomScale="70" zoomScaleNormal="40" zoomScaleSheetLayoutView="70" zoomScalePageLayoutView="40" workbookViewId="0">
      <selection activeCell="C107" sqref="C107"/>
    </sheetView>
  </sheetViews>
  <sheetFormatPr defaultRowHeight="15.75" x14ac:dyDescent="0.25"/>
  <cols>
    <col min="1" max="1" width="37.28515625" style="1" customWidth="1"/>
    <col min="2" max="2" width="64.5703125" style="1" customWidth="1"/>
    <col min="3" max="3" width="27.85546875" style="1" customWidth="1"/>
    <col min="4" max="4" width="19.7109375" style="1" customWidth="1"/>
    <col min="5" max="5" width="8.85546875" style="1"/>
    <col min="6" max="6" width="16" style="1" customWidth="1"/>
    <col min="7" max="8" width="8.85546875" style="70"/>
    <col min="9" max="9" width="16.85546875" customWidth="1"/>
  </cols>
  <sheetData>
    <row r="3" spans="1:6" ht="60.75" x14ac:dyDescent="0.8">
      <c r="A3" s="185" t="s">
        <v>108</v>
      </c>
      <c r="B3" s="185"/>
      <c r="C3" s="185"/>
      <c r="D3" s="185"/>
      <c r="E3" s="185"/>
      <c r="F3" s="185"/>
    </row>
    <row r="4" spans="1:6" ht="18.75" x14ac:dyDescent="0.25">
      <c r="A4" s="186" t="s">
        <v>50</v>
      </c>
      <c r="B4" s="186"/>
      <c r="C4" s="186"/>
      <c r="D4" s="186"/>
      <c r="E4" s="186"/>
      <c r="F4" s="186"/>
    </row>
    <row r="5" spans="1:6" ht="25.5" x14ac:dyDescent="0.25">
      <c r="A5" s="19"/>
      <c r="B5" s="29" t="s">
        <v>51</v>
      </c>
      <c r="C5" s="30"/>
      <c r="D5" s="19"/>
      <c r="E5" s="19"/>
      <c r="F5" s="18"/>
    </row>
    <row r="6" spans="1:6" ht="19.5" x14ac:dyDescent="0.25">
      <c r="A6" s="20"/>
      <c r="B6" s="187" t="s">
        <v>52</v>
      </c>
      <c r="C6" s="190" t="s">
        <v>81</v>
      </c>
      <c r="D6" s="191"/>
      <c r="E6" s="191"/>
      <c r="F6" s="192"/>
    </row>
    <row r="7" spans="1:6" ht="19.5" x14ac:dyDescent="0.25">
      <c r="A7" s="20"/>
      <c r="B7" s="188"/>
      <c r="C7" s="193" t="s">
        <v>82</v>
      </c>
      <c r="D7" s="193"/>
      <c r="E7" s="193"/>
      <c r="F7" s="193"/>
    </row>
    <row r="8" spans="1:6" ht="19.5" x14ac:dyDescent="0.25">
      <c r="A8" s="20"/>
      <c r="B8" s="189"/>
      <c r="C8" s="193" t="s">
        <v>104</v>
      </c>
      <c r="D8" s="193"/>
      <c r="E8" s="193"/>
      <c r="F8" s="193"/>
    </row>
    <row r="9" spans="1:6" ht="23.25" x14ac:dyDescent="0.25">
      <c r="A9" s="19"/>
      <c r="B9" s="31" t="s">
        <v>53</v>
      </c>
      <c r="C9" s="21">
        <v>0.5</v>
      </c>
      <c r="D9" s="32"/>
      <c r="E9" s="20"/>
      <c r="F9" s="18"/>
    </row>
    <row r="10" spans="1:6" ht="22.5" x14ac:dyDescent="0.25">
      <c r="A10" s="19"/>
      <c r="B10" s="33" t="s">
        <v>54</v>
      </c>
      <c r="C10" s="78">
        <v>100</v>
      </c>
      <c r="D10" s="194" t="s">
        <v>55</v>
      </c>
      <c r="E10" s="195"/>
      <c r="F10" s="198">
        <f>C11/C10</f>
        <v>0.79949999999999999</v>
      </c>
    </row>
    <row r="11" spans="1:6" ht="22.5" x14ac:dyDescent="0.25">
      <c r="A11" s="19"/>
      <c r="B11" s="33" t="s">
        <v>56</v>
      </c>
      <c r="C11" s="22">
        <v>79.95</v>
      </c>
      <c r="D11" s="196"/>
      <c r="E11" s="197"/>
      <c r="F11" s="199"/>
    </row>
    <row r="12" spans="1:6" ht="23.25" x14ac:dyDescent="0.25">
      <c r="A12" s="19"/>
      <c r="B12" s="34"/>
      <c r="C12" s="23"/>
      <c r="D12" s="35"/>
      <c r="E12" s="19"/>
      <c r="F12" s="18"/>
    </row>
    <row r="13" spans="1:6" ht="23.25" x14ac:dyDescent="0.25">
      <c r="A13" s="19"/>
      <c r="B13" s="63" t="s">
        <v>57</v>
      </c>
      <c r="C13" s="71" t="s">
        <v>91</v>
      </c>
      <c r="D13" s="19"/>
      <c r="E13" s="19"/>
      <c r="F13" s="18"/>
    </row>
    <row r="14" spans="1:6" ht="23.25" x14ac:dyDescent="0.25">
      <c r="A14" s="19"/>
      <c r="B14" s="63" t="s">
        <v>58</v>
      </c>
      <c r="C14" s="71">
        <v>65</v>
      </c>
      <c r="D14" s="19"/>
      <c r="E14" s="19"/>
      <c r="F14" s="18"/>
    </row>
    <row r="15" spans="1:6" ht="23.25" x14ac:dyDescent="0.25">
      <c r="A15" s="19"/>
      <c r="B15" s="63" t="s">
        <v>59</v>
      </c>
      <c r="C15" s="64" t="s">
        <v>60</v>
      </c>
      <c r="D15" s="19"/>
      <c r="E15" s="19"/>
      <c r="F15" s="18"/>
    </row>
    <row r="16" spans="1:6" ht="24" thickBot="1" x14ac:dyDescent="0.3">
      <c r="A16" s="19"/>
      <c r="B16" s="19"/>
      <c r="C16" s="19"/>
      <c r="D16" s="19"/>
      <c r="E16" s="19"/>
      <c r="F16" s="18"/>
    </row>
    <row r="17" spans="1:6" ht="48" thickBot="1" x14ac:dyDescent="0.3">
      <c r="A17" s="202" t="s">
        <v>6</v>
      </c>
      <c r="B17" s="203"/>
      <c r="C17" s="24" t="s">
        <v>61</v>
      </c>
      <c r="D17" s="172" t="s">
        <v>62</v>
      </c>
      <c r="E17" s="173"/>
      <c r="F17" s="25" t="s">
        <v>63</v>
      </c>
    </row>
    <row r="18" spans="1:6" ht="24" thickBot="1" x14ac:dyDescent="0.3">
      <c r="A18" s="174" t="s">
        <v>64</v>
      </c>
      <c r="B18" s="175"/>
      <c r="C18" s="46">
        <v>197.93</v>
      </c>
      <c r="D18" s="68">
        <v>0.5</v>
      </c>
      <c r="E18" s="47" t="s">
        <v>5</v>
      </c>
      <c r="F18" s="48">
        <f t="shared" ref="F18:F25" si="0">C18*D18</f>
        <v>98.965000000000003</v>
      </c>
    </row>
    <row r="19" spans="1:6" ht="23.25" x14ac:dyDescent="0.25">
      <c r="A19" s="176" t="s">
        <v>65</v>
      </c>
      <c r="B19" s="177"/>
      <c r="C19" s="49">
        <v>70.41</v>
      </c>
      <c r="D19" s="72">
        <v>0.3</v>
      </c>
      <c r="E19" s="50" t="s">
        <v>7</v>
      </c>
      <c r="F19" s="51">
        <f t="shared" si="0"/>
        <v>21.122999999999998</v>
      </c>
    </row>
    <row r="20" spans="1:6" ht="24" thickBot="1" x14ac:dyDescent="0.3">
      <c r="A20" s="178" t="s">
        <v>66</v>
      </c>
      <c r="B20" s="179"/>
      <c r="C20" s="52">
        <v>222.31</v>
      </c>
      <c r="D20" s="73">
        <v>0.3</v>
      </c>
      <c r="E20" s="53" t="s">
        <v>7</v>
      </c>
      <c r="F20" s="54">
        <f t="shared" si="0"/>
        <v>66.692999999999998</v>
      </c>
    </row>
    <row r="21" spans="1:6" ht="24" thickBot="1" x14ac:dyDescent="0.3">
      <c r="A21" s="180" t="s">
        <v>8</v>
      </c>
      <c r="B21" s="181"/>
      <c r="C21" s="55"/>
      <c r="D21" s="55"/>
      <c r="E21" s="56" t="s">
        <v>5</v>
      </c>
      <c r="F21" s="57">
        <f t="shared" si="0"/>
        <v>0</v>
      </c>
    </row>
    <row r="22" spans="1:6" ht="23.25" x14ac:dyDescent="0.25">
      <c r="A22" s="176" t="s">
        <v>67</v>
      </c>
      <c r="B22" s="177"/>
      <c r="C22" s="49">
        <v>665.33</v>
      </c>
      <c r="D22" s="49">
        <v>1</v>
      </c>
      <c r="E22" s="50" t="s">
        <v>5</v>
      </c>
      <c r="F22" s="51">
        <f t="shared" si="0"/>
        <v>665.33</v>
      </c>
    </row>
    <row r="23" spans="1:6" ht="23.25" x14ac:dyDescent="0.25">
      <c r="A23" s="182" t="s">
        <v>68</v>
      </c>
      <c r="B23" s="183"/>
      <c r="C23" s="58"/>
      <c r="D23" s="58"/>
      <c r="E23" s="59" t="s">
        <v>5</v>
      </c>
      <c r="F23" s="60">
        <f t="shared" si="0"/>
        <v>0</v>
      </c>
    </row>
    <row r="24" spans="1:6" ht="23.25" x14ac:dyDescent="0.25">
      <c r="A24" s="182" t="s">
        <v>9</v>
      </c>
      <c r="B24" s="183"/>
      <c r="C24" s="61">
        <v>2425.1</v>
      </c>
      <c r="D24" s="69">
        <v>0.5</v>
      </c>
      <c r="E24" s="59" t="s">
        <v>5</v>
      </c>
      <c r="F24" s="60">
        <f t="shared" si="0"/>
        <v>1212.55</v>
      </c>
    </row>
    <row r="25" spans="1:6" ht="23.25" x14ac:dyDescent="0.25">
      <c r="A25" s="182" t="s">
        <v>69</v>
      </c>
      <c r="B25" s="183"/>
      <c r="C25" s="61">
        <v>1718.79</v>
      </c>
      <c r="D25" s="69">
        <v>0.5</v>
      </c>
      <c r="E25" s="59" t="s">
        <v>5</v>
      </c>
      <c r="F25" s="60">
        <f t="shared" si="0"/>
        <v>859.39499999999998</v>
      </c>
    </row>
    <row r="26" spans="1:6" ht="23.25" x14ac:dyDescent="0.25">
      <c r="A26" s="182" t="s">
        <v>11</v>
      </c>
      <c r="B26" s="183"/>
      <c r="C26" s="61">
        <v>473.91</v>
      </c>
      <c r="D26" s="69">
        <v>0.5</v>
      </c>
      <c r="E26" s="59" t="s">
        <v>5</v>
      </c>
      <c r="F26" s="60">
        <f>C26*D26</f>
        <v>236.95500000000001</v>
      </c>
    </row>
    <row r="27" spans="1:6" ht="24" thickBot="1" x14ac:dyDescent="0.3">
      <c r="A27" s="178" t="s">
        <v>10</v>
      </c>
      <c r="B27" s="179"/>
      <c r="C27" s="52">
        <v>320.5</v>
      </c>
      <c r="D27" s="52">
        <v>2</v>
      </c>
      <c r="E27" s="53" t="s">
        <v>5</v>
      </c>
      <c r="F27" s="62">
        <f>C27*D27</f>
        <v>641</v>
      </c>
    </row>
    <row r="28" spans="1:6" ht="23.25" x14ac:dyDescent="0.25">
      <c r="A28" s="19"/>
      <c r="B28" s="36"/>
      <c r="C28" s="36"/>
      <c r="D28" s="26"/>
      <c r="E28" s="26"/>
      <c r="F28" s="18"/>
    </row>
    <row r="29" spans="1:6" ht="25.5" x14ac:dyDescent="0.25">
      <c r="A29" s="19"/>
      <c r="B29" s="29" t="s">
        <v>70</v>
      </c>
      <c r="C29" s="30"/>
      <c r="D29" s="19"/>
      <c r="E29" s="19"/>
      <c r="F29" s="18"/>
    </row>
    <row r="30" spans="1:6" ht="18.75" x14ac:dyDescent="0.25">
      <c r="A30" s="19"/>
      <c r="B30" s="200" t="s">
        <v>71</v>
      </c>
      <c r="C30" s="127" t="s">
        <v>72</v>
      </c>
      <c r="D30" s="37">
        <f>ROUND((F18+C11)/C11,2)</f>
        <v>2.2400000000000002</v>
      </c>
      <c r="E30" s="37"/>
      <c r="F30" s="20"/>
    </row>
    <row r="31" spans="1:6" ht="23.25" x14ac:dyDescent="0.25">
      <c r="A31" s="19"/>
      <c r="B31" s="200"/>
      <c r="C31" s="127" t="s">
        <v>73</v>
      </c>
      <c r="D31" s="37">
        <f>ROUND((F19+F20+C11)/C11,2)</f>
        <v>2.1</v>
      </c>
      <c r="E31" s="37"/>
      <c r="F31" s="27"/>
    </row>
    <row r="32" spans="1:6" ht="23.25" x14ac:dyDescent="0.25">
      <c r="A32" s="19"/>
      <c r="B32" s="200"/>
      <c r="C32" s="127" t="s">
        <v>74</v>
      </c>
      <c r="D32" s="37">
        <f>ROUND((F21+C11)/C11,2)</f>
        <v>1</v>
      </c>
      <c r="E32" s="20"/>
      <c r="F32" s="27"/>
    </row>
    <row r="33" spans="1:8" ht="23.25" x14ac:dyDescent="0.25">
      <c r="A33" s="19"/>
      <c r="B33" s="200"/>
      <c r="C33" s="38" t="s">
        <v>75</v>
      </c>
      <c r="D33" s="39">
        <f>ROUND((SUM(F22:F27)+C11)/C11,2)</f>
        <v>46.22</v>
      </c>
      <c r="E33" s="20"/>
      <c r="F33" s="27"/>
    </row>
    <row r="34" spans="1:8" ht="25.5" x14ac:dyDescent="0.25">
      <c r="A34" s="19"/>
      <c r="B34" s="19"/>
      <c r="C34" s="40" t="s">
        <v>76</v>
      </c>
      <c r="D34" s="41">
        <f>SUM(D30:D33)-IF(C15="сплошная",3,2)</f>
        <v>48.56</v>
      </c>
      <c r="E34" s="42"/>
      <c r="F34" s="18"/>
    </row>
    <row r="35" spans="1:8" ht="23.25" x14ac:dyDescent="0.25">
      <c r="A35" s="19"/>
      <c r="B35" s="19"/>
      <c r="C35" s="19"/>
      <c r="D35" s="43"/>
      <c r="E35" s="19"/>
      <c r="F35" s="18"/>
    </row>
    <row r="36" spans="1:8" ht="25.5" x14ac:dyDescent="0.35">
      <c r="A36" s="28"/>
      <c r="B36" s="44" t="s">
        <v>77</v>
      </c>
      <c r="C36" s="201">
        <f>D34*C11</f>
        <v>3882.3720000000003</v>
      </c>
      <c r="D36" s="201"/>
      <c r="E36" s="19"/>
      <c r="F36" s="18"/>
    </row>
    <row r="37" spans="1:8" ht="18.75" x14ac:dyDescent="0.3">
      <c r="A37" s="19"/>
      <c r="B37" s="45" t="s">
        <v>78</v>
      </c>
      <c r="C37" s="184">
        <f>C36/C10</f>
        <v>38.823720000000002</v>
      </c>
      <c r="D37" s="184"/>
      <c r="E37" s="19"/>
      <c r="F37" s="19"/>
    </row>
    <row r="38" spans="1:8" s="135" customFormat="1" ht="18.75" x14ac:dyDescent="0.3">
      <c r="A38" s="128"/>
      <c r="B38" s="129"/>
      <c r="C38" s="130"/>
      <c r="D38" s="130"/>
      <c r="E38" s="128"/>
      <c r="F38" s="128"/>
      <c r="G38" s="134"/>
      <c r="H38" s="134"/>
    </row>
    <row r="39" spans="1:8" s="135" customFormat="1" ht="18.75" x14ac:dyDescent="0.3">
      <c r="A39" s="128"/>
      <c r="B39" s="129"/>
      <c r="C39" s="130"/>
      <c r="D39" s="130"/>
      <c r="E39" s="128"/>
      <c r="F39" s="128"/>
      <c r="G39" s="134"/>
      <c r="H39" s="134"/>
    </row>
    <row r="40" spans="1:8" ht="60.75" x14ac:dyDescent="0.8">
      <c r="A40" s="185" t="s">
        <v>109</v>
      </c>
      <c r="B40" s="185"/>
      <c r="C40" s="185"/>
      <c r="D40" s="185"/>
      <c r="E40" s="185"/>
      <c r="F40" s="185"/>
    </row>
    <row r="41" spans="1:8" ht="18.75" x14ac:dyDescent="0.25">
      <c r="A41" s="186" t="s">
        <v>50</v>
      </c>
      <c r="B41" s="186"/>
      <c r="C41" s="186"/>
      <c r="D41" s="186"/>
      <c r="E41" s="186"/>
      <c r="F41" s="186"/>
    </row>
    <row r="42" spans="1:8" ht="25.5" x14ac:dyDescent="0.25">
      <c r="A42" s="19"/>
      <c r="B42" s="29" t="s">
        <v>51</v>
      </c>
      <c r="C42" s="30"/>
      <c r="D42" s="19"/>
      <c r="E42" s="19"/>
      <c r="F42" s="18"/>
    </row>
    <row r="43" spans="1:8" ht="19.5" x14ac:dyDescent="0.25">
      <c r="A43" s="20"/>
      <c r="B43" s="187" t="s">
        <v>52</v>
      </c>
      <c r="C43" s="190" t="s">
        <v>81</v>
      </c>
      <c r="D43" s="191"/>
      <c r="E43" s="191"/>
      <c r="F43" s="192"/>
    </row>
    <row r="44" spans="1:8" ht="19.5" x14ac:dyDescent="0.25">
      <c r="A44" s="20"/>
      <c r="B44" s="188"/>
      <c r="C44" s="193" t="s">
        <v>92</v>
      </c>
      <c r="D44" s="193"/>
      <c r="E44" s="193"/>
      <c r="F44" s="193"/>
    </row>
    <row r="45" spans="1:8" ht="19.5" x14ac:dyDescent="0.25">
      <c r="A45" s="20"/>
      <c r="B45" s="189"/>
      <c r="C45" s="193" t="s">
        <v>93</v>
      </c>
      <c r="D45" s="193"/>
      <c r="E45" s="193"/>
      <c r="F45" s="193"/>
    </row>
    <row r="46" spans="1:8" ht="23.25" x14ac:dyDescent="0.25">
      <c r="A46" s="19"/>
      <c r="B46" s="31" t="s">
        <v>53</v>
      </c>
      <c r="C46" s="21">
        <v>9.3000000000000007</v>
      </c>
      <c r="D46" s="32"/>
      <c r="E46" s="20"/>
      <c r="F46" s="18"/>
    </row>
    <row r="47" spans="1:8" ht="22.5" x14ac:dyDescent="0.25">
      <c r="A47" s="19"/>
      <c r="B47" s="33" t="s">
        <v>54</v>
      </c>
      <c r="C47" s="78">
        <v>1640</v>
      </c>
      <c r="D47" s="194" t="s">
        <v>55</v>
      </c>
      <c r="E47" s="195"/>
      <c r="F47" s="198">
        <f>C48/C47</f>
        <v>21.668341463414635</v>
      </c>
    </row>
    <row r="48" spans="1:8" ht="22.5" x14ac:dyDescent="0.25">
      <c r="A48" s="19"/>
      <c r="B48" s="33" t="s">
        <v>56</v>
      </c>
      <c r="C48" s="22">
        <v>35536.080000000002</v>
      </c>
      <c r="D48" s="196"/>
      <c r="E48" s="197"/>
      <c r="F48" s="199"/>
    </row>
    <row r="49" spans="1:6" ht="23.25" x14ac:dyDescent="0.25">
      <c r="A49" s="19"/>
      <c r="B49" s="34"/>
      <c r="C49" s="23"/>
      <c r="D49" s="35"/>
      <c r="E49" s="19"/>
      <c r="F49" s="18"/>
    </row>
    <row r="50" spans="1:6" ht="23.25" x14ac:dyDescent="0.25">
      <c r="A50" s="19"/>
      <c r="B50" s="63" t="s">
        <v>57</v>
      </c>
      <c r="C50" s="71" t="s">
        <v>94</v>
      </c>
      <c r="D50" s="19"/>
      <c r="E50" s="19"/>
      <c r="F50" s="18"/>
    </row>
    <row r="51" spans="1:6" ht="23.25" x14ac:dyDescent="0.25">
      <c r="A51" s="19"/>
      <c r="B51" s="63" t="s">
        <v>58</v>
      </c>
      <c r="C51" s="71">
        <v>70</v>
      </c>
      <c r="D51" s="19"/>
      <c r="E51" s="19"/>
      <c r="F51" s="18"/>
    </row>
    <row r="52" spans="1:6" ht="23.25" x14ac:dyDescent="0.25">
      <c r="A52" s="19"/>
      <c r="B52" s="63" t="s">
        <v>59</v>
      </c>
      <c r="C52" s="64" t="s">
        <v>60</v>
      </c>
      <c r="D52" s="19"/>
      <c r="E52" s="19"/>
      <c r="F52" s="18"/>
    </row>
    <row r="53" spans="1:6" ht="24" thickBot="1" x14ac:dyDescent="0.3">
      <c r="A53" s="19"/>
      <c r="B53" s="19"/>
      <c r="C53" s="19"/>
      <c r="D53" s="19"/>
      <c r="E53" s="19"/>
      <c r="F53" s="18"/>
    </row>
    <row r="54" spans="1:6" ht="48" thickBot="1" x14ac:dyDescent="0.3">
      <c r="A54" s="202" t="s">
        <v>6</v>
      </c>
      <c r="B54" s="203"/>
      <c r="C54" s="24" t="s">
        <v>61</v>
      </c>
      <c r="D54" s="172" t="s">
        <v>62</v>
      </c>
      <c r="E54" s="173"/>
      <c r="F54" s="25" t="s">
        <v>63</v>
      </c>
    </row>
    <row r="55" spans="1:6" ht="24" thickBot="1" x14ac:dyDescent="0.3">
      <c r="A55" s="174" t="s">
        <v>64</v>
      </c>
      <c r="B55" s="175"/>
      <c r="C55" s="46">
        <v>197.93</v>
      </c>
      <c r="D55" s="68">
        <v>9.3000000000000007</v>
      </c>
      <c r="E55" s="47" t="s">
        <v>5</v>
      </c>
      <c r="F55" s="48">
        <f t="shared" ref="F55:F62" si="1">C55*D55</f>
        <v>1840.7490000000003</v>
      </c>
    </row>
    <row r="56" spans="1:6" ht="23.25" x14ac:dyDescent="0.25">
      <c r="A56" s="176" t="s">
        <v>65</v>
      </c>
      <c r="B56" s="177"/>
      <c r="C56" s="49">
        <v>70.41</v>
      </c>
      <c r="D56" s="72">
        <v>1.4</v>
      </c>
      <c r="E56" s="50" t="s">
        <v>7</v>
      </c>
      <c r="F56" s="51">
        <f t="shared" si="1"/>
        <v>98.573999999999984</v>
      </c>
    </row>
    <row r="57" spans="1:6" ht="24" thickBot="1" x14ac:dyDescent="0.3">
      <c r="A57" s="178" t="s">
        <v>66</v>
      </c>
      <c r="B57" s="179"/>
      <c r="C57" s="52">
        <v>222.31</v>
      </c>
      <c r="D57" s="73">
        <v>1.4</v>
      </c>
      <c r="E57" s="53" t="s">
        <v>7</v>
      </c>
      <c r="F57" s="54">
        <f t="shared" si="1"/>
        <v>311.23399999999998</v>
      </c>
    </row>
    <row r="58" spans="1:6" ht="24" thickBot="1" x14ac:dyDescent="0.3">
      <c r="A58" s="180" t="s">
        <v>8</v>
      </c>
      <c r="B58" s="181"/>
      <c r="C58" s="55"/>
      <c r="D58" s="55"/>
      <c r="E58" s="56" t="s">
        <v>5</v>
      </c>
      <c r="F58" s="57">
        <f t="shared" si="1"/>
        <v>0</v>
      </c>
    </row>
    <row r="59" spans="1:6" ht="23.25" x14ac:dyDescent="0.25">
      <c r="A59" s="176" t="s">
        <v>67</v>
      </c>
      <c r="B59" s="177"/>
      <c r="C59" s="49">
        <v>665.33</v>
      </c>
      <c r="D59" s="49">
        <v>18.600000000000001</v>
      </c>
      <c r="E59" s="50" t="s">
        <v>5</v>
      </c>
      <c r="F59" s="51">
        <f t="shared" si="1"/>
        <v>12375.138000000001</v>
      </c>
    </row>
    <row r="60" spans="1:6" ht="23.25" x14ac:dyDescent="0.25">
      <c r="A60" s="182" t="s">
        <v>68</v>
      </c>
      <c r="B60" s="183"/>
      <c r="C60" s="58"/>
      <c r="D60" s="58"/>
      <c r="E60" s="59" t="s">
        <v>5</v>
      </c>
      <c r="F60" s="60">
        <f t="shared" si="1"/>
        <v>0</v>
      </c>
    </row>
    <row r="61" spans="1:6" ht="23.25" x14ac:dyDescent="0.25">
      <c r="A61" s="182" t="s">
        <v>9</v>
      </c>
      <c r="B61" s="183"/>
      <c r="C61" s="61">
        <v>2425.1</v>
      </c>
      <c r="D61" s="69">
        <v>9.3000000000000007</v>
      </c>
      <c r="E61" s="59" t="s">
        <v>5</v>
      </c>
      <c r="F61" s="60">
        <f t="shared" si="1"/>
        <v>22553.43</v>
      </c>
    </row>
    <row r="62" spans="1:6" ht="23.25" x14ac:dyDescent="0.25">
      <c r="A62" s="182" t="s">
        <v>69</v>
      </c>
      <c r="B62" s="183"/>
      <c r="C62" s="61">
        <v>1718.79</v>
      </c>
      <c r="D62" s="69">
        <v>9.3000000000000007</v>
      </c>
      <c r="E62" s="59" t="s">
        <v>5</v>
      </c>
      <c r="F62" s="60">
        <f t="shared" si="1"/>
        <v>15984.747000000001</v>
      </c>
    </row>
    <row r="63" spans="1:6" ht="23.25" x14ac:dyDescent="0.25">
      <c r="A63" s="182" t="s">
        <v>11</v>
      </c>
      <c r="B63" s="183"/>
      <c r="C63" s="61">
        <v>473.91</v>
      </c>
      <c r="D63" s="69">
        <v>9.3000000000000007</v>
      </c>
      <c r="E63" s="59" t="s">
        <v>5</v>
      </c>
      <c r="F63" s="60">
        <f>C63*D63</f>
        <v>4407.3630000000003</v>
      </c>
    </row>
    <row r="64" spans="1:6" ht="24" thickBot="1" x14ac:dyDescent="0.3">
      <c r="A64" s="178" t="s">
        <v>10</v>
      </c>
      <c r="B64" s="179"/>
      <c r="C64" s="52">
        <v>320.5</v>
      </c>
      <c r="D64" s="52">
        <v>37.200000000000003</v>
      </c>
      <c r="E64" s="53" t="s">
        <v>5</v>
      </c>
      <c r="F64" s="62">
        <f>C64*D64</f>
        <v>11922.6</v>
      </c>
    </row>
    <row r="65" spans="1:6" ht="23.25" x14ac:dyDescent="0.25">
      <c r="A65" s="19"/>
      <c r="B65" s="36"/>
      <c r="C65" s="36"/>
      <c r="D65" s="26"/>
      <c r="E65" s="26"/>
      <c r="F65" s="18"/>
    </row>
    <row r="66" spans="1:6" ht="25.5" x14ac:dyDescent="0.25">
      <c r="A66" s="19"/>
      <c r="B66" s="29" t="s">
        <v>70</v>
      </c>
      <c r="C66" s="30"/>
      <c r="D66" s="19"/>
      <c r="E66" s="19"/>
      <c r="F66" s="18"/>
    </row>
    <row r="67" spans="1:6" ht="18.75" x14ac:dyDescent="0.25">
      <c r="A67" s="19"/>
      <c r="B67" s="200" t="s">
        <v>71</v>
      </c>
      <c r="C67" s="127" t="s">
        <v>72</v>
      </c>
      <c r="D67" s="37">
        <f>ROUND((F55+C48)/C48,2)</f>
        <v>1.05</v>
      </c>
      <c r="E67" s="37"/>
      <c r="F67" s="20"/>
    </row>
    <row r="68" spans="1:6" ht="23.25" x14ac:dyDescent="0.25">
      <c r="A68" s="19"/>
      <c r="B68" s="200"/>
      <c r="C68" s="127" t="s">
        <v>73</v>
      </c>
      <c r="D68" s="37">
        <f>ROUND((F56+F57+C48)/C48,2)</f>
        <v>1.01</v>
      </c>
      <c r="E68" s="37"/>
      <c r="F68" s="27"/>
    </row>
    <row r="69" spans="1:6" ht="23.25" x14ac:dyDescent="0.25">
      <c r="A69" s="19"/>
      <c r="B69" s="200"/>
      <c r="C69" s="127" t="s">
        <v>74</v>
      </c>
      <c r="D69" s="37">
        <f>ROUND((F58+C48)/C48,2)</f>
        <v>1</v>
      </c>
      <c r="E69" s="20"/>
      <c r="F69" s="27"/>
    </row>
    <row r="70" spans="1:6" ht="23.25" x14ac:dyDescent="0.25">
      <c r="A70" s="19"/>
      <c r="B70" s="200"/>
      <c r="C70" s="38" t="s">
        <v>75</v>
      </c>
      <c r="D70" s="39">
        <f>ROUND((SUM(F59:F64)+C48)/C48,2)</f>
        <v>2.89</v>
      </c>
      <c r="E70" s="20"/>
      <c r="F70" s="27"/>
    </row>
    <row r="71" spans="1:6" ht="25.5" x14ac:dyDescent="0.25">
      <c r="A71" s="19"/>
      <c r="B71" s="19"/>
      <c r="C71" s="40" t="s">
        <v>76</v>
      </c>
      <c r="D71" s="41">
        <f>SUM(D67:D70)-IF(C52="сплошная",3,2)</f>
        <v>2.95</v>
      </c>
      <c r="E71" s="42"/>
      <c r="F71" s="18"/>
    </row>
    <row r="72" spans="1:6" ht="23.25" x14ac:dyDescent="0.25">
      <c r="A72" s="19"/>
      <c r="B72" s="19"/>
      <c r="C72" s="19"/>
      <c r="D72" s="43"/>
      <c r="E72" s="19"/>
      <c r="F72" s="18"/>
    </row>
    <row r="73" spans="1:6" ht="25.5" x14ac:dyDescent="0.35">
      <c r="A73" s="28"/>
      <c r="B73" s="44" t="s">
        <v>77</v>
      </c>
      <c r="C73" s="201">
        <f>D71*C48</f>
        <v>104831.43600000002</v>
      </c>
      <c r="D73" s="201"/>
      <c r="E73" s="19"/>
      <c r="F73" s="18"/>
    </row>
    <row r="74" spans="1:6" ht="18.75" x14ac:dyDescent="0.3">
      <c r="A74" s="19"/>
      <c r="B74" s="45" t="s">
        <v>78</v>
      </c>
      <c r="C74" s="184">
        <f>C73/C47</f>
        <v>63.921607317073182</v>
      </c>
      <c r="D74" s="184"/>
      <c r="E74" s="19"/>
      <c r="F74" s="19"/>
    </row>
    <row r="77" spans="1:6" ht="60.75" x14ac:dyDescent="0.8">
      <c r="A77" s="185" t="s">
        <v>110</v>
      </c>
      <c r="B77" s="185"/>
      <c r="C77" s="185"/>
      <c r="D77" s="185"/>
      <c r="E77" s="185"/>
      <c r="F77" s="185"/>
    </row>
    <row r="78" spans="1:6" ht="18.75" x14ac:dyDescent="0.25">
      <c r="A78" s="186" t="s">
        <v>50</v>
      </c>
      <c r="B78" s="186"/>
      <c r="C78" s="186"/>
      <c r="D78" s="186"/>
      <c r="E78" s="186"/>
      <c r="F78" s="186"/>
    </row>
    <row r="79" spans="1:6" ht="25.5" x14ac:dyDescent="0.25">
      <c r="A79" s="19"/>
      <c r="B79" s="29" t="s">
        <v>51</v>
      </c>
      <c r="C79" s="30"/>
      <c r="D79" s="19"/>
      <c r="E79" s="19"/>
      <c r="F79" s="18"/>
    </row>
    <row r="80" spans="1:6" ht="19.5" x14ac:dyDescent="0.25">
      <c r="A80" s="20"/>
      <c r="B80" s="187" t="s">
        <v>52</v>
      </c>
      <c r="C80" s="190" t="s">
        <v>81</v>
      </c>
      <c r="D80" s="191"/>
      <c r="E80" s="191"/>
      <c r="F80" s="192"/>
    </row>
    <row r="81" spans="1:6" ht="19.5" x14ac:dyDescent="0.25">
      <c r="A81" s="20"/>
      <c r="B81" s="188"/>
      <c r="C81" s="193" t="s">
        <v>92</v>
      </c>
      <c r="D81" s="193"/>
      <c r="E81" s="193"/>
      <c r="F81" s="193"/>
    </row>
    <row r="82" spans="1:6" ht="19.5" x14ac:dyDescent="0.25">
      <c r="A82" s="20"/>
      <c r="B82" s="189"/>
      <c r="C82" s="193" t="s">
        <v>105</v>
      </c>
      <c r="D82" s="193"/>
      <c r="E82" s="193"/>
      <c r="F82" s="193"/>
    </row>
    <row r="83" spans="1:6" ht="23.25" x14ac:dyDescent="0.25">
      <c r="A83" s="19"/>
      <c r="B83" s="31" t="s">
        <v>53</v>
      </c>
      <c r="C83" s="21">
        <v>0.4</v>
      </c>
      <c r="D83" s="32"/>
      <c r="E83" s="20"/>
      <c r="F83" s="18"/>
    </row>
    <row r="84" spans="1:6" ht="22.5" x14ac:dyDescent="0.25">
      <c r="A84" s="19"/>
      <c r="B84" s="33" t="s">
        <v>54</v>
      </c>
      <c r="C84" s="78">
        <v>50</v>
      </c>
      <c r="D84" s="194" t="s">
        <v>55</v>
      </c>
      <c r="E84" s="195"/>
      <c r="F84" s="198">
        <f>C85/C84</f>
        <v>37.363399999999999</v>
      </c>
    </row>
    <row r="85" spans="1:6" ht="22.5" x14ac:dyDescent="0.25">
      <c r="A85" s="19"/>
      <c r="B85" s="33" t="s">
        <v>56</v>
      </c>
      <c r="C85" s="22">
        <v>1868.17</v>
      </c>
      <c r="D85" s="196"/>
      <c r="E85" s="197"/>
      <c r="F85" s="199"/>
    </row>
    <row r="86" spans="1:6" ht="23.25" x14ac:dyDescent="0.25">
      <c r="A86" s="19"/>
      <c r="B86" s="34"/>
      <c r="C86" s="23"/>
      <c r="D86" s="35"/>
      <c r="E86" s="19"/>
      <c r="F86" s="18"/>
    </row>
    <row r="87" spans="1:6" ht="23.25" x14ac:dyDescent="0.25">
      <c r="A87" s="19"/>
      <c r="B87" s="63" t="s">
        <v>57</v>
      </c>
      <c r="C87" s="71" t="s">
        <v>106</v>
      </c>
      <c r="D87" s="19"/>
      <c r="E87" s="19"/>
      <c r="F87" s="18"/>
    </row>
    <row r="88" spans="1:6" ht="23.25" x14ac:dyDescent="0.25">
      <c r="A88" s="19"/>
      <c r="B88" s="63" t="s">
        <v>58</v>
      </c>
      <c r="C88" s="71">
        <v>75</v>
      </c>
      <c r="D88" s="19"/>
      <c r="E88" s="19"/>
      <c r="F88" s="18"/>
    </row>
    <row r="89" spans="1:6" ht="23.25" x14ac:dyDescent="0.25">
      <c r="A89" s="19"/>
      <c r="B89" s="63" t="s">
        <v>59</v>
      </c>
      <c r="C89" s="64" t="s">
        <v>60</v>
      </c>
      <c r="D89" s="19"/>
      <c r="E89" s="19"/>
      <c r="F89" s="18"/>
    </row>
    <row r="90" spans="1:6" ht="24" thickBot="1" x14ac:dyDescent="0.3">
      <c r="A90" s="19"/>
      <c r="B90" s="19"/>
      <c r="C90" s="19"/>
      <c r="D90" s="19"/>
      <c r="E90" s="19"/>
      <c r="F90" s="18"/>
    </row>
    <row r="91" spans="1:6" ht="48" thickBot="1" x14ac:dyDescent="0.3">
      <c r="A91" s="202" t="s">
        <v>6</v>
      </c>
      <c r="B91" s="203"/>
      <c r="C91" s="24" t="s">
        <v>61</v>
      </c>
      <c r="D91" s="172" t="s">
        <v>62</v>
      </c>
      <c r="E91" s="173"/>
      <c r="F91" s="25" t="s">
        <v>63</v>
      </c>
    </row>
    <row r="92" spans="1:6" ht="24" thickBot="1" x14ac:dyDescent="0.3">
      <c r="A92" s="174" t="s">
        <v>64</v>
      </c>
      <c r="B92" s="175"/>
      <c r="C92" s="46">
        <v>197.93</v>
      </c>
      <c r="D92" s="68">
        <v>0.4</v>
      </c>
      <c r="E92" s="47" t="s">
        <v>5</v>
      </c>
      <c r="F92" s="48">
        <f t="shared" ref="F92:F99" si="2">C92*D92</f>
        <v>79.172000000000011</v>
      </c>
    </row>
    <row r="93" spans="1:6" ht="23.25" x14ac:dyDescent="0.25">
      <c r="A93" s="176" t="s">
        <v>65</v>
      </c>
      <c r="B93" s="177"/>
      <c r="C93" s="49">
        <v>70.41</v>
      </c>
      <c r="D93" s="72">
        <v>0.2</v>
      </c>
      <c r="E93" s="50" t="s">
        <v>7</v>
      </c>
      <c r="F93" s="51">
        <f t="shared" si="2"/>
        <v>14.082000000000001</v>
      </c>
    </row>
    <row r="94" spans="1:6" ht="24" thickBot="1" x14ac:dyDescent="0.3">
      <c r="A94" s="178" t="s">
        <v>66</v>
      </c>
      <c r="B94" s="179"/>
      <c r="C94" s="52">
        <v>222.31</v>
      </c>
      <c r="D94" s="73">
        <v>0.2</v>
      </c>
      <c r="E94" s="53" t="s">
        <v>7</v>
      </c>
      <c r="F94" s="54">
        <f t="shared" si="2"/>
        <v>44.462000000000003</v>
      </c>
    </row>
    <row r="95" spans="1:6" ht="24" thickBot="1" x14ac:dyDescent="0.3">
      <c r="A95" s="180" t="s">
        <v>8</v>
      </c>
      <c r="B95" s="181"/>
      <c r="C95" s="55"/>
      <c r="D95" s="55"/>
      <c r="E95" s="56" t="s">
        <v>5</v>
      </c>
      <c r="F95" s="57">
        <f t="shared" si="2"/>
        <v>0</v>
      </c>
    </row>
    <row r="96" spans="1:6" ht="23.25" x14ac:dyDescent="0.25">
      <c r="A96" s="176" t="s">
        <v>67</v>
      </c>
      <c r="B96" s="177"/>
      <c r="C96" s="49">
        <v>665.33</v>
      </c>
      <c r="D96" s="49">
        <v>0.8</v>
      </c>
      <c r="E96" s="50" t="s">
        <v>5</v>
      </c>
      <c r="F96" s="51">
        <f t="shared" si="2"/>
        <v>532.26400000000001</v>
      </c>
    </row>
    <row r="97" spans="1:6" ht="23.25" x14ac:dyDescent="0.25">
      <c r="A97" s="182" t="s">
        <v>68</v>
      </c>
      <c r="B97" s="183"/>
      <c r="C97" s="58"/>
      <c r="D97" s="58"/>
      <c r="E97" s="59" t="s">
        <v>5</v>
      </c>
      <c r="F97" s="60">
        <f t="shared" si="2"/>
        <v>0</v>
      </c>
    </row>
    <row r="98" spans="1:6" ht="23.25" x14ac:dyDescent="0.25">
      <c r="A98" s="182" t="s">
        <v>9</v>
      </c>
      <c r="B98" s="183"/>
      <c r="C98" s="61">
        <v>2425.1</v>
      </c>
      <c r="D98" s="69">
        <v>0.4</v>
      </c>
      <c r="E98" s="59" t="s">
        <v>5</v>
      </c>
      <c r="F98" s="60">
        <f t="shared" si="2"/>
        <v>970.04</v>
      </c>
    </row>
    <row r="99" spans="1:6" ht="23.25" x14ac:dyDescent="0.25">
      <c r="A99" s="182" t="s">
        <v>69</v>
      </c>
      <c r="B99" s="183"/>
      <c r="C99" s="61">
        <v>1718.79</v>
      </c>
      <c r="D99" s="69">
        <v>0.4</v>
      </c>
      <c r="E99" s="59" t="s">
        <v>5</v>
      </c>
      <c r="F99" s="60">
        <f t="shared" si="2"/>
        <v>687.51600000000008</v>
      </c>
    </row>
    <row r="100" spans="1:6" ht="23.25" x14ac:dyDescent="0.25">
      <c r="A100" s="182" t="s">
        <v>11</v>
      </c>
      <c r="B100" s="183"/>
      <c r="C100" s="61">
        <v>473.91</v>
      </c>
      <c r="D100" s="69">
        <v>0.4</v>
      </c>
      <c r="E100" s="59" t="s">
        <v>5</v>
      </c>
      <c r="F100" s="60">
        <f>C100*D100</f>
        <v>189.56400000000002</v>
      </c>
    </row>
    <row r="101" spans="1:6" ht="24" thickBot="1" x14ac:dyDescent="0.3">
      <c r="A101" s="178" t="s">
        <v>10</v>
      </c>
      <c r="B101" s="179"/>
      <c r="C101" s="52">
        <v>320.5</v>
      </c>
      <c r="D101" s="52">
        <v>1.6</v>
      </c>
      <c r="E101" s="53" t="s">
        <v>5</v>
      </c>
      <c r="F101" s="62">
        <f>C101*D101</f>
        <v>512.80000000000007</v>
      </c>
    </row>
    <row r="102" spans="1:6" ht="23.25" x14ac:dyDescent="0.25">
      <c r="A102" s="19"/>
      <c r="B102" s="36"/>
      <c r="C102" s="36"/>
      <c r="D102" s="26"/>
      <c r="E102" s="26"/>
      <c r="F102" s="18"/>
    </row>
    <row r="103" spans="1:6" ht="25.5" x14ac:dyDescent="0.25">
      <c r="A103" s="19"/>
      <c r="B103" s="29" t="s">
        <v>70</v>
      </c>
      <c r="C103" s="30"/>
      <c r="D103" s="19"/>
      <c r="E103" s="19"/>
      <c r="F103" s="18"/>
    </row>
    <row r="104" spans="1:6" ht="18.75" x14ac:dyDescent="0.25">
      <c r="A104" s="19"/>
      <c r="B104" s="200" t="s">
        <v>71</v>
      </c>
      <c r="C104" s="127" t="s">
        <v>72</v>
      </c>
      <c r="D104" s="37">
        <f>ROUND((F92+C85)/C85,2)</f>
        <v>1.04</v>
      </c>
      <c r="E104" s="37"/>
      <c r="F104" s="20"/>
    </row>
    <row r="105" spans="1:6" ht="23.25" x14ac:dyDescent="0.25">
      <c r="A105" s="19"/>
      <c r="B105" s="200"/>
      <c r="C105" s="127" t="s">
        <v>73</v>
      </c>
      <c r="D105" s="37">
        <f>ROUND((F93+F94+C85)/C85,2)</f>
        <v>1.03</v>
      </c>
      <c r="E105" s="37"/>
      <c r="F105" s="27"/>
    </row>
    <row r="106" spans="1:6" ht="23.25" x14ac:dyDescent="0.25">
      <c r="A106" s="19"/>
      <c r="B106" s="200"/>
      <c r="C106" s="127" t="s">
        <v>74</v>
      </c>
      <c r="D106" s="37">
        <f>ROUND((F95+C85)/C85,2)</f>
        <v>1</v>
      </c>
      <c r="E106" s="20"/>
      <c r="F106" s="27"/>
    </row>
    <row r="107" spans="1:6" ht="23.25" x14ac:dyDescent="0.25">
      <c r="A107" s="19"/>
      <c r="B107" s="200"/>
      <c r="C107" s="38" t="s">
        <v>75</v>
      </c>
      <c r="D107" s="39">
        <f>ROUND((SUM(F96:F101)+C85)/C85,2)</f>
        <v>2.5499999999999998</v>
      </c>
      <c r="E107" s="20"/>
      <c r="F107" s="27"/>
    </row>
    <row r="108" spans="1:6" ht="25.5" x14ac:dyDescent="0.25">
      <c r="A108" s="19"/>
      <c r="B108" s="19"/>
      <c r="C108" s="40" t="s">
        <v>76</v>
      </c>
      <c r="D108" s="41">
        <f>SUM(D104:D107)-IF(C89="сплошная",3,2)</f>
        <v>2.62</v>
      </c>
      <c r="E108" s="42"/>
      <c r="F108" s="18"/>
    </row>
    <row r="109" spans="1:6" ht="23.25" x14ac:dyDescent="0.25">
      <c r="A109" s="19"/>
      <c r="B109" s="19"/>
      <c r="C109" s="19"/>
      <c r="D109" s="43"/>
      <c r="E109" s="19"/>
      <c r="F109" s="18"/>
    </row>
    <row r="110" spans="1:6" ht="25.5" x14ac:dyDescent="0.35">
      <c r="A110" s="28"/>
      <c r="B110" s="44" t="s">
        <v>77</v>
      </c>
      <c r="C110" s="201">
        <f>D108*C85</f>
        <v>4894.6054000000004</v>
      </c>
      <c r="D110" s="201"/>
      <c r="E110" s="19"/>
      <c r="F110" s="18"/>
    </row>
    <row r="111" spans="1:6" ht="18.75" x14ac:dyDescent="0.3">
      <c r="A111" s="19"/>
      <c r="B111" s="45" t="s">
        <v>78</v>
      </c>
      <c r="C111" s="184">
        <f>C110/C84</f>
        <v>97.892108000000007</v>
      </c>
      <c r="D111" s="184"/>
      <c r="E111" s="19"/>
      <c r="F111" s="19"/>
    </row>
  </sheetData>
  <mergeCells count="69">
    <mergeCell ref="A100:B100"/>
    <mergeCell ref="A101:B101"/>
    <mergeCell ref="B104:B107"/>
    <mergeCell ref="C110:D110"/>
    <mergeCell ref="C111:D111"/>
    <mergeCell ref="A64:B64"/>
    <mergeCell ref="A91:B91"/>
    <mergeCell ref="A40:F40"/>
    <mergeCell ref="C43:F43"/>
    <mergeCell ref="C44:F44"/>
    <mergeCell ref="A55:B55"/>
    <mergeCell ref="A56:B56"/>
    <mergeCell ref="A57:B57"/>
    <mergeCell ref="A58:B58"/>
    <mergeCell ref="A54:B54"/>
    <mergeCell ref="C73:D73"/>
    <mergeCell ref="A59:B59"/>
    <mergeCell ref="A60:B60"/>
    <mergeCell ref="A61:B61"/>
    <mergeCell ref="A62:B62"/>
    <mergeCell ref="A63:B63"/>
    <mergeCell ref="B67:B70"/>
    <mergeCell ref="C74:D74"/>
    <mergeCell ref="A41:F41"/>
    <mergeCell ref="A3:F3"/>
    <mergeCell ref="A4:F4"/>
    <mergeCell ref="B6:B8"/>
    <mergeCell ref="C6:F6"/>
    <mergeCell ref="C7:F7"/>
    <mergeCell ref="C8:F8"/>
    <mergeCell ref="D10:E11"/>
    <mergeCell ref="F10:F11"/>
    <mergeCell ref="A17:B17"/>
    <mergeCell ref="D17:E17"/>
    <mergeCell ref="A18:B18"/>
    <mergeCell ref="A19:B19"/>
    <mergeCell ref="A20:B20"/>
    <mergeCell ref="A21:B21"/>
    <mergeCell ref="A22:B22"/>
    <mergeCell ref="B43:B45"/>
    <mergeCell ref="C45:F45"/>
    <mergeCell ref="D47:E48"/>
    <mergeCell ref="F47:F48"/>
    <mergeCell ref="D54:E54"/>
    <mergeCell ref="A23:B23"/>
    <mergeCell ref="A24:B24"/>
    <mergeCell ref="A25:B25"/>
    <mergeCell ref="A26:B26"/>
    <mergeCell ref="A27:B27"/>
    <mergeCell ref="B30:B33"/>
    <mergeCell ref="C36:D36"/>
    <mergeCell ref="C37:D37"/>
    <mergeCell ref="A77:F77"/>
    <mergeCell ref="A78:F78"/>
    <mergeCell ref="B80:B82"/>
    <mergeCell ref="C80:F80"/>
    <mergeCell ref="C81:F81"/>
    <mergeCell ref="C82:F82"/>
    <mergeCell ref="D84:E85"/>
    <mergeCell ref="F84:F85"/>
    <mergeCell ref="D91:E91"/>
    <mergeCell ref="A92:B92"/>
    <mergeCell ref="A93:B93"/>
    <mergeCell ref="A94:B94"/>
    <mergeCell ref="A95:B95"/>
    <mergeCell ref="A96:B96"/>
    <mergeCell ref="A97:B97"/>
    <mergeCell ref="A98:B98"/>
    <mergeCell ref="A99:B99"/>
  </mergeCells>
  <dataValidations count="1">
    <dataValidation type="list" allowBlank="1" showInputMessage="1" showErrorMessage="1" sqref="C89 C52 C15">
      <formula1>д1</formula1>
    </dataValidation>
  </dataValidations>
  <pageMargins left="0" right="0.70866141732283472" top="0" bottom="0" header="0.31496062992125984" footer="0.31496062992125984"/>
  <pageSetup paperSize="9" scale="52" orientation="landscape" r:id="rId1"/>
  <rowBreaks count="2" manualBreakCount="2">
    <brk id="37" max="5" man="1"/>
    <brk id="74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</vt:lpstr>
      <vt:lpstr>ЛОТЫ</vt:lpstr>
      <vt:lpstr>Лист1</vt:lpstr>
      <vt:lpstr>ЛОТЫ!Область_печати</vt:lpstr>
      <vt:lpstr>РАСЧЕТ!Область_печати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2017-01-16T09:28:44Z</cp:lastPrinted>
  <dcterms:created xsi:type="dcterms:W3CDTF">1996-10-08T23:32:33Z</dcterms:created>
  <dcterms:modified xsi:type="dcterms:W3CDTF">2017-12-01T11:06:56Z</dcterms:modified>
</cp:coreProperties>
</file>