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080" windowWidth="9720" windowHeight="6360"/>
  </bookViews>
  <sheets>
    <sheet name="Извещение" sheetId="11" r:id="rId1"/>
  </sheets>
  <definedNames>
    <definedName name="_xlnm._FilterDatabase" localSheetId="0" hidden="1">Извещение!$A$5:$S$58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Извещение!$A$1:$U$64</definedName>
  </definedNames>
  <calcPr calcId="144525"/>
</workbook>
</file>

<file path=xl/calcChain.xml><?xml version="1.0" encoding="utf-8"?>
<calcChain xmlns="http://schemas.openxmlformats.org/spreadsheetml/2006/main">
  <c r="M56" i="11" l="1"/>
  <c r="P56" i="11" s="1"/>
  <c r="R60" i="11" l="1"/>
  <c r="M50" i="11" l="1"/>
  <c r="P50" i="11" s="1"/>
  <c r="F60" i="11"/>
  <c r="Q52" i="11"/>
  <c r="O52" i="11"/>
  <c r="N52" i="11"/>
  <c r="L52" i="11"/>
  <c r="K52" i="11"/>
  <c r="J52" i="11"/>
  <c r="M51" i="11"/>
  <c r="P51" i="11" s="1"/>
  <c r="M49" i="11"/>
  <c r="P49" i="11" s="1"/>
  <c r="M48" i="11"/>
  <c r="P48" i="11" s="1"/>
  <c r="M47" i="11"/>
  <c r="P47" i="11" s="1"/>
  <c r="M46" i="11"/>
  <c r="Q45" i="11"/>
  <c r="O45" i="11"/>
  <c r="N45" i="11"/>
  <c r="L45" i="11"/>
  <c r="K45" i="11"/>
  <c r="J45" i="11"/>
  <c r="M44" i="11"/>
  <c r="P44" i="11" s="1"/>
  <c r="M43" i="11"/>
  <c r="P43" i="11" s="1"/>
  <c r="M42" i="11"/>
  <c r="P42" i="11" s="1"/>
  <c r="M41" i="11"/>
  <c r="Q40" i="11"/>
  <c r="O40" i="11"/>
  <c r="N40" i="11"/>
  <c r="L40" i="11"/>
  <c r="K40" i="11"/>
  <c r="J40" i="11"/>
  <c r="M39" i="11"/>
  <c r="P39" i="11" s="1"/>
  <c r="M38" i="11"/>
  <c r="P38" i="11" s="1"/>
  <c r="M37" i="11"/>
  <c r="P37" i="11" s="1"/>
  <c r="M36" i="11"/>
  <c r="P36" i="11" s="1"/>
  <c r="M35" i="11"/>
  <c r="Q34" i="11"/>
  <c r="O34" i="11"/>
  <c r="N34" i="11"/>
  <c r="L34" i="11"/>
  <c r="K34" i="11"/>
  <c r="J34" i="11"/>
  <c r="M33" i="11"/>
  <c r="P33" i="11" s="1"/>
  <c r="M32" i="11"/>
  <c r="P32" i="11" s="1"/>
  <c r="M31" i="11"/>
  <c r="P31" i="11" s="1"/>
  <c r="M30" i="11"/>
  <c r="P30" i="11" s="1"/>
  <c r="M10" i="11"/>
  <c r="P10" i="11" s="1"/>
  <c r="P34" i="11" l="1"/>
  <c r="M52" i="11"/>
  <c r="M45" i="11"/>
  <c r="M34" i="11"/>
  <c r="M40" i="11"/>
  <c r="P46" i="11"/>
  <c r="P52" i="11" s="1"/>
  <c r="P41" i="11"/>
  <c r="P45" i="11" s="1"/>
  <c r="P35" i="11"/>
  <c r="P40" i="11" s="1"/>
  <c r="Q12" i="11"/>
  <c r="N12" i="11"/>
  <c r="L12" i="11"/>
  <c r="K12" i="11"/>
  <c r="J12" i="11"/>
  <c r="M11" i="11"/>
  <c r="P11" i="11" s="1"/>
  <c r="Q58" i="11" l="1"/>
  <c r="Q29" i="11"/>
  <c r="Q23" i="11"/>
  <c r="Q17" i="11"/>
  <c r="Q60" i="11" l="1"/>
  <c r="J29" i="11"/>
  <c r="N29" i="11"/>
  <c r="L29" i="11"/>
  <c r="K29" i="11"/>
  <c r="O58" i="11"/>
  <c r="N58" i="11"/>
  <c r="L58" i="11"/>
  <c r="K58" i="11"/>
  <c r="J58" i="11"/>
  <c r="O29" i="11"/>
  <c r="N23" i="11"/>
  <c r="L23" i="11"/>
  <c r="K23" i="11"/>
  <c r="J23" i="11"/>
  <c r="M57" i="11"/>
  <c r="P57" i="11" s="1"/>
  <c r="M55" i="11"/>
  <c r="P55" i="11" s="1"/>
  <c r="M54" i="11"/>
  <c r="P54" i="11" s="1"/>
  <c r="M53" i="11"/>
  <c r="M28" i="11"/>
  <c r="P28" i="11" s="1"/>
  <c r="M27" i="11"/>
  <c r="P27" i="11" s="1"/>
  <c r="M26" i="11"/>
  <c r="P26" i="11" s="1"/>
  <c r="M25" i="11"/>
  <c r="P25" i="11" s="1"/>
  <c r="M24" i="11"/>
  <c r="M29" i="11" l="1"/>
  <c r="M58" i="11"/>
  <c r="P53" i="11"/>
  <c r="P58" i="11" s="1"/>
  <c r="P24" i="11"/>
  <c r="P29" i="11" s="1"/>
  <c r="M21" i="11" l="1"/>
  <c r="P21" i="11" s="1"/>
  <c r="M20" i="11"/>
  <c r="P20" i="11" s="1"/>
  <c r="M15" i="11" l="1"/>
  <c r="P15" i="11" s="1"/>
  <c r="M16" i="11" l="1"/>
  <c r="P16" i="11" s="1"/>
  <c r="M14" i="11"/>
  <c r="P14" i="11" s="1"/>
  <c r="M8" i="11"/>
  <c r="P8" i="11" s="1"/>
  <c r="W17" i="11" l="1"/>
  <c r="O17" i="11" l="1"/>
  <c r="O12" i="11"/>
  <c r="O23" i="11" l="1"/>
  <c r="O60" i="11" s="1"/>
  <c r="L17" i="11"/>
  <c r="L60" i="11" s="1"/>
  <c r="K17" i="11"/>
  <c r="K60" i="11" s="1"/>
  <c r="N17" i="11"/>
  <c r="N60" i="11" s="1"/>
  <c r="J17" i="11"/>
  <c r="J60" i="11" s="1"/>
  <c r="M18" i="11"/>
  <c r="M19" i="11"/>
  <c r="M22" i="11"/>
  <c r="P22" i="11" s="1"/>
  <c r="P19" i="11" l="1"/>
  <c r="M23" i="11"/>
  <c r="P18" i="11"/>
  <c r="P23" i="11" l="1"/>
  <c r="M9" i="11"/>
  <c r="P9" i="11" s="1"/>
  <c r="M7" i="11"/>
  <c r="M12" i="11" l="1"/>
  <c r="M13" i="11"/>
  <c r="P7" i="11"/>
  <c r="P12" i="11" s="1"/>
  <c r="M17" i="11" l="1"/>
  <c r="M60" i="11" s="1"/>
  <c r="P13" i="11"/>
  <c r="P17" i="11" s="1"/>
  <c r="P60" i="11" s="1"/>
  <c r="U7" i="11" l="1"/>
  <c r="U9" i="11"/>
  <c r="U12" i="11"/>
  <c r="U17" i="11"/>
  <c r="V17" i="11" l="1"/>
  <c r="V12" i="11"/>
</calcChain>
</file>

<file path=xl/sharedStrings.xml><?xml version="1.0" encoding="utf-8"?>
<sst xmlns="http://schemas.openxmlformats.org/spreadsheetml/2006/main" count="153" uniqueCount="64">
  <si>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</si>
  <si>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</si>
  <si>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</si>
  <si>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</si>
  <si>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</si>
  <si>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</si>
  <si>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</si>
  <si>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</si>
  <si>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</si>
  <si>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</si>
  <si>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</si>
  <si>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</si>
  <si>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</si>
  <si>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</si>
  <si>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</si>
  <si>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</si>
  <si>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</si>
  <si>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</si>
  <si>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</si>
  <si>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</si>
  <si>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</si>
  <si>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</si>
  <si>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</si>
  <si>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мягколиственное</t>
  </si>
  <si>
    <t/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</si>
  <si>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</si>
  <si>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</si>
  <si>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</si>
  <si>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</si>
  <si>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</si>
  <si>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Вишнево-Полянское/11/12/Осина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</si>
  <si>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</si>
  <si>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</si>
  <si>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</si>
  <si>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</si>
  <si>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</si>
  <si>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</si>
  <si>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</si>
  <si>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Клен</t>
  </si>
  <si>
    <t>Нурминское</t>
  </si>
  <si>
    <t>дуб</t>
  </si>
  <si>
    <t>16:26:000000:1893</t>
  </si>
  <si>
    <t>16:26:000000:3822</t>
  </si>
  <si>
    <t>Ель</t>
  </si>
  <si>
    <t>Кумазанское</t>
  </si>
  <si>
    <t>16:26:000000:1378</t>
  </si>
  <si>
    <t>6Б2Лп1Ос1Ив+Кл</t>
  </si>
  <si>
    <t>65 лет</t>
  </si>
  <si>
    <t>7Б1Лп2ос</t>
  </si>
  <si>
    <t>5Ос3Б1Лп</t>
  </si>
  <si>
    <t>50 лет</t>
  </si>
  <si>
    <t>6Б3Лп1Лп</t>
  </si>
  <si>
    <t>70 лет</t>
  </si>
  <si>
    <t>3Б1Лп1Д2Кл2Лп1Ос</t>
  </si>
  <si>
    <t>85 лет</t>
  </si>
  <si>
    <t>8Ос2Б</t>
  </si>
  <si>
    <t>55 лет</t>
  </si>
  <si>
    <t>6Ос3Б1Лп</t>
  </si>
  <si>
    <t>7Ос2Б1Е+П</t>
  </si>
  <si>
    <t>16:26:000000:1511</t>
  </si>
  <si>
    <t>16:26:000000:2938</t>
  </si>
  <si>
    <t>Делянки обсчитаны по ставкам 2018 года</t>
  </si>
  <si>
    <t>10 Ос+Б</t>
  </si>
  <si>
    <t>аукционных единиц купли-продажи лесонасаждений  для аукциона (бизнес) Мамадышское лесничество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</si>
</sst>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2"/>
  <sheetViews>
    <sheetView tabSelected="1" view="pageBreakPreview" zoomScale="115" zoomScaleNormal="70" zoomScaleSheetLayoutView="115" workbookViewId="0"/>
  </sheetViews>
  <sheetFormatPr defaultRowHeight="12.75" x14ac:dyDescent="0.2"/>
  <cols>
    <col min="1" max="1" width="4.7109375" style="14" customWidth="1"/>
    <col min="2" max="2" width="19.140625" style="15" customWidth="1"/>
    <col min="3" max="3" width="8.7109375" style="14" customWidth="1"/>
    <col min="4" max="5" width="7.85546875" style="14" customWidth="1"/>
    <col min="6" max="6" width="8.5703125" style="15" customWidth="1"/>
    <col min="7" max="7" width="20.140625" style="14" customWidth="1"/>
    <col min="8" max="8" width="7.5703125" style="15" customWidth="1"/>
    <col min="9" max="9" width="12.42578125" style="15" customWidth="1"/>
    <col min="10" max="10" width="13.28515625" style="16" customWidth="1"/>
    <col min="11" max="11" width="10.5703125" style="16" customWidth="1"/>
    <col min="12" max="12" width="11" style="16" customWidth="1"/>
    <col min="13" max="13" width="10.5703125" style="16" customWidth="1"/>
    <col min="14" max="14" width="11" style="16" customWidth="1"/>
    <col min="15" max="15" width="8.7109375" style="16" customWidth="1"/>
    <col min="16" max="16" width="9.42578125" style="16" customWidth="1"/>
    <col min="17" max="17" width="11.42578125" style="16" customWidth="1"/>
    <col min="18" max="18" width="12.42578125" style="16" customWidth="1"/>
    <col min="19" max="19" width="23.140625" style="16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</cols>
  <sheetData>
    <row r="1" spans="1:23" x14ac:dyDescent="0.2">
      <c r="A1" s="2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4"/>
      <c r="R1" s="4"/>
      <c r="S1" s="4"/>
    </row>
    <row r="2" spans="1:23" x14ac:dyDescent="0.2">
      <c r="A2" s="25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23" x14ac:dyDescent="0.2">
      <c r="A3" s="25" t="s">
        <v>63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5" spans="1:23" ht="33" customHeight="1" x14ac:dyDescent="0.2">
      <c r="A5" s="28" t="s">
        <v>0</v>
      </c>
      <c r="B5" s="30" t="s">
        <v>1</v>
      </c>
      <c r="C5" s="28" t="s">
        <v>2</v>
      </c>
      <c r="D5" s="28" t="s">
        <v>3</v>
      </c>
      <c r="E5" s="28" t="s">
        <v>4</v>
      </c>
      <c r="F5" s="30" t="s">
        <v>5</v>
      </c>
      <c r="G5" s="28" t="s">
        <v>6</v>
      </c>
      <c r="H5" s="30" t="s">
        <v>7</v>
      </c>
      <c r="I5" s="30" t="s">
        <v>8</v>
      </c>
      <c r="J5" s="24" t="s">
        <v>9</v>
      </c>
      <c r="K5" s="24"/>
      <c r="L5" s="24"/>
      <c r="M5" s="24"/>
      <c r="N5" s="32" t="s">
        <v>10</v>
      </c>
      <c r="O5" s="32" t="s">
        <v>16</v>
      </c>
      <c r="P5" s="32" t="s">
        <v>11</v>
      </c>
      <c r="Q5" s="24" t="s">
        <v>26</v>
      </c>
      <c r="R5" s="24" t="s">
        <v>25</v>
      </c>
      <c r="S5" s="24" t="s">
        <v>27</v>
      </c>
    </row>
    <row r="6" spans="1:23" ht="24" customHeight="1" x14ac:dyDescent="0.2">
      <c r="A6" s="29"/>
      <c r="B6" s="31"/>
      <c r="C6" s="29"/>
      <c r="D6" s="29"/>
      <c r="E6" s="29"/>
      <c r="F6" s="31"/>
      <c r="G6" s="29"/>
      <c r="H6" s="31"/>
      <c r="I6" s="31"/>
      <c r="J6" s="5" t="s">
        <v>12</v>
      </c>
      <c r="K6" s="5" t="s">
        <v>13</v>
      </c>
      <c r="L6" s="5" t="s">
        <v>14</v>
      </c>
      <c r="M6" s="5" t="s">
        <v>15</v>
      </c>
      <c r="N6" s="33"/>
      <c r="O6" s="33"/>
      <c r="P6" s="33"/>
      <c r="Q6" s="24"/>
      <c r="R6" s="24"/>
      <c r="S6" s="24"/>
    </row>
    <row r="7" spans="1:23" ht="16.149999999999999" customHeight="1" x14ac:dyDescent="0.2">
      <c r="A7" s="6">
        <v>36</v>
      </c>
      <c r="B7" s="7" t="s">
        <v>39</v>
      </c>
      <c r="C7" s="6">
        <v>6</v>
      </c>
      <c r="D7" s="6">
        <v>10</v>
      </c>
      <c r="E7" s="6">
        <v>1</v>
      </c>
      <c r="F7" s="7">
        <v>2</v>
      </c>
      <c r="G7" s="6" t="s">
        <v>23</v>
      </c>
      <c r="H7" s="7" t="s">
        <v>21</v>
      </c>
      <c r="I7" s="7" t="s">
        <v>17</v>
      </c>
      <c r="J7" s="8">
        <v>25.88</v>
      </c>
      <c r="K7" s="8">
        <v>28.95</v>
      </c>
      <c r="L7" s="8">
        <v>1.56</v>
      </c>
      <c r="M7" s="8">
        <f>SUBTOTAL(9,J7:L7)</f>
        <v>56.39</v>
      </c>
      <c r="N7" s="8">
        <v>57.75</v>
      </c>
      <c r="O7" s="8"/>
      <c r="P7" s="8">
        <f>SUM(M7:O7)</f>
        <v>114.14</v>
      </c>
      <c r="Q7" s="7">
        <v>8281.7999999999993</v>
      </c>
      <c r="R7" s="8"/>
      <c r="S7" s="8" t="s">
        <v>41</v>
      </c>
      <c r="T7" t="s">
        <v>30</v>
      </c>
      <c r="U7" s="1" t="e">
        <f ca="1">OFFSET(#REF!,5,0,1,1)</f>
        <v>#REF!</v>
      </c>
    </row>
    <row r="8" spans="1:23" ht="16.149999999999999" customHeight="1" x14ac:dyDescent="0.2">
      <c r="A8" s="6"/>
      <c r="B8" s="7"/>
      <c r="C8" s="6"/>
      <c r="D8" s="6"/>
      <c r="E8" s="6"/>
      <c r="F8" s="7"/>
      <c r="G8" s="6" t="s">
        <v>46</v>
      </c>
      <c r="H8" s="7"/>
      <c r="I8" s="7" t="s">
        <v>22</v>
      </c>
      <c r="J8" s="8"/>
      <c r="K8" s="8"/>
      <c r="L8" s="8"/>
      <c r="M8" s="8">
        <f>SUBTOTAL(9,J8:L8)</f>
        <v>0</v>
      </c>
      <c r="N8" s="8"/>
      <c r="O8" s="8"/>
      <c r="P8" s="8">
        <f>SUM(M8:O8)</f>
        <v>0</v>
      </c>
      <c r="Q8" s="7"/>
      <c r="R8" s="8"/>
      <c r="S8" s="9"/>
    </row>
    <row r="9" spans="1:23" ht="16.149999999999999" customHeight="1" x14ac:dyDescent="0.2">
      <c r="A9" s="6" t="s">
        <v>24</v>
      </c>
      <c r="B9" s="7"/>
      <c r="C9" s="6"/>
      <c r="D9" s="6"/>
      <c r="E9" s="6"/>
      <c r="F9" s="7"/>
      <c r="G9" s="6" t="s">
        <v>47</v>
      </c>
      <c r="H9" s="7"/>
      <c r="I9" s="7" t="s">
        <v>19</v>
      </c>
      <c r="J9" s="8"/>
      <c r="K9" s="8">
        <v>11.63</v>
      </c>
      <c r="L9" s="8">
        <v>1.52</v>
      </c>
      <c r="M9" s="8">
        <f t="shared" ref="M9:M11" si="0">SUBTOTAL(9,J9:L9)</f>
        <v>13.15</v>
      </c>
      <c r="N9" s="8">
        <v>31.28</v>
      </c>
      <c r="O9" s="8"/>
      <c r="P9" s="8">
        <f t="shared" ref="P9:P11" si="1">SUM(M9:O9)</f>
        <v>44.43</v>
      </c>
      <c r="Q9" s="7">
        <v>942.99</v>
      </c>
      <c r="R9" s="8"/>
      <c r="S9" s="8"/>
      <c r="T9" t="s">
        <v>31</v>
      </c>
      <c r="U9" s="1" t="e">
        <f ca="1">OFFSET(#REF!,5,0,1,1)</f>
        <v>#REF!</v>
      </c>
    </row>
    <row r="10" spans="1:23" ht="16.149999999999999" customHeight="1" x14ac:dyDescent="0.2">
      <c r="A10" s="6"/>
      <c r="B10" s="7"/>
      <c r="C10" s="6"/>
      <c r="D10" s="6"/>
      <c r="E10" s="6"/>
      <c r="F10" s="7"/>
      <c r="G10" s="6"/>
      <c r="H10" s="7"/>
      <c r="I10" s="7" t="s">
        <v>38</v>
      </c>
      <c r="J10" s="8"/>
      <c r="K10" s="8"/>
      <c r="L10" s="8"/>
      <c r="M10" s="8">
        <f t="shared" ref="M10" si="2">SUBTOTAL(9,J10:L10)</f>
        <v>0</v>
      </c>
      <c r="N10" s="8">
        <v>20.11</v>
      </c>
      <c r="O10" s="8"/>
      <c r="P10" s="8">
        <f t="shared" ref="P10" si="3">SUM(M10:O10)</f>
        <v>20.11</v>
      </c>
      <c r="Q10" s="7">
        <v>769.81</v>
      </c>
      <c r="R10" s="8"/>
      <c r="S10" s="8"/>
    </row>
    <row r="11" spans="1:23" ht="16.149999999999999" customHeight="1" x14ac:dyDescent="0.2">
      <c r="A11" s="6"/>
      <c r="B11" s="7"/>
      <c r="C11" s="6"/>
      <c r="D11" s="6"/>
      <c r="E11" s="6"/>
      <c r="F11" s="7"/>
      <c r="G11" s="6"/>
      <c r="H11" s="7"/>
      <c r="I11" s="7" t="s">
        <v>18</v>
      </c>
      <c r="J11" s="8">
        <v>21.99</v>
      </c>
      <c r="K11" s="8">
        <v>13.29</v>
      </c>
      <c r="L11" s="8">
        <v>0.59</v>
      </c>
      <c r="M11" s="8">
        <f t="shared" si="0"/>
        <v>35.870000000000005</v>
      </c>
      <c r="N11" s="8">
        <v>43.32</v>
      </c>
      <c r="O11" s="8"/>
      <c r="P11" s="8">
        <f t="shared" si="1"/>
        <v>79.19</v>
      </c>
      <c r="Q11" s="7">
        <v>1044.82</v>
      </c>
      <c r="R11" s="8"/>
      <c r="S11" s="8"/>
    </row>
    <row r="12" spans="1:23" ht="25.5" customHeight="1" x14ac:dyDescent="0.2">
      <c r="A12" s="6" t="s">
        <v>24</v>
      </c>
      <c r="B12" s="7"/>
      <c r="C12" s="6"/>
      <c r="D12" s="10"/>
      <c r="E12" s="10"/>
      <c r="F12" s="11">
        <v>2</v>
      </c>
      <c r="G12" s="6"/>
      <c r="H12" s="11"/>
      <c r="I12" s="11" t="s">
        <v>15</v>
      </c>
      <c r="J12" s="12">
        <f>SUM(J7+J8+J9+J10+J11)</f>
        <v>47.87</v>
      </c>
      <c r="K12" s="12">
        <f>SUM(K7+K8+K9+K10+K11)</f>
        <v>53.87</v>
      </c>
      <c r="L12" s="12">
        <f>SUM(L7+L8+L9+L10+L11)</f>
        <v>3.67</v>
      </c>
      <c r="M12" s="12">
        <f>SUM(M7+M8+M9+M10+M11)</f>
        <v>105.41000000000001</v>
      </c>
      <c r="N12" s="12">
        <f>SUM(N7+N8+N9+N10+N11)</f>
        <v>152.46</v>
      </c>
      <c r="O12" s="12">
        <f t="shared" ref="O12" si="4">SUM(O7:O9)</f>
        <v>0</v>
      </c>
      <c r="P12" s="13">
        <f>SUM(P7+P8+P9+P10+P11)</f>
        <v>257.87</v>
      </c>
      <c r="Q12" s="12">
        <f>SUM(Q7+Q8+Q9+Q10+Q11)</f>
        <v>11039.419999999998</v>
      </c>
      <c r="R12" s="12">
        <v>30027.22</v>
      </c>
      <c r="S12" s="12"/>
      <c r="T12" t="s">
        <v>32</v>
      </c>
      <c r="U12" s="1" t="e">
        <f ca="1">OFFSET(#REF!,W12,0,1,1)</f>
        <v>#REF!</v>
      </c>
      <c r="V12" s="1" t="e">
        <f ca="1">OFFSET(#REF!,W12,-1,1,1)</f>
        <v>#REF!</v>
      </c>
      <c r="W12" s="1">
        <v>7</v>
      </c>
    </row>
    <row r="13" spans="1:23" ht="16.149999999999999" customHeight="1" x14ac:dyDescent="0.2">
      <c r="A13" s="6">
        <v>37</v>
      </c>
      <c r="B13" s="7" t="s">
        <v>39</v>
      </c>
      <c r="C13" s="6">
        <v>19</v>
      </c>
      <c r="D13" s="6">
        <v>16</v>
      </c>
      <c r="E13" s="6">
        <v>2</v>
      </c>
      <c r="F13" s="7">
        <v>5.4</v>
      </c>
      <c r="G13" s="6" t="s">
        <v>23</v>
      </c>
      <c r="H13" s="7" t="s">
        <v>21</v>
      </c>
      <c r="I13" s="7" t="s">
        <v>17</v>
      </c>
      <c r="J13" s="8">
        <v>79.819999999999993</v>
      </c>
      <c r="K13" s="8">
        <v>206.91</v>
      </c>
      <c r="L13" s="8">
        <v>13.47</v>
      </c>
      <c r="M13" s="8">
        <f t="shared" ref="M13:M15" si="5">SUBTOTAL(9,J13:L13)</f>
        <v>300.20000000000005</v>
      </c>
      <c r="N13" s="8">
        <v>372.37</v>
      </c>
      <c r="O13" s="8"/>
      <c r="P13" s="8">
        <f t="shared" ref="P13:P16" si="6">SUM(M13:O13)</f>
        <v>672.57</v>
      </c>
      <c r="Q13" s="8">
        <v>41660.14</v>
      </c>
      <c r="R13" s="8"/>
      <c r="S13" s="8" t="s">
        <v>41</v>
      </c>
      <c r="T13" t="s">
        <v>33</v>
      </c>
    </row>
    <row r="14" spans="1:23" ht="16.149999999999999" customHeight="1" x14ac:dyDescent="0.2">
      <c r="A14" s="6"/>
      <c r="B14" s="7"/>
      <c r="C14" s="6"/>
      <c r="D14" s="6"/>
      <c r="E14" s="6"/>
      <c r="F14" s="7"/>
      <c r="G14" s="6" t="s">
        <v>48</v>
      </c>
      <c r="H14" s="7"/>
      <c r="I14" s="7" t="s">
        <v>18</v>
      </c>
      <c r="J14" s="8">
        <v>14.07</v>
      </c>
      <c r="K14" s="8">
        <v>31.96</v>
      </c>
      <c r="L14" s="8"/>
      <c r="M14" s="8">
        <f t="shared" si="5"/>
        <v>46.03</v>
      </c>
      <c r="N14" s="8">
        <v>103.76</v>
      </c>
      <c r="O14" s="8"/>
      <c r="P14" s="8">
        <f t="shared" si="6"/>
        <v>149.79000000000002</v>
      </c>
      <c r="Q14" s="8">
        <v>1282.23</v>
      </c>
      <c r="R14" s="8"/>
      <c r="S14" s="8"/>
    </row>
    <row r="15" spans="1:23" ht="16.149999999999999" customHeight="1" x14ac:dyDescent="0.2">
      <c r="A15" s="6"/>
      <c r="B15" s="7"/>
      <c r="C15" s="6"/>
      <c r="D15" s="6"/>
      <c r="E15" s="6"/>
      <c r="F15" s="7"/>
      <c r="G15" s="6" t="s">
        <v>47</v>
      </c>
      <c r="H15" s="7"/>
      <c r="I15" s="7" t="s">
        <v>19</v>
      </c>
      <c r="J15" s="8"/>
      <c r="K15" s="8">
        <v>23.95</v>
      </c>
      <c r="L15" s="8">
        <v>6.16</v>
      </c>
      <c r="M15" s="8">
        <f t="shared" si="5"/>
        <v>30.11</v>
      </c>
      <c r="N15" s="8">
        <v>88.54</v>
      </c>
      <c r="O15" s="8"/>
      <c r="P15" s="8">
        <f t="shared" si="6"/>
        <v>118.65</v>
      </c>
      <c r="Q15" s="8">
        <v>2099.0500000000002</v>
      </c>
      <c r="R15" s="8"/>
      <c r="S15" s="8"/>
    </row>
    <row r="16" spans="1:23" ht="16.149999999999999" customHeight="1" x14ac:dyDescent="0.2">
      <c r="A16" s="6"/>
      <c r="B16" s="7"/>
      <c r="C16" s="6"/>
      <c r="D16" s="6"/>
      <c r="E16" s="6"/>
      <c r="F16" s="7"/>
      <c r="G16" s="6"/>
      <c r="H16" s="7"/>
      <c r="I16" s="7" t="s">
        <v>38</v>
      </c>
      <c r="J16" s="8"/>
      <c r="K16" s="8"/>
      <c r="L16" s="8"/>
      <c r="M16" s="8">
        <f>SUBTOTAL(9,J16:L16)</f>
        <v>0</v>
      </c>
      <c r="N16" s="8"/>
      <c r="O16" s="8"/>
      <c r="P16" s="8">
        <f t="shared" si="6"/>
        <v>0</v>
      </c>
      <c r="Q16" s="8"/>
      <c r="R16" s="8"/>
      <c r="S16" s="8"/>
    </row>
    <row r="17" spans="1:23" ht="25.5" customHeight="1" x14ac:dyDescent="0.2">
      <c r="A17" s="6" t="s">
        <v>24</v>
      </c>
      <c r="B17" s="7"/>
      <c r="C17" s="6"/>
      <c r="D17" s="10"/>
      <c r="E17" s="10"/>
      <c r="F17" s="11">
        <v>5.4</v>
      </c>
      <c r="G17" s="6"/>
      <c r="H17" s="11"/>
      <c r="I17" s="11" t="s">
        <v>15</v>
      </c>
      <c r="J17" s="12">
        <f t="shared" ref="J17:Q17" si="7">SUM(J13:J16)</f>
        <v>93.889999999999986</v>
      </c>
      <c r="K17" s="12">
        <f t="shared" si="7"/>
        <v>262.82</v>
      </c>
      <c r="L17" s="12">
        <f t="shared" si="7"/>
        <v>19.630000000000003</v>
      </c>
      <c r="M17" s="12">
        <f t="shared" si="7"/>
        <v>376.34000000000003</v>
      </c>
      <c r="N17" s="12">
        <f t="shared" si="7"/>
        <v>564.66999999999996</v>
      </c>
      <c r="O17" s="12">
        <f t="shared" si="7"/>
        <v>0</v>
      </c>
      <c r="P17" s="13">
        <f t="shared" si="7"/>
        <v>941.0100000000001</v>
      </c>
      <c r="Q17" s="12">
        <f t="shared" si="7"/>
        <v>45041.420000000006</v>
      </c>
      <c r="R17" s="12">
        <v>95938.22</v>
      </c>
      <c r="S17" s="12"/>
      <c r="T17" t="s">
        <v>34</v>
      </c>
      <c r="U17" s="1" t="e">
        <f ca="1">OFFSET(#REF!,W17,0,1,1)</f>
        <v>#REF!</v>
      </c>
      <c r="V17" s="1" t="e">
        <f ca="1">OFFSET(#REF!,W17,-1,1,1)</f>
        <v>#REF!</v>
      </c>
      <c r="W17" s="1">
        <f>W12+37</f>
        <v>44</v>
      </c>
    </row>
    <row r="18" spans="1:23" ht="16.149999999999999" customHeight="1" x14ac:dyDescent="0.2">
      <c r="A18" s="6">
        <v>38</v>
      </c>
      <c r="B18" s="7" t="s">
        <v>39</v>
      </c>
      <c r="C18" s="6">
        <v>35</v>
      </c>
      <c r="D18" s="6">
        <v>16</v>
      </c>
      <c r="E18" s="6">
        <v>1</v>
      </c>
      <c r="F18" s="7">
        <v>2.8</v>
      </c>
      <c r="G18" s="6" t="s">
        <v>23</v>
      </c>
      <c r="H18" s="7" t="s">
        <v>21</v>
      </c>
      <c r="I18" s="7" t="s">
        <v>17</v>
      </c>
      <c r="J18" s="8">
        <v>58.55</v>
      </c>
      <c r="K18" s="8">
        <v>104.87</v>
      </c>
      <c r="L18" s="8">
        <v>9.1</v>
      </c>
      <c r="M18" s="8">
        <f>SUBTOTAL(9,J18:L18)</f>
        <v>172.52</v>
      </c>
      <c r="N18" s="8">
        <v>116.98</v>
      </c>
      <c r="O18" s="8"/>
      <c r="P18" s="8">
        <f t="shared" ref="P18:P22" si="8">SUM(M18:O18)</f>
        <v>289.5</v>
      </c>
      <c r="Q18" s="8">
        <v>23553</v>
      </c>
      <c r="R18" s="8"/>
      <c r="S18" s="8" t="s">
        <v>42</v>
      </c>
      <c r="T18" t="s">
        <v>35</v>
      </c>
    </row>
    <row r="19" spans="1:23" ht="16.149999999999999" customHeight="1" x14ac:dyDescent="0.2">
      <c r="A19" s="6" t="s">
        <v>24</v>
      </c>
      <c r="B19" s="7"/>
      <c r="C19" s="6"/>
      <c r="D19" s="6"/>
      <c r="E19" s="6"/>
      <c r="F19" s="7"/>
      <c r="G19" s="6" t="s">
        <v>49</v>
      </c>
      <c r="H19" s="7"/>
      <c r="I19" s="7" t="s">
        <v>22</v>
      </c>
      <c r="J19" s="8"/>
      <c r="K19" s="8"/>
      <c r="L19" s="8"/>
      <c r="M19" s="8">
        <f>SUBTOTAL(9,J19:L19)</f>
        <v>0</v>
      </c>
      <c r="N19" s="8"/>
      <c r="O19" s="8"/>
      <c r="P19" s="8">
        <f t="shared" si="8"/>
        <v>0</v>
      </c>
      <c r="Q19" s="8"/>
      <c r="R19" s="8"/>
      <c r="S19" s="8"/>
      <c r="T19" t="s">
        <v>36</v>
      </c>
    </row>
    <row r="20" spans="1:23" ht="16.149999999999999" customHeight="1" x14ac:dyDescent="0.2">
      <c r="A20" s="6"/>
      <c r="B20" s="7"/>
      <c r="C20" s="6"/>
      <c r="D20" s="6"/>
      <c r="E20" s="6"/>
      <c r="F20" s="7"/>
      <c r="G20" s="6" t="s">
        <v>50</v>
      </c>
      <c r="H20" s="7"/>
      <c r="I20" s="7" t="s">
        <v>19</v>
      </c>
      <c r="J20" s="8">
        <v>2.17</v>
      </c>
      <c r="K20" s="8">
        <v>13.34</v>
      </c>
      <c r="L20" s="8">
        <v>3.36</v>
      </c>
      <c r="M20" s="8">
        <f>SUBTOTAL(9,J20:L20)</f>
        <v>18.87</v>
      </c>
      <c r="N20" s="8">
        <v>32.64</v>
      </c>
      <c r="O20" s="8"/>
      <c r="P20" s="8">
        <f t="shared" ref="P20:P21" si="9">SUM(M20:O20)</f>
        <v>51.510000000000005</v>
      </c>
      <c r="Q20" s="8">
        <v>1345.96</v>
      </c>
      <c r="R20" s="8"/>
      <c r="S20" s="8"/>
    </row>
    <row r="21" spans="1:23" ht="16.149999999999999" customHeight="1" x14ac:dyDescent="0.2">
      <c r="A21" s="6"/>
      <c r="B21" s="7"/>
      <c r="C21" s="6"/>
      <c r="D21" s="6"/>
      <c r="E21" s="6"/>
      <c r="F21" s="7"/>
      <c r="G21" s="6"/>
      <c r="H21" s="7"/>
      <c r="I21" s="7" t="s">
        <v>38</v>
      </c>
      <c r="J21" s="8"/>
      <c r="K21" s="8"/>
      <c r="L21" s="8"/>
      <c r="M21" s="8">
        <f>SUBTOTAL(9,J21:L21)</f>
        <v>0</v>
      </c>
      <c r="N21" s="8">
        <v>71.400000000000006</v>
      </c>
      <c r="O21" s="8"/>
      <c r="P21" s="8">
        <f t="shared" si="9"/>
        <v>71.400000000000006</v>
      </c>
      <c r="Q21" s="8">
        <v>2733.19</v>
      </c>
      <c r="R21" s="8"/>
      <c r="S21" s="8"/>
    </row>
    <row r="22" spans="1:23" ht="16.149999999999999" customHeight="1" x14ac:dyDescent="0.2">
      <c r="A22" s="6" t="s">
        <v>24</v>
      </c>
      <c r="B22" s="7"/>
      <c r="C22" s="6"/>
      <c r="D22" s="6"/>
      <c r="E22" s="6"/>
      <c r="F22" s="7"/>
      <c r="G22" s="6"/>
      <c r="H22" s="7"/>
      <c r="I22" s="7" t="s">
        <v>18</v>
      </c>
      <c r="J22" s="8">
        <v>19.16</v>
      </c>
      <c r="K22" s="8">
        <v>59.3</v>
      </c>
      <c r="L22" s="8">
        <v>2.2599999999999998</v>
      </c>
      <c r="M22" s="8">
        <f>SUBTOTAL(9,J22:L22)</f>
        <v>80.72</v>
      </c>
      <c r="N22" s="8">
        <v>101.68</v>
      </c>
      <c r="O22" s="8"/>
      <c r="P22" s="8">
        <f t="shared" si="8"/>
        <v>182.4</v>
      </c>
      <c r="Q22" s="8">
        <v>2118.5500000000002</v>
      </c>
      <c r="R22" s="8"/>
      <c r="S22" s="8"/>
      <c r="T22" t="s">
        <v>37</v>
      </c>
    </row>
    <row r="23" spans="1:23" ht="21" customHeight="1" x14ac:dyDescent="0.2">
      <c r="A23" s="6"/>
      <c r="B23" s="7"/>
      <c r="C23" s="6"/>
      <c r="D23" s="6"/>
      <c r="E23" s="6"/>
      <c r="F23" s="11">
        <v>2.8</v>
      </c>
      <c r="G23" s="6"/>
      <c r="H23" s="7"/>
      <c r="I23" s="11" t="s">
        <v>15</v>
      </c>
      <c r="J23" s="12">
        <f>SUM(J18:J22)</f>
        <v>79.88</v>
      </c>
      <c r="K23" s="12">
        <f>SUM(K18:K22)</f>
        <v>177.51</v>
      </c>
      <c r="L23" s="12">
        <f>SUM(L18:L22)</f>
        <v>14.719999999999999</v>
      </c>
      <c r="M23" s="12">
        <f>SUM(M18:M22)</f>
        <v>272.11</v>
      </c>
      <c r="N23" s="12">
        <f>SUM(N18:N22)</f>
        <v>322.70000000000005</v>
      </c>
      <c r="O23" s="12">
        <f t="shared" ref="O23" si="10">SUM(O17:O21)</f>
        <v>0</v>
      </c>
      <c r="P23" s="13">
        <f>SUM(P18:P22)</f>
        <v>594.80999999999995</v>
      </c>
      <c r="Q23" s="12">
        <f>SUM(Q18:Q22)</f>
        <v>29750.699999999997</v>
      </c>
      <c r="R23" s="12">
        <v>56228.82</v>
      </c>
      <c r="S23" s="12"/>
    </row>
    <row r="24" spans="1:23" ht="16.149999999999999" customHeight="1" x14ac:dyDescent="0.2">
      <c r="A24" s="6">
        <v>39</v>
      </c>
      <c r="B24" s="7" t="s">
        <v>39</v>
      </c>
      <c r="C24" s="6">
        <v>66</v>
      </c>
      <c r="D24" s="6">
        <v>11</v>
      </c>
      <c r="E24" s="6">
        <v>1</v>
      </c>
      <c r="F24" s="7">
        <v>2.7</v>
      </c>
      <c r="G24" s="6" t="s">
        <v>23</v>
      </c>
      <c r="H24" s="7" t="s">
        <v>21</v>
      </c>
      <c r="I24" s="7" t="s">
        <v>17</v>
      </c>
      <c r="J24" s="8">
        <v>110.85</v>
      </c>
      <c r="K24" s="8">
        <v>24.04</v>
      </c>
      <c r="L24" s="8">
        <v>0.33</v>
      </c>
      <c r="M24" s="8">
        <f t="shared" ref="M24:M28" si="11">SUBTOTAL(9,J24:L24)</f>
        <v>135.22</v>
      </c>
      <c r="N24" s="8">
        <v>126.36</v>
      </c>
      <c r="O24" s="8"/>
      <c r="P24" s="8">
        <f t="shared" ref="P24:P28" si="12">SUM(M24:O24)</f>
        <v>261.58</v>
      </c>
      <c r="Q24" s="8">
        <v>22248.77</v>
      </c>
      <c r="R24" s="8"/>
      <c r="S24" s="8" t="s">
        <v>42</v>
      </c>
    </row>
    <row r="25" spans="1:23" ht="16.149999999999999" customHeight="1" x14ac:dyDescent="0.2">
      <c r="A25" s="6" t="s">
        <v>24</v>
      </c>
      <c r="B25" s="7"/>
      <c r="C25" s="6"/>
      <c r="D25" s="6"/>
      <c r="E25" s="6"/>
      <c r="F25" s="7"/>
      <c r="G25" s="6" t="s">
        <v>51</v>
      </c>
      <c r="H25" s="7"/>
      <c r="I25" s="7" t="s">
        <v>40</v>
      </c>
      <c r="J25" s="8">
        <v>0.79</v>
      </c>
      <c r="K25" s="8">
        <v>3.68</v>
      </c>
      <c r="L25" s="8">
        <v>0.15</v>
      </c>
      <c r="M25" s="8">
        <f t="shared" si="11"/>
        <v>4.620000000000001</v>
      </c>
      <c r="N25" s="8">
        <v>16.27</v>
      </c>
      <c r="O25" s="8"/>
      <c r="P25" s="8">
        <f t="shared" si="12"/>
        <v>20.89</v>
      </c>
      <c r="Q25" s="8">
        <v>4895.01</v>
      </c>
      <c r="R25" s="8"/>
      <c r="S25" s="8"/>
    </row>
    <row r="26" spans="1:23" ht="16.149999999999999" customHeight="1" x14ac:dyDescent="0.2">
      <c r="A26" s="6"/>
      <c r="B26" s="7"/>
      <c r="C26" s="6"/>
      <c r="D26" s="6"/>
      <c r="E26" s="6"/>
      <c r="F26" s="7"/>
      <c r="G26" s="6" t="s">
        <v>52</v>
      </c>
      <c r="H26" s="7"/>
      <c r="I26" s="7" t="s">
        <v>19</v>
      </c>
      <c r="J26" s="8">
        <v>23.55</v>
      </c>
      <c r="K26" s="8">
        <v>63.97</v>
      </c>
      <c r="L26" s="8">
        <v>6.62</v>
      </c>
      <c r="M26" s="8">
        <f t="shared" si="11"/>
        <v>94.14</v>
      </c>
      <c r="N26" s="8">
        <v>107.36</v>
      </c>
      <c r="O26" s="8"/>
      <c r="P26" s="8">
        <f t="shared" si="12"/>
        <v>201.5</v>
      </c>
      <c r="Q26" s="8">
        <v>7297.14</v>
      </c>
      <c r="R26" s="8"/>
      <c r="S26" s="8"/>
    </row>
    <row r="27" spans="1:23" ht="16.149999999999999" customHeight="1" x14ac:dyDescent="0.2">
      <c r="A27" s="6"/>
      <c r="B27" s="7"/>
      <c r="C27" s="6"/>
      <c r="D27" s="6"/>
      <c r="E27" s="6"/>
      <c r="F27" s="7"/>
      <c r="G27" s="6"/>
      <c r="H27" s="7"/>
      <c r="I27" s="7" t="s">
        <v>38</v>
      </c>
      <c r="J27" s="8"/>
      <c r="K27" s="8"/>
      <c r="L27" s="8"/>
      <c r="M27" s="8">
        <f t="shared" si="11"/>
        <v>0</v>
      </c>
      <c r="N27" s="8">
        <v>19.97</v>
      </c>
      <c r="O27" s="8"/>
      <c r="P27" s="8">
        <f t="shared" si="12"/>
        <v>19.97</v>
      </c>
      <c r="Q27" s="8">
        <v>764.45</v>
      </c>
      <c r="R27" s="8"/>
      <c r="S27" s="8"/>
    </row>
    <row r="28" spans="1:23" ht="16.149999999999999" customHeight="1" x14ac:dyDescent="0.2">
      <c r="A28" s="6" t="s">
        <v>24</v>
      </c>
      <c r="B28" s="7"/>
      <c r="C28" s="6"/>
      <c r="D28" s="6"/>
      <c r="E28" s="6"/>
      <c r="F28" s="7"/>
      <c r="G28" s="6"/>
      <c r="H28" s="7"/>
      <c r="I28" s="7" t="s">
        <v>18</v>
      </c>
      <c r="J28" s="8">
        <v>0.89</v>
      </c>
      <c r="K28" s="8">
        <v>0.28999999999999998</v>
      </c>
      <c r="L28" s="8"/>
      <c r="M28" s="8">
        <f t="shared" si="11"/>
        <v>1.18</v>
      </c>
      <c r="N28" s="8">
        <v>11.08</v>
      </c>
      <c r="O28" s="8"/>
      <c r="P28" s="8">
        <f t="shared" si="12"/>
        <v>12.26</v>
      </c>
      <c r="Q28" s="8">
        <v>43.37</v>
      </c>
      <c r="R28" s="8"/>
      <c r="S28" s="8"/>
    </row>
    <row r="29" spans="1:23" ht="21" customHeight="1" x14ac:dyDescent="0.2">
      <c r="A29" s="6"/>
      <c r="B29" s="7"/>
      <c r="C29" s="6"/>
      <c r="D29" s="6"/>
      <c r="E29" s="6"/>
      <c r="F29" s="11">
        <v>2.7</v>
      </c>
      <c r="G29" s="6"/>
      <c r="H29" s="7"/>
      <c r="I29" s="11" t="s">
        <v>15</v>
      </c>
      <c r="J29" s="12">
        <f t="shared" ref="J29:Q29" si="13">SUM(J24:J28)</f>
        <v>136.07999999999998</v>
      </c>
      <c r="K29" s="12">
        <f t="shared" si="13"/>
        <v>91.98</v>
      </c>
      <c r="L29" s="12">
        <f t="shared" si="13"/>
        <v>7.1</v>
      </c>
      <c r="M29" s="12">
        <f t="shared" si="13"/>
        <v>235.16000000000003</v>
      </c>
      <c r="N29" s="12">
        <f t="shared" si="13"/>
        <v>281.04000000000002</v>
      </c>
      <c r="O29" s="12">
        <f t="shared" si="13"/>
        <v>0</v>
      </c>
      <c r="P29" s="13">
        <f t="shared" si="13"/>
        <v>516.19999999999993</v>
      </c>
      <c r="Q29" s="12">
        <f t="shared" si="13"/>
        <v>35248.74</v>
      </c>
      <c r="R29" s="12">
        <v>60980.32</v>
      </c>
      <c r="S29" s="12"/>
    </row>
    <row r="30" spans="1:23" ht="19.5" customHeight="1" x14ac:dyDescent="0.2">
      <c r="A30" s="6">
        <v>40</v>
      </c>
      <c r="B30" s="7" t="s">
        <v>39</v>
      </c>
      <c r="C30" s="6">
        <v>41</v>
      </c>
      <c r="D30" s="6">
        <v>26</v>
      </c>
      <c r="E30" s="6">
        <v>1</v>
      </c>
      <c r="F30" s="7">
        <v>3.5</v>
      </c>
      <c r="G30" s="6" t="s">
        <v>23</v>
      </c>
      <c r="H30" s="7" t="s">
        <v>21</v>
      </c>
      <c r="I30" s="7" t="s">
        <v>17</v>
      </c>
      <c r="J30" s="8">
        <v>12.42</v>
      </c>
      <c r="K30" s="8">
        <v>7.89</v>
      </c>
      <c r="L30" s="8">
        <v>2.57</v>
      </c>
      <c r="M30" s="8">
        <f t="shared" ref="M30:M33" si="14">SUBTOTAL(9,J30:L30)</f>
        <v>22.88</v>
      </c>
      <c r="N30" s="8">
        <v>33.159999999999997</v>
      </c>
      <c r="O30" s="8"/>
      <c r="P30" s="8">
        <f t="shared" ref="P30:P33" si="15">SUM(M30:O30)</f>
        <v>56.039999999999992</v>
      </c>
      <c r="Q30" s="8">
        <v>3430.19</v>
      </c>
      <c r="R30" s="8"/>
      <c r="S30" s="8" t="s">
        <v>42</v>
      </c>
    </row>
    <row r="31" spans="1:23" ht="15.75" customHeight="1" x14ac:dyDescent="0.2">
      <c r="A31" s="6" t="s">
        <v>24</v>
      </c>
      <c r="B31" s="7"/>
      <c r="C31" s="6"/>
      <c r="D31" s="6"/>
      <c r="E31" s="6"/>
      <c r="F31" s="7"/>
      <c r="G31" s="6" t="s">
        <v>53</v>
      </c>
      <c r="H31" s="7"/>
      <c r="I31" s="7" t="s">
        <v>40</v>
      </c>
      <c r="J31" s="8">
        <v>1.69</v>
      </c>
      <c r="K31" s="8">
        <v>3.67</v>
      </c>
      <c r="L31" s="8"/>
      <c r="M31" s="8">
        <f t="shared" si="14"/>
        <v>5.3599999999999994</v>
      </c>
      <c r="N31" s="8">
        <v>27.96</v>
      </c>
      <c r="O31" s="8"/>
      <c r="P31" s="8">
        <f t="shared" si="15"/>
        <v>33.32</v>
      </c>
      <c r="Q31" s="8">
        <v>6374.39</v>
      </c>
      <c r="R31" s="8"/>
      <c r="S31" s="8"/>
    </row>
    <row r="32" spans="1:23" ht="19.5" customHeight="1" x14ac:dyDescent="0.2">
      <c r="A32" s="6"/>
      <c r="B32" s="7"/>
      <c r="C32" s="6"/>
      <c r="D32" s="6"/>
      <c r="E32" s="6"/>
      <c r="F32" s="7"/>
      <c r="G32" s="6" t="s">
        <v>54</v>
      </c>
      <c r="H32" s="7"/>
      <c r="I32" s="7" t="s">
        <v>19</v>
      </c>
      <c r="J32" s="8">
        <v>45.94</v>
      </c>
      <c r="K32" s="8">
        <v>29.48</v>
      </c>
      <c r="L32" s="8">
        <v>3.24</v>
      </c>
      <c r="M32" s="8">
        <f t="shared" si="14"/>
        <v>78.66</v>
      </c>
      <c r="N32" s="8">
        <v>148.61000000000001</v>
      </c>
      <c r="O32" s="8"/>
      <c r="P32" s="8">
        <f t="shared" si="15"/>
        <v>227.27</v>
      </c>
      <c r="Q32" s="8">
        <v>6989.27</v>
      </c>
      <c r="R32" s="8"/>
      <c r="S32" s="8"/>
    </row>
    <row r="33" spans="1:19" ht="19.5" customHeight="1" x14ac:dyDescent="0.2">
      <c r="A33" s="6"/>
      <c r="B33" s="7"/>
      <c r="C33" s="6"/>
      <c r="D33" s="6"/>
      <c r="E33" s="6"/>
      <c r="F33" s="7"/>
      <c r="G33" s="6"/>
      <c r="H33" s="7"/>
      <c r="I33" s="7" t="s">
        <v>38</v>
      </c>
      <c r="J33" s="8"/>
      <c r="K33" s="8"/>
      <c r="L33" s="8"/>
      <c r="M33" s="8">
        <f t="shared" si="14"/>
        <v>0</v>
      </c>
      <c r="N33" s="8">
        <v>207.93</v>
      </c>
      <c r="O33" s="8"/>
      <c r="P33" s="8">
        <f t="shared" si="15"/>
        <v>207.93</v>
      </c>
      <c r="Q33" s="8">
        <v>7959.56</v>
      </c>
      <c r="R33" s="8"/>
      <c r="S33" s="8"/>
    </row>
    <row r="34" spans="1:19" ht="19.5" customHeight="1" x14ac:dyDescent="0.2">
      <c r="A34" s="6"/>
      <c r="B34" s="7"/>
      <c r="C34" s="6"/>
      <c r="D34" s="6"/>
      <c r="E34" s="6"/>
      <c r="F34" s="11">
        <v>3.5</v>
      </c>
      <c r="G34" s="6"/>
      <c r="H34" s="7"/>
      <c r="I34" s="11" t="s">
        <v>15</v>
      </c>
      <c r="J34" s="12">
        <f t="shared" ref="J34:Q34" si="16">SUM(J30:J33)</f>
        <v>60.05</v>
      </c>
      <c r="K34" s="12">
        <f t="shared" si="16"/>
        <v>41.04</v>
      </c>
      <c r="L34" s="12">
        <f t="shared" si="16"/>
        <v>5.8100000000000005</v>
      </c>
      <c r="M34" s="12">
        <f t="shared" si="16"/>
        <v>106.89999999999999</v>
      </c>
      <c r="N34" s="12">
        <f t="shared" si="16"/>
        <v>417.66</v>
      </c>
      <c r="O34" s="12">
        <f t="shared" si="16"/>
        <v>0</v>
      </c>
      <c r="P34" s="13">
        <f t="shared" si="16"/>
        <v>524.55999999999995</v>
      </c>
      <c r="Q34" s="12">
        <f t="shared" si="16"/>
        <v>24753.41</v>
      </c>
      <c r="R34" s="12">
        <v>57675.45</v>
      </c>
      <c r="S34" s="12"/>
    </row>
    <row r="35" spans="1:19" ht="19.5" customHeight="1" x14ac:dyDescent="0.2">
      <c r="A35" s="6">
        <v>41</v>
      </c>
      <c r="B35" s="7" t="s">
        <v>44</v>
      </c>
      <c r="C35" s="6">
        <v>30</v>
      </c>
      <c r="D35" s="6">
        <v>51</v>
      </c>
      <c r="E35" s="6">
        <v>1</v>
      </c>
      <c r="F35" s="7">
        <v>4.3</v>
      </c>
      <c r="G35" s="6" t="s">
        <v>23</v>
      </c>
      <c r="H35" s="7" t="s">
        <v>21</v>
      </c>
      <c r="I35" s="7" t="s">
        <v>17</v>
      </c>
      <c r="J35" s="8">
        <v>291.95999999999998</v>
      </c>
      <c r="K35" s="8">
        <v>329</v>
      </c>
      <c r="L35" s="8">
        <v>19.670000000000002</v>
      </c>
      <c r="M35" s="8">
        <f t="shared" ref="M35:M39" si="17">SUBTOTAL(9,J35:L35)</f>
        <v>640.63</v>
      </c>
      <c r="N35" s="8">
        <v>259.60000000000002</v>
      </c>
      <c r="O35" s="8"/>
      <c r="P35" s="8">
        <f t="shared" ref="P35:P39" si="18">SUM(M35:O35)</f>
        <v>900.23</v>
      </c>
      <c r="Q35" s="8">
        <v>90162.38</v>
      </c>
      <c r="R35" s="8"/>
      <c r="S35" s="8" t="s">
        <v>45</v>
      </c>
    </row>
    <row r="36" spans="1:19" ht="19.5" customHeight="1" x14ac:dyDescent="0.2">
      <c r="A36" s="6" t="s">
        <v>24</v>
      </c>
      <c r="B36" s="7"/>
      <c r="C36" s="6"/>
      <c r="D36" s="6"/>
      <c r="E36" s="6"/>
      <c r="F36" s="7"/>
      <c r="G36" s="6" t="s">
        <v>55</v>
      </c>
      <c r="H36" s="7"/>
      <c r="I36" s="7" t="s">
        <v>40</v>
      </c>
      <c r="J36" s="8"/>
      <c r="K36" s="8"/>
      <c r="L36" s="8"/>
      <c r="M36" s="8">
        <f t="shared" si="17"/>
        <v>0</v>
      </c>
      <c r="N36" s="8">
        <v>18.73</v>
      </c>
      <c r="O36" s="8"/>
      <c r="P36" s="8">
        <f t="shared" si="18"/>
        <v>18.73</v>
      </c>
      <c r="Q36" s="8">
        <v>716.98</v>
      </c>
      <c r="R36" s="8"/>
      <c r="S36" s="8"/>
    </row>
    <row r="37" spans="1:19" ht="19.5" customHeight="1" x14ac:dyDescent="0.2">
      <c r="A37" s="6"/>
      <c r="B37" s="7"/>
      <c r="C37" s="6"/>
      <c r="D37" s="6"/>
      <c r="E37" s="6"/>
      <c r="F37" s="7"/>
      <c r="G37" s="6" t="s">
        <v>56</v>
      </c>
      <c r="H37" s="7"/>
      <c r="I37" s="7" t="s">
        <v>19</v>
      </c>
      <c r="J37" s="8">
        <v>0.96</v>
      </c>
      <c r="K37" s="8">
        <v>4.78</v>
      </c>
      <c r="L37" s="8">
        <v>3.04</v>
      </c>
      <c r="M37" s="8">
        <f t="shared" si="17"/>
        <v>8.7800000000000011</v>
      </c>
      <c r="N37" s="8">
        <v>13.19</v>
      </c>
      <c r="O37" s="8"/>
      <c r="P37" s="8">
        <f t="shared" si="18"/>
        <v>21.97</v>
      </c>
      <c r="Q37" s="8">
        <v>569.72</v>
      </c>
      <c r="R37" s="8"/>
      <c r="S37" s="8"/>
    </row>
    <row r="38" spans="1:19" ht="19.5" customHeight="1" x14ac:dyDescent="0.2">
      <c r="A38" s="6"/>
      <c r="B38" s="7"/>
      <c r="C38" s="6"/>
      <c r="D38" s="6"/>
      <c r="E38" s="6"/>
      <c r="F38" s="7"/>
      <c r="G38" s="6"/>
      <c r="H38" s="7"/>
      <c r="I38" s="7" t="s">
        <v>38</v>
      </c>
      <c r="J38" s="8">
        <v>7.64</v>
      </c>
      <c r="K38" s="8"/>
      <c r="L38" s="8"/>
      <c r="M38" s="8">
        <f t="shared" si="17"/>
        <v>7.64</v>
      </c>
      <c r="N38" s="8">
        <v>119.27</v>
      </c>
      <c r="O38" s="8"/>
      <c r="P38" s="8">
        <f t="shared" si="18"/>
        <v>126.91</v>
      </c>
      <c r="Q38" s="8">
        <v>13962.86</v>
      </c>
      <c r="R38" s="8"/>
      <c r="S38" s="8"/>
    </row>
    <row r="39" spans="1:19" ht="19.5" customHeight="1" x14ac:dyDescent="0.2">
      <c r="A39" s="6" t="s">
        <v>24</v>
      </c>
      <c r="B39" s="7"/>
      <c r="C39" s="6"/>
      <c r="D39" s="6"/>
      <c r="E39" s="6"/>
      <c r="F39" s="7"/>
      <c r="G39" s="6"/>
      <c r="H39" s="7"/>
      <c r="I39" s="7" t="s">
        <v>18</v>
      </c>
      <c r="J39" s="8">
        <v>249.75</v>
      </c>
      <c r="K39" s="8">
        <v>42.41</v>
      </c>
      <c r="L39" s="8"/>
      <c r="M39" s="8">
        <f t="shared" si="17"/>
        <v>292.15999999999997</v>
      </c>
      <c r="N39" s="8">
        <v>274.29000000000002</v>
      </c>
      <c r="O39" s="8"/>
      <c r="P39" s="8">
        <f t="shared" si="18"/>
        <v>566.45000000000005</v>
      </c>
      <c r="Q39" s="8">
        <v>9029.26</v>
      </c>
      <c r="R39" s="8"/>
      <c r="S39" s="8"/>
    </row>
    <row r="40" spans="1:19" ht="18.75" customHeight="1" x14ac:dyDescent="0.2">
      <c r="A40" s="6"/>
      <c r="B40" s="7"/>
      <c r="C40" s="6"/>
      <c r="D40" s="6"/>
      <c r="E40" s="6"/>
      <c r="F40" s="11">
        <v>4.3</v>
      </c>
      <c r="G40" s="6"/>
      <c r="H40" s="7"/>
      <c r="I40" s="11" t="s">
        <v>15</v>
      </c>
      <c r="J40" s="12">
        <f t="shared" ref="J40:Q40" si="19">SUM(J35:J39)</f>
        <v>550.30999999999995</v>
      </c>
      <c r="K40" s="12">
        <f t="shared" si="19"/>
        <v>376.18999999999994</v>
      </c>
      <c r="L40" s="12">
        <f t="shared" si="19"/>
        <v>22.71</v>
      </c>
      <c r="M40" s="12">
        <f t="shared" si="19"/>
        <v>949.20999999999992</v>
      </c>
      <c r="N40" s="12">
        <f t="shared" si="19"/>
        <v>685.08</v>
      </c>
      <c r="O40" s="12">
        <f t="shared" si="19"/>
        <v>0</v>
      </c>
      <c r="P40" s="13">
        <f t="shared" si="19"/>
        <v>1634.2900000000002</v>
      </c>
      <c r="Q40" s="12">
        <f t="shared" si="19"/>
        <v>114441.2</v>
      </c>
      <c r="R40" s="12">
        <v>154495.62</v>
      </c>
      <c r="S40" s="12"/>
    </row>
    <row r="41" spans="1:19" ht="18.75" customHeight="1" x14ac:dyDescent="0.2">
      <c r="A41" s="6">
        <v>42</v>
      </c>
      <c r="B41" s="7" t="s">
        <v>44</v>
      </c>
      <c r="C41" s="6">
        <v>50</v>
      </c>
      <c r="D41" s="6">
        <v>14</v>
      </c>
      <c r="E41" s="6">
        <v>3</v>
      </c>
      <c r="F41" s="7">
        <v>6.2</v>
      </c>
      <c r="G41" s="6" t="s">
        <v>23</v>
      </c>
      <c r="H41" s="7" t="s">
        <v>21</v>
      </c>
      <c r="I41" s="7" t="s">
        <v>17</v>
      </c>
      <c r="J41" s="8">
        <v>48.81</v>
      </c>
      <c r="K41" s="8">
        <v>115.32</v>
      </c>
      <c r="L41" s="8">
        <v>24.67</v>
      </c>
      <c r="M41" s="8">
        <f>SUBTOTAL(9,J41:L41)</f>
        <v>188.8</v>
      </c>
      <c r="N41" s="8">
        <v>88.43</v>
      </c>
      <c r="O41" s="8"/>
      <c r="P41" s="8">
        <f t="shared" ref="P41:P44" si="20">SUM(M41:O41)</f>
        <v>277.23</v>
      </c>
      <c r="Q41" s="7">
        <v>23832.76</v>
      </c>
      <c r="R41" s="8"/>
      <c r="S41" s="8" t="s">
        <v>45</v>
      </c>
    </row>
    <row r="42" spans="1:19" ht="18.75" customHeight="1" x14ac:dyDescent="0.2">
      <c r="A42" s="6" t="s">
        <v>24</v>
      </c>
      <c r="B42" s="7"/>
      <c r="C42" s="6"/>
      <c r="D42" s="6"/>
      <c r="E42" s="6"/>
      <c r="F42" s="7"/>
      <c r="G42" s="6" t="s">
        <v>57</v>
      </c>
      <c r="H42" s="7"/>
      <c r="I42" s="7" t="s">
        <v>19</v>
      </c>
      <c r="J42" s="8">
        <v>17.61</v>
      </c>
      <c r="K42" s="8">
        <v>119.58</v>
      </c>
      <c r="L42" s="8">
        <v>61.31</v>
      </c>
      <c r="M42" s="8">
        <f>SUBTOTAL(9,J42:L42)</f>
        <v>198.5</v>
      </c>
      <c r="N42" s="8">
        <v>199.64</v>
      </c>
      <c r="O42" s="8"/>
      <c r="P42" s="8">
        <f t="shared" si="20"/>
        <v>398.14</v>
      </c>
      <c r="Q42" s="7">
        <v>12837.25</v>
      </c>
      <c r="R42" s="8"/>
      <c r="S42" s="8"/>
    </row>
    <row r="43" spans="1:19" ht="18.75" customHeight="1" x14ac:dyDescent="0.2">
      <c r="A43" s="6"/>
      <c r="B43" s="7"/>
      <c r="C43" s="6"/>
      <c r="D43" s="6"/>
      <c r="E43" s="6"/>
      <c r="F43" s="7"/>
      <c r="G43" s="6" t="s">
        <v>56</v>
      </c>
      <c r="H43" s="7"/>
      <c r="I43" s="7" t="s">
        <v>38</v>
      </c>
      <c r="J43" s="8"/>
      <c r="K43" s="8"/>
      <c r="L43" s="8"/>
      <c r="M43" s="8">
        <f>SUBTOTAL(9,J43:L43)</f>
        <v>0</v>
      </c>
      <c r="N43" s="8">
        <v>79.260000000000005</v>
      </c>
      <c r="O43" s="8"/>
      <c r="P43" s="8">
        <f t="shared" si="20"/>
        <v>79.260000000000005</v>
      </c>
      <c r="Q43" s="7">
        <v>3034.07</v>
      </c>
      <c r="R43" s="8"/>
      <c r="S43" s="8"/>
    </row>
    <row r="44" spans="1:19" ht="18.75" customHeight="1" x14ac:dyDescent="0.2">
      <c r="A44" s="6"/>
      <c r="B44" s="7"/>
      <c r="C44" s="6"/>
      <c r="D44" s="6"/>
      <c r="E44" s="6"/>
      <c r="F44" s="7"/>
      <c r="G44" s="6"/>
      <c r="H44" s="7"/>
      <c r="I44" s="7" t="s">
        <v>18</v>
      </c>
      <c r="J44" s="8">
        <v>314.77999999999997</v>
      </c>
      <c r="K44" s="8">
        <v>280.98</v>
      </c>
      <c r="L44" s="8"/>
      <c r="M44" s="8">
        <f>SUBTOTAL(9,J44:L44)</f>
        <v>595.76</v>
      </c>
      <c r="N44" s="8">
        <v>279.25</v>
      </c>
      <c r="O44" s="8"/>
      <c r="P44" s="8">
        <f t="shared" si="20"/>
        <v>875.01</v>
      </c>
      <c r="Q44" s="7">
        <v>16750.439999999999</v>
      </c>
      <c r="R44" s="8"/>
      <c r="S44" s="8"/>
    </row>
    <row r="45" spans="1:19" ht="18.75" customHeight="1" x14ac:dyDescent="0.2">
      <c r="A45" s="6"/>
      <c r="B45" s="7"/>
      <c r="C45" s="6"/>
      <c r="D45" s="6"/>
      <c r="E45" s="6"/>
      <c r="F45" s="11">
        <v>6.2</v>
      </c>
      <c r="G45" s="6"/>
      <c r="H45" s="7"/>
      <c r="I45" s="11" t="s">
        <v>15</v>
      </c>
      <c r="J45" s="12">
        <f t="shared" ref="J45:Q45" si="21">SUM(J41:J44)</f>
        <v>381.2</v>
      </c>
      <c r="K45" s="12">
        <f t="shared" si="21"/>
        <v>515.88</v>
      </c>
      <c r="L45" s="12">
        <f t="shared" si="21"/>
        <v>85.98</v>
      </c>
      <c r="M45" s="12">
        <f t="shared" si="21"/>
        <v>983.06</v>
      </c>
      <c r="N45" s="12">
        <f t="shared" si="21"/>
        <v>646.57999999999993</v>
      </c>
      <c r="O45" s="12">
        <f t="shared" si="21"/>
        <v>0</v>
      </c>
      <c r="P45" s="13">
        <f t="shared" si="21"/>
        <v>1629.6399999999999</v>
      </c>
      <c r="Q45" s="11">
        <f t="shared" si="21"/>
        <v>56454.51999999999</v>
      </c>
      <c r="R45" s="12">
        <v>115167.22</v>
      </c>
      <c r="S45" s="12"/>
    </row>
    <row r="46" spans="1:19" ht="18.75" customHeight="1" x14ac:dyDescent="0.2">
      <c r="A46" s="6">
        <v>43</v>
      </c>
      <c r="B46" s="7" t="s">
        <v>44</v>
      </c>
      <c r="C46" s="6">
        <v>9</v>
      </c>
      <c r="D46" s="6">
        <v>84</v>
      </c>
      <c r="E46" s="6">
        <v>1</v>
      </c>
      <c r="F46" s="7">
        <v>2.2999999999999998</v>
      </c>
      <c r="G46" s="6" t="s">
        <v>23</v>
      </c>
      <c r="H46" s="7" t="s">
        <v>21</v>
      </c>
      <c r="I46" s="7" t="s">
        <v>17</v>
      </c>
      <c r="J46" s="8">
        <v>48.72</v>
      </c>
      <c r="K46" s="8">
        <v>20.67</v>
      </c>
      <c r="L46" s="8">
        <v>0.9</v>
      </c>
      <c r="M46" s="8">
        <f t="shared" ref="M46:M51" si="22">SUBTOTAL(9,J46:L46)</f>
        <v>70.290000000000006</v>
      </c>
      <c r="N46" s="8">
        <v>38.04</v>
      </c>
      <c r="O46" s="8"/>
      <c r="P46" s="8">
        <f t="shared" ref="P46:P51" si="23">SUM(M46:O46)</f>
        <v>108.33000000000001</v>
      </c>
      <c r="Q46" s="7">
        <v>10843.5</v>
      </c>
      <c r="R46" s="8"/>
      <c r="S46" s="8" t="s">
        <v>59</v>
      </c>
    </row>
    <row r="47" spans="1:19" ht="18.75" customHeight="1" x14ac:dyDescent="0.2">
      <c r="A47" s="6" t="s">
        <v>24</v>
      </c>
      <c r="B47" s="7"/>
      <c r="C47" s="6"/>
      <c r="D47" s="6"/>
      <c r="E47" s="6"/>
      <c r="F47" s="7"/>
      <c r="G47" s="6" t="s">
        <v>58</v>
      </c>
      <c r="H47" s="7"/>
      <c r="I47" s="7" t="s">
        <v>40</v>
      </c>
      <c r="J47" s="8">
        <v>0.88</v>
      </c>
      <c r="K47" s="8">
        <v>11.65</v>
      </c>
      <c r="L47" s="8">
        <v>2.39</v>
      </c>
      <c r="M47" s="8">
        <f t="shared" si="22"/>
        <v>14.920000000000002</v>
      </c>
      <c r="N47" s="8">
        <v>25.04</v>
      </c>
      <c r="O47" s="8"/>
      <c r="P47" s="8">
        <f t="shared" si="23"/>
        <v>39.96</v>
      </c>
      <c r="Q47" s="7">
        <v>13336.3</v>
      </c>
      <c r="R47" s="8"/>
      <c r="S47" s="8"/>
    </row>
    <row r="48" spans="1:19" ht="18.75" customHeight="1" x14ac:dyDescent="0.2">
      <c r="A48" s="6"/>
      <c r="B48" s="7"/>
      <c r="C48" s="6"/>
      <c r="D48" s="6"/>
      <c r="E48" s="6"/>
      <c r="F48" s="7"/>
      <c r="G48" s="6" t="s">
        <v>56</v>
      </c>
      <c r="H48" s="7"/>
      <c r="I48" s="7" t="s">
        <v>19</v>
      </c>
      <c r="J48" s="8">
        <v>1.96</v>
      </c>
      <c r="K48" s="8">
        <v>35.19</v>
      </c>
      <c r="L48" s="8">
        <v>12.71</v>
      </c>
      <c r="M48" s="8">
        <f t="shared" si="22"/>
        <v>49.86</v>
      </c>
      <c r="N48" s="8">
        <v>42.55</v>
      </c>
      <c r="O48" s="8"/>
      <c r="P48" s="8">
        <f t="shared" si="23"/>
        <v>92.41</v>
      </c>
      <c r="Q48" s="7">
        <v>3237.78</v>
      </c>
      <c r="R48" s="8"/>
      <c r="S48" s="8"/>
    </row>
    <row r="49" spans="1:23" ht="18.75" customHeight="1" x14ac:dyDescent="0.2">
      <c r="A49" s="6"/>
      <c r="B49" s="7"/>
      <c r="C49" s="6"/>
      <c r="D49" s="6"/>
      <c r="E49" s="6"/>
      <c r="F49" s="7"/>
      <c r="G49" s="6"/>
      <c r="H49" s="7"/>
      <c r="I49" s="7" t="s">
        <v>18</v>
      </c>
      <c r="J49" s="8">
        <v>49.94</v>
      </c>
      <c r="K49" s="8">
        <v>32.94</v>
      </c>
      <c r="L49" s="8">
        <v>0.15</v>
      </c>
      <c r="M49" s="8">
        <f t="shared" si="22"/>
        <v>83.03</v>
      </c>
      <c r="N49" s="8">
        <v>206.98</v>
      </c>
      <c r="O49" s="8"/>
      <c r="P49" s="8">
        <f t="shared" si="23"/>
        <v>290.01</v>
      </c>
      <c r="Q49" s="7">
        <v>2508.85</v>
      </c>
      <c r="R49" s="8"/>
      <c r="S49" s="8"/>
    </row>
    <row r="50" spans="1:23" ht="18.75" customHeight="1" x14ac:dyDescent="0.2">
      <c r="A50" s="6"/>
      <c r="B50" s="7"/>
      <c r="C50" s="6"/>
      <c r="D50" s="6"/>
      <c r="E50" s="6"/>
      <c r="F50" s="7"/>
      <c r="G50" s="6"/>
      <c r="H50" s="7"/>
      <c r="I50" s="7" t="s">
        <v>43</v>
      </c>
      <c r="J50" s="8">
        <v>13.47</v>
      </c>
      <c r="K50" s="8">
        <v>27.62</v>
      </c>
      <c r="L50" s="8">
        <v>9.89</v>
      </c>
      <c r="M50" s="8">
        <f t="shared" si="22"/>
        <v>50.980000000000004</v>
      </c>
      <c r="N50" s="8">
        <v>22.93</v>
      </c>
      <c r="O50" s="8"/>
      <c r="P50" s="8">
        <f t="shared" ref="P50" si="24">SUM(M50:O50)</f>
        <v>73.91</v>
      </c>
      <c r="Q50" s="7">
        <v>11066.44</v>
      </c>
      <c r="R50" s="8"/>
      <c r="S50" s="8"/>
    </row>
    <row r="51" spans="1:23" ht="18.75" customHeight="1" x14ac:dyDescent="0.2">
      <c r="A51" s="6" t="s">
        <v>24</v>
      </c>
      <c r="B51" s="7"/>
      <c r="C51" s="6"/>
      <c r="D51" s="6"/>
      <c r="E51" s="6"/>
      <c r="F51" s="7"/>
      <c r="G51" s="6"/>
      <c r="H51" s="7"/>
      <c r="I51" s="7" t="s">
        <v>38</v>
      </c>
      <c r="J51" s="8"/>
      <c r="K51" s="8"/>
      <c r="L51" s="8"/>
      <c r="M51" s="8">
        <f t="shared" si="22"/>
        <v>0</v>
      </c>
      <c r="N51" s="8">
        <v>21.78</v>
      </c>
      <c r="O51" s="8"/>
      <c r="P51" s="8">
        <f t="shared" si="23"/>
        <v>21.78</v>
      </c>
      <c r="Q51" s="7">
        <v>833.74</v>
      </c>
      <c r="R51" s="8"/>
      <c r="S51" s="8"/>
    </row>
    <row r="52" spans="1:23" ht="18.75" customHeight="1" x14ac:dyDescent="0.2">
      <c r="A52" s="6"/>
      <c r="B52" s="7"/>
      <c r="C52" s="6"/>
      <c r="D52" s="6"/>
      <c r="E52" s="6"/>
      <c r="F52" s="11">
        <v>2.2999999999999998</v>
      </c>
      <c r="G52" s="6"/>
      <c r="H52" s="7"/>
      <c r="I52" s="11" t="s">
        <v>15</v>
      </c>
      <c r="J52" s="12">
        <f t="shared" ref="J52:Q52" si="25">SUM(J46:J51)</f>
        <v>114.97</v>
      </c>
      <c r="K52" s="12">
        <f t="shared" si="25"/>
        <v>128.07</v>
      </c>
      <c r="L52" s="12">
        <f t="shared" si="25"/>
        <v>26.04</v>
      </c>
      <c r="M52" s="12">
        <f t="shared" si="25"/>
        <v>269.08</v>
      </c>
      <c r="N52" s="12">
        <f t="shared" si="25"/>
        <v>357.32000000000005</v>
      </c>
      <c r="O52" s="12">
        <f t="shared" si="25"/>
        <v>0</v>
      </c>
      <c r="P52" s="13">
        <f t="shared" si="25"/>
        <v>626.4</v>
      </c>
      <c r="Q52" s="11">
        <f t="shared" si="25"/>
        <v>41826.609999999993</v>
      </c>
      <c r="R52" s="12">
        <v>63576.45</v>
      </c>
      <c r="S52" s="12"/>
    </row>
    <row r="53" spans="1:23" ht="16.149999999999999" customHeight="1" x14ac:dyDescent="0.2">
      <c r="A53" s="6">
        <v>44</v>
      </c>
      <c r="B53" s="7" t="s">
        <v>44</v>
      </c>
      <c r="C53" s="6">
        <v>15</v>
      </c>
      <c r="D53" s="6">
        <v>31</v>
      </c>
      <c r="E53" s="6">
        <v>1</v>
      </c>
      <c r="F53" s="7">
        <v>0.8</v>
      </c>
      <c r="G53" s="6" t="s">
        <v>23</v>
      </c>
      <c r="H53" s="7" t="s">
        <v>21</v>
      </c>
      <c r="I53" s="7" t="s">
        <v>17</v>
      </c>
      <c r="J53" s="8">
        <v>20.36</v>
      </c>
      <c r="K53" s="8">
        <v>10.57</v>
      </c>
      <c r="L53" s="8">
        <v>0.18</v>
      </c>
      <c r="M53" s="8">
        <f>SUBTOTAL(9,J53:L53)</f>
        <v>31.11</v>
      </c>
      <c r="N53" s="8">
        <v>21.11</v>
      </c>
      <c r="O53" s="8"/>
      <c r="P53" s="8">
        <f t="shared" ref="P53:P57" si="26">SUM(M53:O53)</f>
        <v>52.22</v>
      </c>
      <c r="Q53" s="7">
        <v>4795.08</v>
      </c>
      <c r="R53" s="8"/>
      <c r="S53" s="8" t="s">
        <v>60</v>
      </c>
    </row>
    <row r="54" spans="1:23" ht="16.149999999999999" customHeight="1" x14ac:dyDescent="0.2">
      <c r="A54" s="6" t="s">
        <v>24</v>
      </c>
      <c r="B54" s="7"/>
      <c r="C54" s="6"/>
      <c r="D54" s="6"/>
      <c r="E54" s="6"/>
      <c r="F54" s="7"/>
      <c r="G54" s="6" t="s">
        <v>62</v>
      </c>
      <c r="H54" s="7"/>
      <c r="I54" s="7" t="s">
        <v>40</v>
      </c>
      <c r="J54" s="8"/>
      <c r="K54" s="8">
        <v>0.66</v>
      </c>
      <c r="L54" s="8">
        <v>7.0000000000000007E-2</v>
      </c>
      <c r="M54" s="8">
        <f>SUBTOTAL(9,J54:L54)</f>
        <v>0.73</v>
      </c>
      <c r="N54" s="8">
        <v>2.64</v>
      </c>
      <c r="O54" s="8"/>
      <c r="P54" s="8">
        <f t="shared" si="26"/>
        <v>3.37</v>
      </c>
      <c r="Q54" s="7">
        <v>712.05</v>
      </c>
      <c r="R54" s="8"/>
      <c r="S54" s="8"/>
    </row>
    <row r="55" spans="1:23" ht="16.149999999999999" customHeight="1" x14ac:dyDescent="0.2">
      <c r="A55" s="6"/>
      <c r="B55" s="7"/>
      <c r="C55" s="6"/>
      <c r="D55" s="6"/>
      <c r="E55" s="6"/>
      <c r="F55" s="7"/>
      <c r="G55" s="6" t="s">
        <v>56</v>
      </c>
      <c r="H55" s="7"/>
      <c r="I55" s="7" t="s">
        <v>19</v>
      </c>
      <c r="J55" s="8">
        <v>1.04</v>
      </c>
      <c r="K55" s="8">
        <v>1.88</v>
      </c>
      <c r="L55" s="8">
        <v>0.11</v>
      </c>
      <c r="M55" s="8">
        <f>SUBTOTAL(9,J55:L55)</f>
        <v>3.03</v>
      </c>
      <c r="N55" s="8">
        <v>6.6</v>
      </c>
      <c r="O55" s="8"/>
      <c r="P55" s="8">
        <f t="shared" si="26"/>
        <v>9.629999999999999</v>
      </c>
      <c r="Q55" s="7">
        <v>252.07</v>
      </c>
      <c r="R55" s="8"/>
      <c r="S55" s="8"/>
    </row>
    <row r="56" spans="1:23" ht="16.149999999999999" customHeight="1" x14ac:dyDescent="0.2">
      <c r="A56" s="6"/>
      <c r="B56" s="7"/>
      <c r="C56" s="6"/>
      <c r="D56" s="6"/>
      <c r="E56" s="6"/>
      <c r="F56" s="7"/>
      <c r="G56" s="6"/>
      <c r="H56" s="7"/>
      <c r="I56" s="7" t="s">
        <v>38</v>
      </c>
      <c r="J56" s="8"/>
      <c r="K56" s="8"/>
      <c r="L56" s="8"/>
      <c r="M56" s="8">
        <f>SUBTOTAL(9,J56:L56)</f>
        <v>0</v>
      </c>
      <c r="N56" s="8">
        <v>22.8</v>
      </c>
      <c r="O56" s="8"/>
      <c r="P56" s="8">
        <f t="shared" ref="P56" si="27">SUM(M56:O56)</f>
        <v>22.8</v>
      </c>
      <c r="Q56" s="7">
        <v>872.78</v>
      </c>
      <c r="R56" s="8"/>
      <c r="S56" s="8"/>
      <c r="U56" s="20"/>
      <c r="V56" s="20"/>
      <c r="W56" s="20"/>
    </row>
    <row r="57" spans="1:23" ht="16.149999999999999" customHeight="1" x14ac:dyDescent="0.2">
      <c r="A57" s="6"/>
      <c r="B57" s="7"/>
      <c r="C57" s="6"/>
      <c r="D57" s="6"/>
      <c r="E57" s="6"/>
      <c r="F57" s="7"/>
      <c r="G57" s="6"/>
      <c r="H57" s="7"/>
      <c r="I57" s="7" t="s">
        <v>18</v>
      </c>
      <c r="J57" s="8">
        <v>2.5099999999999998</v>
      </c>
      <c r="K57" s="8">
        <v>0.23</v>
      </c>
      <c r="L57" s="8"/>
      <c r="M57" s="8">
        <f>SUBTOTAL(9,J57:L57)</f>
        <v>2.7399999999999998</v>
      </c>
      <c r="N57" s="8">
        <v>23.77</v>
      </c>
      <c r="O57" s="8"/>
      <c r="P57" s="8">
        <f t="shared" si="26"/>
        <v>26.509999999999998</v>
      </c>
      <c r="Q57" s="7">
        <v>102.46</v>
      </c>
      <c r="R57" s="8"/>
      <c r="S57" s="8"/>
    </row>
    <row r="58" spans="1:23" ht="23.25" customHeight="1" x14ac:dyDescent="0.2">
      <c r="A58" s="6"/>
      <c r="B58" s="7"/>
      <c r="C58" s="6"/>
      <c r="D58" s="6"/>
      <c r="E58" s="6"/>
      <c r="F58" s="11">
        <v>0.8</v>
      </c>
      <c r="G58" s="6"/>
      <c r="H58" s="7"/>
      <c r="I58" s="11" t="s">
        <v>15</v>
      </c>
      <c r="J58" s="12">
        <f t="shared" ref="J58:Q58" si="28">SUM(J53:J57)</f>
        <v>23.909999999999997</v>
      </c>
      <c r="K58" s="12">
        <f t="shared" si="28"/>
        <v>13.34</v>
      </c>
      <c r="L58" s="12">
        <f t="shared" si="28"/>
        <v>0.36</v>
      </c>
      <c r="M58" s="12">
        <f t="shared" si="28"/>
        <v>37.61</v>
      </c>
      <c r="N58" s="12">
        <f t="shared" si="28"/>
        <v>76.92</v>
      </c>
      <c r="O58" s="12">
        <f t="shared" si="28"/>
        <v>0</v>
      </c>
      <c r="P58" s="13">
        <f t="shared" si="28"/>
        <v>114.53</v>
      </c>
      <c r="Q58" s="11">
        <f t="shared" si="28"/>
        <v>6734.44</v>
      </c>
      <c r="R58" s="12">
        <v>14344.36</v>
      </c>
      <c r="S58" s="12"/>
    </row>
    <row r="59" spans="1:23" x14ac:dyDescent="0.2">
      <c r="B59" s="7"/>
      <c r="K59" s="11"/>
    </row>
    <row r="60" spans="1:23" x14ac:dyDescent="0.2">
      <c r="A60" s="6"/>
      <c r="C60" s="10" t="s">
        <v>20</v>
      </c>
      <c r="D60" s="10"/>
      <c r="E60" s="10"/>
      <c r="F60" s="11">
        <f>SUM(F12+F17+F23+F29+F34+F40+F45+F52+F58)</f>
        <v>30</v>
      </c>
      <c r="G60" s="6"/>
      <c r="H60" s="11"/>
      <c r="I60" s="11"/>
      <c r="J60" s="11">
        <f>SUM(J58+J52+J45+J40+J34+J29+J23+J17+J12)</f>
        <v>1488.1599999999994</v>
      </c>
      <c r="K60" s="11">
        <f>SUM(K58+K52+K45+K40+K34+K29+K23+K17+K12)</f>
        <v>1660.6999999999998</v>
      </c>
      <c r="L60" s="11">
        <f>SUM(L58+L52+L45+L40+L34+L29+L23+L17+L12)</f>
        <v>186.01999999999998</v>
      </c>
      <c r="M60" s="11">
        <f>SUM(M58+M52+M45+M40+M34+M29+M23+M17+M12)</f>
        <v>3334.88</v>
      </c>
      <c r="N60" s="11">
        <f>SUM(N58+N52+N45+N40+N34+N29+N23+N17+N12)</f>
        <v>3504.4300000000003</v>
      </c>
      <c r="O60" s="11">
        <f t="shared" ref="O60" si="29">SUM(O58+O29+O23+O17+O12)</f>
        <v>0</v>
      </c>
      <c r="P60" s="10">
        <f>SUM(P58+P52+P45+P40+P34+P29+P23+P17+P12)</f>
        <v>6839.31</v>
      </c>
      <c r="Q60" s="11">
        <f>SUM(Q58+Q52+Q45+Q40+Q34+Q29+Q23+Q17+Q12)</f>
        <v>365290.45999999996</v>
      </c>
      <c r="R60" s="11">
        <f>SUM(R58+R52+R45+R40+R34+R29+R23+R17+R12)</f>
        <v>648433.68000000005</v>
      </c>
      <c r="S60" s="12"/>
    </row>
    <row r="61" spans="1:23" x14ac:dyDescent="0.2">
      <c r="B61" s="11"/>
    </row>
    <row r="63" spans="1:23" x14ac:dyDescent="0.2">
      <c r="C63" s="19"/>
      <c r="D63" s="17"/>
      <c r="E63" s="17"/>
      <c r="F63" s="17" t="s">
        <v>29</v>
      </c>
      <c r="G63" s="19"/>
      <c r="H63" s="19"/>
      <c r="I63" s="19"/>
      <c r="J63" s="18"/>
      <c r="K63" s="17"/>
      <c r="L63" s="26" t="s">
        <v>61</v>
      </c>
      <c r="M63" s="27"/>
      <c r="N63" s="27"/>
      <c r="O63" s="27"/>
      <c r="P63" s="27"/>
      <c r="Q63" s="27"/>
      <c r="R63" s="27"/>
      <c r="S63" s="27"/>
    </row>
    <row r="64" spans="1:23" x14ac:dyDescent="0.2">
      <c r="B64" s="14"/>
      <c r="C64" s="19"/>
      <c r="D64" s="17"/>
      <c r="E64" s="17"/>
      <c r="F64" s="17"/>
      <c r="G64" s="19"/>
      <c r="H64" s="19"/>
      <c r="I64" s="19"/>
      <c r="J64" s="18"/>
      <c r="K64" s="17"/>
      <c r="L64" s="17"/>
      <c r="M64" s="17"/>
      <c r="N64" s="17"/>
      <c r="O64" s="17"/>
      <c r="P64" s="17"/>
      <c r="Q64" s="17"/>
    </row>
    <row r="65" spans="2:14" x14ac:dyDescent="0.2">
      <c r="B65" s="14"/>
      <c r="C65" s="21"/>
      <c r="D65" s="21"/>
      <c r="E65" s="21"/>
      <c r="F65" s="22"/>
      <c r="G65" s="21"/>
      <c r="H65" s="22"/>
      <c r="I65" s="22"/>
    </row>
    <row r="66" spans="2:14" x14ac:dyDescent="0.2">
      <c r="C66" s="21"/>
      <c r="D66" s="21"/>
      <c r="E66" s="21"/>
      <c r="F66" s="22"/>
      <c r="L66" s="23"/>
      <c r="M66" s="23"/>
      <c r="N66" s="23"/>
    </row>
    <row r="91" spans="3:14" x14ac:dyDescent="0.2">
      <c r="C91" s="21"/>
      <c r="D91" s="21"/>
      <c r="E91" s="21"/>
      <c r="F91" s="22"/>
      <c r="G91" s="21"/>
      <c r="H91" s="22"/>
      <c r="I91" s="22"/>
    </row>
    <row r="92" spans="3:14" x14ac:dyDescent="0.2">
      <c r="C92" s="21"/>
      <c r="D92" s="21"/>
      <c r="E92" s="21"/>
      <c r="F92" s="22"/>
      <c r="L92" s="23"/>
      <c r="M92" s="23"/>
      <c r="N92" s="23"/>
    </row>
  </sheetData>
  <sheetProtection selectLockedCells="1" autoFilter="0"/>
  <sortState ref="B10:Q385">
    <sortCondition ref="B385"/>
  </sortState>
  <mergeCells count="25">
    <mergeCell ref="A2:S2"/>
    <mergeCell ref="A5:A6"/>
    <mergeCell ref="B5:B6"/>
    <mergeCell ref="C5:C6"/>
    <mergeCell ref="D5:D6"/>
    <mergeCell ref="E5:E6"/>
    <mergeCell ref="J5:M5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C91:F92"/>
    <mergeCell ref="G91:I91"/>
    <mergeCell ref="L92:N92"/>
    <mergeCell ref="S5:S6"/>
    <mergeCell ref="A3:S3"/>
    <mergeCell ref="C65:F66"/>
    <mergeCell ref="G65:I65"/>
    <mergeCell ref="L66:N66"/>
    <mergeCell ref="L63:S63"/>
  </mergeCells>
  <pageMargins left="0" right="0" top="0" bottom="0" header="0.31496062992125984" footer="0.31496062992125984"/>
  <pageSetup paperSize="9" scale="58" orientation="landscape" r:id="rId1"/>
  <rowBreaks count="1" manualBreakCount="1">
    <brk id="40" max="20" man="1"/>
  </rowBreaks>
  <ignoredErrors>
    <ignoredError sqref="M9 M7 O7:P7 M13 O13:P13 O9:P9" unlockedFormula="1"/>
    <ignoredError sqref="J17:P17 M22 O22:P22 O18:P19 M18:M19" formula="1" unlockedFormula="1"/>
    <ignoredError sqref="O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2017-12-13T05:02:34Z</cp:lastPrinted>
  <dcterms:created xsi:type="dcterms:W3CDTF">1996-10-08T23:32:33Z</dcterms:created>
  <dcterms:modified xsi:type="dcterms:W3CDTF">2017-12-26T08:40:43Z</dcterms:modified>
</cp:coreProperties>
</file>