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  <sheet name="Лист1" sheetId="21" r:id="rId3"/>
  </sheets>
  <definedNames>
    <definedName name="_xlnm._FilterDatabase" localSheetId="1" hidden="1">ЛОТЫ!#REF!</definedName>
    <definedName name="д1">#REF!</definedName>
    <definedName name="ЛУ">#REF!</definedName>
    <definedName name="_xlnm.Print_Area" localSheetId="1">ЛОТЫ!$A$1:$F$257</definedName>
    <definedName name="_xlnm.Print_Area" localSheetId="0">РАСЧЕТ!$B$2:$N$46</definedName>
  </definedNames>
  <calcPr calcId="144525"/>
</workbook>
</file>

<file path=xl/calcChain.xml><?xml version="1.0" encoding="utf-8"?>
<calcChain xmlns="http://schemas.openxmlformats.org/spreadsheetml/2006/main">
  <c r="J267" i="19" l="1"/>
  <c r="J265" i="19"/>
  <c r="J263" i="19"/>
  <c r="J261" i="19"/>
  <c r="I267" i="19"/>
  <c r="I265" i="19"/>
  <c r="I263" i="19"/>
  <c r="I261" i="19"/>
  <c r="I259" i="19"/>
  <c r="I269" i="19" s="1"/>
  <c r="M211" i="19" l="1"/>
  <c r="J211" i="19"/>
  <c r="K211" i="19"/>
  <c r="I211" i="19"/>
  <c r="L210" i="19"/>
  <c r="N210" i="19" s="1"/>
  <c r="M72" i="19"/>
  <c r="J72" i="19"/>
  <c r="K72" i="19"/>
  <c r="I72" i="19"/>
  <c r="L71" i="19"/>
  <c r="N71" i="19" s="1"/>
  <c r="L211" i="19" l="1"/>
  <c r="N211" i="19" s="1"/>
  <c r="L72" i="19"/>
  <c r="N72" i="19" s="1"/>
  <c r="K312" i="19" l="1"/>
  <c r="M314" i="19"/>
  <c r="K314" i="19"/>
  <c r="J314" i="19"/>
  <c r="I314" i="19"/>
  <c r="I312" i="19"/>
  <c r="I310" i="19"/>
  <c r="L313" i="19"/>
  <c r="N313" i="19" s="1"/>
  <c r="L314" i="19" l="1"/>
  <c r="N314" i="19" s="1"/>
  <c r="M267" i="19"/>
  <c r="M265" i="19"/>
  <c r="M261" i="19"/>
  <c r="K261" i="19"/>
  <c r="L260" i="19"/>
  <c r="N260" i="19" s="1"/>
  <c r="L261" i="19" l="1"/>
  <c r="N261" i="19" s="1"/>
  <c r="I68" i="19"/>
  <c r="F212" i="20"/>
  <c r="F211" i="20"/>
  <c r="F210" i="20"/>
  <c r="F209" i="20"/>
  <c r="F208" i="20"/>
  <c r="F207" i="20"/>
  <c r="F206" i="20"/>
  <c r="D217" i="20" s="1"/>
  <c r="F205" i="20"/>
  <c r="F204" i="20"/>
  <c r="F203" i="20"/>
  <c r="D215" i="20" s="1"/>
  <c r="F195" i="20"/>
  <c r="F175" i="20"/>
  <c r="F174" i="20"/>
  <c r="F173" i="20"/>
  <c r="F172" i="20"/>
  <c r="F171" i="20"/>
  <c r="F170" i="20"/>
  <c r="F169" i="20"/>
  <c r="D180" i="20" s="1"/>
  <c r="F168" i="20"/>
  <c r="F167" i="20"/>
  <c r="F166" i="20"/>
  <c r="D178" i="20" s="1"/>
  <c r="F158" i="20"/>
  <c r="F138" i="20"/>
  <c r="F137" i="20"/>
  <c r="F136" i="20"/>
  <c r="F135" i="20"/>
  <c r="F134" i="20"/>
  <c r="F133" i="20"/>
  <c r="F132" i="20"/>
  <c r="D143" i="20" s="1"/>
  <c r="F131" i="20"/>
  <c r="F130" i="20"/>
  <c r="F129" i="20"/>
  <c r="D141" i="20" s="1"/>
  <c r="F121" i="20"/>
  <c r="F101" i="20"/>
  <c r="F100" i="20"/>
  <c r="F99" i="20"/>
  <c r="F98" i="20"/>
  <c r="F97" i="20"/>
  <c r="F96" i="20"/>
  <c r="F95" i="20"/>
  <c r="D106" i="20" s="1"/>
  <c r="F94" i="20"/>
  <c r="F93" i="20"/>
  <c r="F92" i="20"/>
  <c r="D104" i="20" s="1"/>
  <c r="F84" i="20"/>
  <c r="F64" i="20"/>
  <c r="F63" i="20"/>
  <c r="F62" i="20"/>
  <c r="F61" i="20"/>
  <c r="F60" i="20"/>
  <c r="F59" i="20"/>
  <c r="F58" i="20"/>
  <c r="D69" i="20" s="1"/>
  <c r="F57" i="20"/>
  <c r="F56" i="20"/>
  <c r="F55" i="20"/>
  <c r="D67" i="20" s="1"/>
  <c r="F47" i="20"/>
  <c r="D218" i="20" l="1"/>
  <c r="D216" i="20"/>
  <c r="D105" i="20"/>
  <c r="D179" i="20"/>
  <c r="D181" i="20"/>
  <c r="D142" i="20"/>
  <c r="D144" i="20"/>
  <c r="D107" i="20"/>
  <c r="D68" i="20"/>
  <c r="D70" i="20"/>
  <c r="D182" i="20" l="1"/>
  <c r="C184" i="20" s="1"/>
  <c r="C185" i="20" s="1"/>
  <c r="D219" i="20"/>
  <c r="C221" i="20" s="1"/>
  <c r="C222" i="20" s="1"/>
  <c r="D108" i="20"/>
  <c r="C110" i="20" s="1"/>
  <c r="C111" i="20" s="1"/>
  <c r="D145" i="20"/>
  <c r="C147" i="20" s="1"/>
  <c r="C148" i="20" s="1"/>
  <c r="D71" i="20"/>
  <c r="C73" i="20" s="1"/>
  <c r="C74" i="20" s="1"/>
  <c r="F27" i="20" l="1"/>
  <c r="F26" i="20"/>
  <c r="F25" i="20"/>
  <c r="F24" i="20"/>
  <c r="F23" i="20"/>
  <c r="F22" i="20"/>
  <c r="F21" i="20"/>
  <c r="D32" i="20" s="1"/>
  <c r="F20" i="20"/>
  <c r="F19" i="20"/>
  <c r="F18" i="20"/>
  <c r="D30" i="20" s="1"/>
  <c r="F10" i="20"/>
  <c r="I164" i="19"/>
  <c r="I162" i="19"/>
  <c r="I207" i="19"/>
  <c r="I209" i="19"/>
  <c r="I213" i="19"/>
  <c r="D31" i="20" l="1"/>
  <c r="D33" i="20"/>
  <c r="D34" i="20" l="1"/>
  <c r="C36" i="20" s="1"/>
  <c r="C37" i="20" s="1"/>
  <c r="M164" i="19"/>
  <c r="K164" i="19"/>
  <c r="J164" i="19"/>
  <c r="L163" i="19"/>
  <c r="N163" i="19" s="1"/>
  <c r="M162" i="19"/>
  <c r="K162" i="19"/>
  <c r="J162" i="19"/>
  <c r="L161" i="19"/>
  <c r="N161" i="19" s="1"/>
  <c r="J207" i="19"/>
  <c r="I215" i="19"/>
  <c r="M213" i="19"/>
  <c r="K213" i="19"/>
  <c r="J213" i="19"/>
  <c r="L212" i="19"/>
  <c r="N212" i="19" s="1"/>
  <c r="M209" i="19"/>
  <c r="K209" i="19"/>
  <c r="J209" i="19"/>
  <c r="L208" i="19"/>
  <c r="N208" i="19" s="1"/>
  <c r="M207" i="19"/>
  <c r="K207" i="19"/>
  <c r="L206" i="19"/>
  <c r="N206" i="19" s="1"/>
  <c r="M74" i="19"/>
  <c r="K74" i="19"/>
  <c r="J74" i="19"/>
  <c r="I74" i="19"/>
  <c r="L73" i="19"/>
  <c r="N73" i="19" s="1"/>
  <c r="M70" i="19"/>
  <c r="K70" i="19"/>
  <c r="J70" i="19"/>
  <c r="I70" i="19"/>
  <c r="L69" i="19"/>
  <c r="N69" i="19" s="1"/>
  <c r="M68" i="19"/>
  <c r="K68" i="19"/>
  <c r="J68" i="19"/>
  <c r="L67" i="19"/>
  <c r="N67" i="19" s="1"/>
  <c r="M25" i="19"/>
  <c r="K25" i="19"/>
  <c r="J25" i="19"/>
  <c r="I25" i="19"/>
  <c r="L24" i="19"/>
  <c r="N24" i="19" s="1"/>
  <c r="M23" i="19"/>
  <c r="K23" i="19"/>
  <c r="J23" i="19"/>
  <c r="I23" i="19"/>
  <c r="L22" i="19"/>
  <c r="N22" i="19" s="1"/>
  <c r="M21" i="19"/>
  <c r="K21" i="19"/>
  <c r="J21" i="19"/>
  <c r="I21" i="19"/>
  <c r="L20" i="19"/>
  <c r="N20" i="19" s="1"/>
  <c r="K76" i="19" l="1"/>
  <c r="K75" i="19" s="1"/>
  <c r="L162" i="19"/>
  <c r="N162" i="19" s="1"/>
  <c r="M166" i="19"/>
  <c r="M165" i="19" s="1"/>
  <c r="L164" i="19"/>
  <c r="N164" i="19" s="1"/>
  <c r="K166" i="19"/>
  <c r="I166" i="19"/>
  <c r="I165" i="19" s="1"/>
  <c r="J166" i="19"/>
  <c r="J165" i="19" s="1"/>
  <c r="M215" i="19"/>
  <c r="M214" i="19" s="1"/>
  <c r="L213" i="19"/>
  <c r="N213" i="19" s="1"/>
  <c r="L209" i="19"/>
  <c r="N209" i="19" s="1"/>
  <c r="L207" i="19"/>
  <c r="N207" i="19" s="1"/>
  <c r="I214" i="19"/>
  <c r="K215" i="19"/>
  <c r="K214" i="19" s="1"/>
  <c r="J215" i="19"/>
  <c r="J214" i="19" s="1"/>
  <c r="J76" i="19"/>
  <c r="J75" i="19" s="1"/>
  <c r="M76" i="19"/>
  <c r="M75" i="19" s="1"/>
  <c r="L70" i="19"/>
  <c r="N70" i="19" s="1"/>
  <c r="L68" i="19"/>
  <c r="N68" i="19" s="1"/>
  <c r="I76" i="19"/>
  <c r="I75" i="19" s="1"/>
  <c r="L74" i="19"/>
  <c r="N74" i="19" s="1"/>
  <c r="I27" i="19"/>
  <c r="I26" i="19" s="1"/>
  <c r="L23" i="19"/>
  <c r="N23" i="19" s="1"/>
  <c r="K27" i="19"/>
  <c r="J27" i="19"/>
  <c r="J26" i="19" s="1"/>
  <c r="L21" i="19"/>
  <c r="N21" i="19" s="1"/>
  <c r="M27" i="19"/>
  <c r="M26" i="19" s="1"/>
  <c r="L25" i="19"/>
  <c r="N25" i="19" s="1"/>
  <c r="L166" i="19" l="1"/>
  <c r="N166" i="19" s="1"/>
  <c r="N167" i="19" s="1"/>
  <c r="K165" i="19"/>
  <c r="L165" i="19" s="1"/>
  <c r="N165" i="19" s="1"/>
  <c r="L214" i="19"/>
  <c r="N214" i="19" s="1"/>
  <c r="L215" i="19"/>
  <c r="N215" i="19" s="1"/>
  <c r="N216" i="19" s="1"/>
  <c r="L76" i="19"/>
  <c r="N76" i="19" s="1"/>
  <c r="N77" i="19" s="1"/>
  <c r="L75" i="19"/>
  <c r="N75" i="19" s="1"/>
  <c r="L27" i="19"/>
  <c r="N27" i="19" s="1"/>
  <c r="N28" i="19" s="1"/>
  <c r="K26" i="19"/>
  <c r="L26" i="19" s="1"/>
  <c r="N26" i="19" s="1"/>
  <c r="L309" i="19"/>
  <c r="N309" i="19" s="1"/>
  <c r="L311" i="19"/>
  <c r="N311" i="19" s="1"/>
  <c r="L120" i="19"/>
  <c r="N120" i="19" s="1"/>
  <c r="L118" i="19"/>
  <c r="N118" i="19" s="1"/>
  <c r="L116" i="19"/>
  <c r="N116" i="19" s="1"/>
  <c r="F243" i="20" l="1"/>
  <c r="F241" i="20"/>
  <c r="I119" i="19" l="1"/>
  <c r="J121" i="19"/>
  <c r="J117" i="19"/>
  <c r="J119" i="19"/>
  <c r="I117" i="19"/>
  <c r="M121" i="19"/>
  <c r="M117" i="19"/>
  <c r="M119" i="19"/>
  <c r="I121" i="19"/>
  <c r="M263" i="19"/>
  <c r="M259" i="19"/>
  <c r="M312" i="19"/>
  <c r="J312" i="19"/>
  <c r="J310" i="19"/>
  <c r="M310" i="19"/>
  <c r="J316" i="19" l="1"/>
  <c r="J315" i="19" s="1"/>
  <c r="K310" i="19"/>
  <c r="K265" i="19"/>
  <c r="L265" i="19" s="1"/>
  <c r="N265" i="19" s="1"/>
  <c r="L264" i="19"/>
  <c r="N264" i="19" s="1"/>
  <c r="K263" i="19"/>
  <c r="L263" i="19" s="1"/>
  <c r="N263" i="19" s="1"/>
  <c r="L262" i="19"/>
  <c r="N262" i="19" s="1"/>
  <c r="K119" i="19"/>
  <c r="L119" i="19" s="1"/>
  <c r="N119" i="19" s="1"/>
  <c r="K117" i="19"/>
  <c r="M316" i="19"/>
  <c r="M315" i="19" s="1"/>
  <c r="J123" i="19"/>
  <c r="J122" i="19" s="1"/>
  <c r="L312" i="19"/>
  <c r="N312" i="19" s="1"/>
  <c r="L266" i="19"/>
  <c r="N266" i="19" s="1"/>
  <c r="K267" i="19"/>
  <c r="L267" i="19" s="1"/>
  <c r="N267" i="19" s="1"/>
  <c r="J259" i="19"/>
  <c r="J269" i="19" s="1"/>
  <c r="L258" i="19"/>
  <c r="N258" i="19" s="1"/>
  <c r="K259" i="19"/>
  <c r="K121" i="19"/>
  <c r="L121" i="19" s="1"/>
  <c r="N121" i="19" s="1"/>
  <c r="I316" i="19"/>
  <c r="I315" i="19" s="1"/>
  <c r="I268" i="19"/>
  <c r="M269" i="19"/>
  <c r="M268" i="19" s="1"/>
  <c r="M123" i="19"/>
  <c r="M122" i="19" s="1"/>
  <c r="I123" i="19"/>
  <c r="I122" i="19" s="1"/>
  <c r="J268" i="19" l="1"/>
  <c r="K269" i="19"/>
  <c r="L259" i="19"/>
  <c r="N259" i="19" s="1"/>
  <c r="L117" i="19"/>
  <c r="N117" i="19" s="1"/>
  <c r="K123" i="19"/>
  <c r="L123" i="19" s="1"/>
  <c r="N123" i="19" s="1"/>
  <c r="N124" i="19" s="1"/>
  <c r="L310" i="19"/>
  <c r="N310" i="19" s="1"/>
  <c r="K316" i="19"/>
  <c r="L316" i="19" s="1"/>
  <c r="N316" i="19" s="1"/>
  <c r="N317" i="19" s="1"/>
  <c r="K122" i="19" l="1"/>
  <c r="L122" i="19" s="1"/>
  <c r="N122" i="19" s="1"/>
  <c r="K268" i="19"/>
  <c r="L268" i="19" s="1"/>
  <c r="N268" i="19" s="1"/>
  <c r="L269" i="19"/>
  <c r="N269" i="19" s="1"/>
  <c r="N270" i="19" s="1"/>
  <c r="K315" i="19"/>
  <c r="L315" i="19" s="1"/>
  <c r="N315" i="19" s="1"/>
  <c r="F240" i="20" l="1"/>
  <c r="F239" i="20"/>
  <c r="F247" i="20" l="1"/>
  <c r="F246" i="20"/>
  <c r="F242" i="20"/>
  <c r="F245" i="20"/>
  <c r="F244" i="20"/>
  <c r="F238" i="20"/>
  <c r="F230" i="20" l="1"/>
  <c r="D252" i="20"/>
  <c r="D250" i="20"/>
  <c r="D251" i="20"/>
  <c r="D253" i="20"/>
  <c r="D254" i="20" l="1"/>
  <c r="C256" i="20" s="1"/>
  <c r="C257" i="20" l="1"/>
</calcChain>
</file>

<file path=xl/sharedStrings.xml><?xml version="1.0" encoding="utf-8"?>
<sst xmlns="http://schemas.openxmlformats.org/spreadsheetml/2006/main" count="751" uniqueCount="120">
  <si>
    <t>Порода</t>
  </si>
  <si>
    <t>Береза</t>
  </si>
  <si>
    <t>Осина</t>
  </si>
  <si>
    <t>Липа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</si>
  <si>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</si>
  <si>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</si>
  <si>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</si>
  <si>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</si>
  <si>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</si>
  <si>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</si>
  <si>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</si>
  <si>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</si>
  <si>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</si>
  <si>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</si>
  <si>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</si>
  <si>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</si>
  <si>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</si>
  <si>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</si>
  <si>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</si>
  <si>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</si>
  <si>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</si>
  <si>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</si>
  <si>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</si>
  <si>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</si>
  <si>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</si>
  <si>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</si>
  <si>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</si>
  <si>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</si>
  <si>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</si>
  <si>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</si>
  <si>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</si>
  <si>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</si>
  <si>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</si>
  <si>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</si>
  <si>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</si>
  <si>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</si>
  <si>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</si>
  <si>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</si>
  <si>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</si>
  <si>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</si>
  <si>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</si>
  <si>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</si>
  <si>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</si>
  <si>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</si>
  <si>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</si>
  <si>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</si>
  <si>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</si>
  <si>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</si>
  <si>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</si>
  <si>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</si>
  <si>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</si>
  <si>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</si>
  <si>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</si>
  <si>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</si>
  <si>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</si>
  <si>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</si>
  <si>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</si>
  <si>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</si>
  <si>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</si>
  <si>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</si>
  <si>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</si>
  <si>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</si>
  <si>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</si>
  <si>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</si>
  <si>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</si>
  <si>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</si>
  <si>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</si>
  <si>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</si>
  <si>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</si>
  <si>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</si>
  <si>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</si>
  <si>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</si>
  <si>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</si>
  <si>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</si>
  <si>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</si>
  <si>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</si>
  <si>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</si>
  <si>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</si>
  <si>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</si>
  <si>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</si>
  <si>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</si>
  <si>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"Арское лесничество"</t>
  </si>
  <si>
    <t>Балтасинское участковое лесничество</t>
  </si>
  <si>
    <t>Ель</t>
  </si>
  <si>
    <t>Балтасинское</t>
  </si>
  <si>
    <t>Пихта</t>
  </si>
  <si>
    <t>Сурнарское</t>
  </si>
  <si>
    <t>Тукайское</t>
  </si>
  <si>
    <t>Сурнарское участковое лесничество</t>
  </si>
  <si>
    <t>Тукайское участковое лесничество</t>
  </si>
  <si>
    <t xml:space="preserve">При запасе древесины более 150,1кбм. на1 га применяется коэф. </t>
  </si>
  <si>
    <t xml:space="preserve">При запасе древесины более 150,1 кбм. на1 га применяется коэф. </t>
  </si>
  <si>
    <t xml:space="preserve">При запасе древесины более 100,1 кбм. на1 га применяется коэф. </t>
  </si>
  <si>
    <t>ставки 2018 г.</t>
  </si>
  <si>
    <t>Клен</t>
  </si>
  <si>
    <t>кв. 85 выд. 14 делянка 2</t>
  </si>
  <si>
    <t xml:space="preserve">При запасе древесины более 100,1 кбм. На150 га применяется коэф. </t>
  </si>
  <si>
    <t>ставки 2018г.</t>
  </si>
  <si>
    <t xml:space="preserve">При запасе древесины более 100,1кбм. на150 га применяется коэф. </t>
  </si>
  <si>
    <t>кв. 113 выд. 19  делянка 2</t>
  </si>
  <si>
    <t>4Б3Лп2Е1П</t>
  </si>
  <si>
    <t>кв. 118 выд. 9  делянка 1</t>
  </si>
  <si>
    <t>8Б1Е1Ос+Лпн</t>
  </si>
  <si>
    <t>кв. 119 выд. 16  делянка 1</t>
  </si>
  <si>
    <t>5Б2Лп+Е</t>
  </si>
  <si>
    <t>кв. 126 выд. 13  делянка 4</t>
  </si>
  <si>
    <t>9Б1Ос</t>
  </si>
  <si>
    <t>кв. 126 выд. 9  делянка 3</t>
  </si>
  <si>
    <t>5Лпн1Б1Е+П</t>
  </si>
  <si>
    <t>5Б2Лпн1Ос1Кл1Е+П+Лп</t>
  </si>
  <si>
    <t>кв. 83 выд. 20 делянка 1</t>
  </si>
  <si>
    <t>6Б4Ос+Е</t>
  </si>
  <si>
    <t>с учетом коэффициента 2,17 на 2018 год (постановление Правительства РФ от 11.11.2017г № 1363)</t>
  </si>
  <si>
    <t>ЛОТ № 53</t>
  </si>
  <si>
    <t>ЛОТ № 54</t>
  </si>
  <si>
    <t>ЛОТ № 55</t>
  </si>
  <si>
    <t>ЛОТ № 56</t>
  </si>
  <si>
    <t>ЛОТ № 57</t>
  </si>
  <si>
    <t>ЛОТ № 58</t>
  </si>
  <si>
    <t>ЛОТ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</si>
</sst>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2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Border="1"/>
    <xf numFmtId="2" fontId="2" fillId="0" borderId="0" xfId="0" applyNumberFormat="1" applyFont="1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3" fontId="1" fillId="0" borderId="0" xfId="0" applyNumberFormat="1" applyFont="1"/>
    <xf numFmtId="1" fontId="1" fillId="0" borderId="1" xfId="0" applyNumberFormat="1" applyFont="1" applyBorder="1"/>
    <xf numFmtId="1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/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2" fillId="0" borderId="21" xfId="0" applyFont="1" applyBorder="1" applyAlignment="1">
      <alignment horizontal="left"/>
    </xf>
    <xf numFmtId="1" fontId="1" fillId="0" borderId="1" xfId="0" applyNumberFormat="1" applyFont="1" applyFill="1" applyBorder="1" applyAlignment="1">
      <alignment vertical="center"/>
    </xf>
    <xf numFmtId="0" fontId="20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4" fillId="3" borderId="0" xfId="0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3" borderId="0" xfId="0" applyFont="1" applyFill="1"/>
    <xf numFmtId="0" fontId="0" fillId="3" borderId="0" xfId="0" applyFill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0" fontId="21" fillId="0" borderId="2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1" fillId="0" borderId="33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338"/>
  <sheetViews>
    <sheetView zoomScaleSheetLayoutView="85" workbookViewId="0">
      <selection activeCell="F9" sqref="F9"/>
    </sheetView>
  </sheetViews>
  <sheetFormatPr defaultRowHeight="12.75" x14ac:dyDescent="0.2"/>
  <cols>
    <col min="2" max="2" width="21.28515625" customWidth="1"/>
    <col min="3" max="3" width="16.5703125" customWidth="1"/>
    <col min="4" max="4" width="12.42578125" customWidth="1"/>
    <col min="7" max="7" width="10.7109375" customWidth="1"/>
    <col min="8" max="8" width="15" customWidth="1"/>
    <col min="9" max="9" width="15.28515625" customWidth="1"/>
    <col min="10" max="13" width="11.140625" bestFit="1" customWidth="1"/>
    <col min="14" max="14" width="12" customWidth="1"/>
  </cols>
  <sheetData>
    <row r="2" spans="2:14" x14ac:dyDescent="0.2">
      <c r="B2" s="3"/>
      <c r="C2" s="3"/>
      <c r="D2" s="3"/>
      <c r="E2" s="3"/>
      <c r="F2" s="3"/>
      <c r="G2" s="3"/>
      <c r="H2" s="4"/>
      <c r="I2" s="3"/>
      <c r="J2" s="3"/>
      <c r="K2" s="3"/>
      <c r="M2" s="3"/>
      <c r="N2" s="14" t="s">
        <v>12</v>
      </c>
    </row>
    <row r="3" spans="2:14" x14ac:dyDescent="0.2">
      <c r="B3" s="3"/>
      <c r="C3" s="3"/>
      <c r="D3" s="3"/>
      <c r="E3" s="3"/>
      <c r="F3" s="3"/>
      <c r="G3" s="3"/>
      <c r="H3" s="4"/>
      <c r="I3" s="3"/>
      <c r="J3" s="3"/>
      <c r="K3" s="3"/>
      <c r="M3" s="3"/>
      <c r="N3" s="14" t="s">
        <v>13</v>
      </c>
    </row>
    <row r="4" spans="2:14" x14ac:dyDescent="0.2">
      <c r="B4" s="3"/>
      <c r="C4" s="3"/>
      <c r="D4" s="3"/>
      <c r="E4" s="3"/>
      <c r="F4" s="3"/>
      <c r="G4" s="3"/>
      <c r="H4" s="4"/>
      <c r="I4" s="3"/>
      <c r="J4" s="3"/>
      <c r="K4" s="3"/>
      <c r="M4" s="3"/>
      <c r="N4" s="14" t="s">
        <v>14</v>
      </c>
    </row>
    <row r="5" spans="2:14" x14ac:dyDescent="0.2"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3"/>
    </row>
    <row r="6" spans="2:14" x14ac:dyDescent="0.2">
      <c r="B6" s="3"/>
      <c r="C6" s="146" t="s">
        <v>15</v>
      </c>
      <c r="D6" s="146"/>
      <c r="E6" s="146"/>
      <c r="F6" s="146"/>
      <c r="G6" s="146"/>
      <c r="H6" s="146"/>
      <c r="I6" s="146"/>
      <c r="J6" s="146"/>
      <c r="K6" s="146"/>
      <c r="L6" s="146"/>
      <c r="M6" s="3"/>
      <c r="N6" s="3"/>
    </row>
    <row r="7" spans="2:14" x14ac:dyDescent="0.2">
      <c r="B7" s="3"/>
      <c r="C7" s="146" t="s">
        <v>16</v>
      </c>
      <c r="D7" s="146"/>
      <c r="E7" s="146"/>
      <c r="F7" s="146"/>
      <c r="G7" s="146"/>
      <c r="H7" s="146"/>
      <c r="I7" s="146"/>
      <c r="J7" s="146"/>
      <c r="K7" s="146"/>
      <c r="L7" s="146"/>
      <c r="M7" s="3"/>
      <c r="N7" s="3"/>
    </row>
    <row r="8" spans="2:14" x14ac:dyDescent="0.2">
      <c r="B8" s="3" t="s">
        <v>17</v>
      </c>
      <c r="C8" s="101"/>
      <c r="D8" s="101"/>
      <c r="E8" s="101"/>
      <c r="F8" s="101"/>
      <c r="G8" s="101"/>
      <c r="H8" s="101"/>
      <c r="I8" s="101"/>
      <c r="J8" s="101"/>
      <c r="K8" s="101"/>
      <c r="L8" s="146" t="s">
        <v>18</v>
      </c>
      <c r="M8" s="146"/>
      <c r="N8" s="146"/>
    </row>
    <row r="9" spans="2:14" x14ac:dyDescent="0.2">
      <c r="B9" s="3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</row>
    <row r="10" spans="2:14" x14ac:dyDescent="0.2">
      <c r="B10" s="3" t="s">
        <v>19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2:14" x14ac:dyDescent="0.2">
      <c r="B11" s="3" t="s">
        <v>20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</row>
    <row r="12" spans="2:14" x14ac:dyDescent="0.2">
      <c r="B12" s="3" t="s">
        <v>112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2:14" x14ac:dyDescent="0.2">
      <c r="B13" s="3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</row>
    <row r="14" spans="2:14" x14ac:dyDescent="0.2"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/>
      <c r="N14" s="3"/>
    </row>
    <row r="15" spans="2:14" x14ac:dyDescent="0.2">
      <c r="B15" s="147" t="s">
        <v>4</v>
      </c>
      <c r="C15" s="149" t="s">
        <v>21</v>
      </c>
      <c r="D15" s="164" t="s">
        <v>22</v>
      </c>
      <c r="E15" s="164" t="s">
        <v>23</v>
      </c>
      <c r="F15" s="164" t="s">
        <v>48</v>
      </c>
      <c r="G15" s="164" t="s">
        <v>24</v>
      </c>
      <c r="H15" s="165" t="s">
        <v>0</v>
      </c>
      <c r="I15" s="152" t="s">
        <v>25</v>
      </c>
      <c r="J15" s="152"/>
      <c r="K15" s="152"/>
      <c r="L15" s="152"/>
      <c r="M15" s="153" t="s">
        <v>26</v>
      </c>
      <c r="N15" s="154" t="s">
        <v>27</v>
      </c>
    </row>
    <row r="16" spans="2:14" ht="12.75" customHeight="1" x14ac:dyDescent="0.2">
      <c r="B16" s="148"/>
      <c r="C16" s="150"/>
      <c r="D16" s="164"/>
      <c r="E16" s="164"/>
      <c r="F16" s="164"/>
      <c r="G16" s="164"/>
      <c r="H16" s="165"/>
      <c r="I16" s="2" t="s">
        <v>28</v>
      </c>
      <c r="J16" s="2" t="s">
        <v>29</v>
      </c>
      <c r="K16" s="2" t="s">
        <v>30</v>
      </c>
      <c r="L16" s="2" t="s">
        <v>31</v>
      </c>
      <c r="M16" s="153"/>
      <c r="N16" s="155"/>
    </row>
    <row r="17" spans="2:14" x14ac:dyDescent="0.2">
      <c r="B17" s="157" t="s">
        <v>93</v>
      </c>
      <c r="C17" s="158"/>
      <c r="D17" s="158"/>
      <c r="E17" s="158"/>
      <c r="F17" s="158"/>
      <c r="G17" s="159"/>
      <c r="H17" s="5" t="s">
        <v>83</v>
      </c>
      <c r="I17" s="6">
        <v>296.07</v>
      </c>
      <c r="J17" s="6">
        <v>210.92</v>
      </c>
      <c r="K17" s="6">
        <v>105.85</v>
      </c>
      <c r="L17" s="6"/>
      <c r="M17" s="6">
        <v>8.98</v>
      </c>
      <c r="N17" s="6"/>
    </row>
    <row r="18" spans="2:14" x14ac:dyDescent="0.2">
      <c r="B18" s="160"/>
      <c r="C18" s="161"/>
      <c r="D18" s="161"/>
      <c r="E18" s="161"/>
      <c r="F18" s="161"/>
      <c r="G18" s="162"/>
      <c r="H18" s="5" t="s">
        <v>1</v>
      </c>
      <c r="I18" s="6">
        <v>164.44</v>
      </c>
      <c r="J18" s="6">
        <v>117.18</v>
      </c>
      <c r="K18" s="6">
        <v>59.37</v>
      </c>
      <c r="L18" s="6"/>
      <c r="M18" s="6">
        <v>9.3699999999999992</v>
      </c>
      <c r="N18" s="6"/>
    </row>
    <row r="19" spans="2:14" x14ac:dyDescent="0.2">
      <c r="B19" s="167"/>
      <c r="C19" s="168"/>
      <c r="D19" s="168"/>
      <c r="E19" s="168"/>
      <c r="F19" s="168"/>
      <c r="G19" s="169"/>
      <c r="H19" s="5" t="s">
        <v>3</v>
      </c>
      <c r="I19" s="6">
        <v>97.65</v>
      </c>
      <c r="J19" s="6">
        <v>71.09</v>
      </c>
      <c r="K19" s="6">
        <v>36.409999999999997</v>
      </c>
      <c r="L19" s="6"/>
      <c r="M19" s="6">
        <v>1.95</v>
      </c>
      <c r="N19" s="6"/>
    </row>
    <row r="20" spans="2:14" x14ac:dyDescent="0.2">
      <c r="B20" s="78" t="s">
        <v>84</v>
      </c>
      <c r="C20" s="75" t="s">
        <v>32</v>
      </c>
      <c r="D20" s="78">
        <v>113</v>
      </c>
      <c r="E20" s="78">
        <v>19</v>
      </c>
      <c r="F20" s="78">
        <v>2</v>
      </c>
      <c r="G20" s="17">
        <v>4.5999999999999996</v>
      </c>
      <c r="H20" s="15" t="s">
        <v>83</v>
      </c>
      <c r="I20" s="80">
        <v>4</v>
      </c>
      <c r="J20" s="80">
        <v>92</v>
      </c>
      <c r="K20" s="80">
        <v>30</v>
      </c>
      <c r="L20" s="81">
        <f t="shared" ref="L20:L25" si="0">IFERROR(K20+J20+I20,"")</f>
        <v>126</v>
      </c>
      <c r="M20" s="81">
        <v>40</v>
      </c>
      <c r="N20" s="81">
        <f t="shared" ref="N20:N25" si="1">IFERROR(L20+M20,"")</f>
        <v>166</v>
      </c>
    </row>
    <row r="21" spans="2:14" x14ac:dyDescent="0.2">
      <c r="B21" s="2"/>
      <c r="C21" s="2"/>
      <c r="D21" s="2"/>
      <c r="E21" s="2"/>
      <c r="F21" s="2"/>
      <c r="G21" s="2"/>
      <c r="H21" s="7" t="s">
        <v>33</v>
      </c>
      <c r="I21" s="95">
        <f>IFERROR(I20*I17,"")</f>
        <v>1184.28</v>
      </c>
      <c r="J21" s="95">
        <f>IFERROR(J20*J17,"")</f>
        <v>19404.64</v>
      </c>
      <c r="K21" s="95">
        <f>IFERROR(K20*K17,"")</f>
        <v>3175.5</v>
      </c>
      <c r="L21" s="95">
        <f t="shared" si="0"/>
        <v>23764.42</v>
      </c>
      <c r="M21" s="95">
        <f>IFERROR(M20*M17,"")</f>
        <v>359.20000000000005</v>
      </c>
      <c r="N21" s="96">
        <f t="shared" si="1"/>
        <v>24123.62</v>
      </c>
    </row>
    <row r="22" spans="2:14" x14ac:dyDescent="0.2">
      <c r="B22" s="2"/>
      <c r="C22" s="2"/>
      <c r="D22" s="2"/>
      <c r="E22" s="2"/>
      <c r="F22" s="2"/>
      <c r="G22" s="2"/>
      <c r="H22" s="15" t="s">
        <v>1</v>
      </c>
      <c r="I22" s="86">
        <v>26</v>
      </c>
      <c r="J22" s="86">
        <v>121</v>
      </c>
      <c r="K22" s="86">
        <v>24</v>
      </c>
      <c r="L22" s="87">
        <f t="shared" si="0"/>
        <v>171</v>
      </c>
      <c r="M22" s="87">
        <v>59</v>
      </c>
      <c r="N22" s="87">
        <f t="shared" si="1"/>
        <v>230</v>
      </c>
    </row>
    <row r="23" spans="2:14" x14ac:dyDescent="0.2">
      <c r="B23" s="2"/>
      <c r="C23" s="2"/>
      <c r="D23" s="2"/>
      <c r="E23" s="2"/>
      <c r="F23" s="2"/>
      <c r="G23" s="2"/>
      <c r="H23" s="7" t="s">
        <v>33</v>
      </c>
      <c r="I23" s="95">
        <f>IFERROR(I22*I18,"")</f>
        <v>4275.4399999999996</v>
      </c>
      <c r="J23" s="95">
        <f>IFERROR(J22*J18,"")</f>
        <v>14178.78</v>
      </c>
      <c r="K23" s="95">
        <f>IFERROR(K22*K18,"")</f>
        <v>1424.8799999999999</v>
      </c>
      <c r="L23" s="95">
        <f t="shared" si="0"/>
        <v>19879.099999999999</v>
      </c>
      <c r="M23" s="95">
        <f>IFERROR(M22*M18,"")</f>
        <v>552.82999999999993</v>
      </c>
      <c r="N23" s="96">
        <f t="shared" si="1"/>
        <v>20431.93</v>
      </c>
    </row>
    <row r="24" spans="2:14" x14ac:dyDescent="0.2">
      <c r="B24" s="2"/>
      <c r="C24" s="2"/>
      <c r="D24" s="2"/>
      <c r="E24" s="2"/>
      <c r="F24" s="2"/>
      <c r="G24" s="2"/>
      <c r="H24" s="16" t="s">
        <v>3</v>
      </c>
      <c r="I24" s="88">
        <v>3</v>
      </c>
      <c r="J24" s="88">
        <v>111</v>
      </c>
      <c r="K24" s="88">
        <v>32</v>
      </c>
      <c r="L24" s="88">
        <f t="shared" si="0"/>
        <v>146</v>
      </c>
      <c r="M24" s="88">
        <v>78</v>
      </c>
      <c r="N24" s="87">
        <f t="shared" si="1"/>
        <v>224</v>
      </c>
    </row>
    <row r="25" spans="2:14" x14ac:dyDescent="0.2">
      <c r="B25" s="2"/>
      <c r="C25" s="2"/>
      <c r="D25" s="2"/>
      <c r="E25" s="2"/>
      <c r="F25" s="2"/>
      <c r="G25" s="2"/>
      <c r="H25" s="7" t="s">
        <v>33</v>
      </c>
      <c r="I25" s="95">
        <f>IFERROR(I24*I19,"")</f>
        <v>292.95000000000005</v>
      </c>
      <c r="J25" s="95">
        <f>IFERROR(J24*J19,"")</f>
        <v>7890.9900000000007</v>
      </c>
      <c r="K25" s="95">
        <f>IFERROR(K24*K19,"")</f>
        <v>1165.1199999999999</v>
      </c>
      <c r="L25" s="95">
        <f t="shared" si="0"/>
        <v>9349.0600000000013</v>
      </c>
      <c r="M25" s="95">
        <f>IFERROR(M24*M19,"")</f>
        <v>152.1</v>
      </c>
      <c r="N25" s="96">
        <f t="shared" si="1"/>
        <v>9501.1600000000017</v>
      </c>
    </row>
    <row r="26" spans="2:14" x14ac:dyDescent="0.2">
      <c r="B26" s="2"/>
      <c r="C26" s="2"/>
      <c r="D26" s="2"/>
      <c r="E26" s="2"/>
      <c r="F26" s="2"/>
      <c r="G26" s="2"/>
      <c r="H26" s="8" t="s">
        <v>34</v>
      </c>
      <c r="I26" s="93">
        <f ca="1">SUM(I20:OFFSET(I26,-1,0))-I27</f>
        <v>33</v>
      </c>
      <c r="J26" s="93">
        <f ca="1">SUM(J20:OFFSET(J26,-1,0))-J27</f>
        <v>324</v>
      </c>
      <c r="K26" s="93">
        <f ca="1">SUM(K20:OFFSET(K26,-1,0))-K27</f>
        <v>86</v>
      </c>
      <c r="L26" s="93">
        <f t="shared" ref="L26:L27" ca="1" si="2">K26+J26+I26</f>
        <v>443</v>
      </c>
      <c r="M26" s="93">
        <f ca="1">SUM(M20:OFFSET(M26,-1,0))-M27</f>
        <v>177</v>
      </c>
      <c r="N26" s="94">
        <f t="shared" ref="N26:N27" ca="1" si="3">L26+M26</f>
        <v>620</v>
      </c>
    </row>
    <row r="27" spans="2:14" x14ac:dyDescent="0.2">
      <c r="B27" s="2"/>
      <c r="C27" s="2"/>
      <c r="D27" s="2"/>
      <c r="E27" s="2"/>
      <c r="F27" s="2"/>
      <c r="G27" s="2"/>
      <c r="H27" s="8" t="s">
        <v>49</v>
      </c>
      <c r="I27" s="95">
        <f>SUMIF(H20:H25,"стоимость",I20:I25)</f>
        <v>5752.6699999999992</v>
      </c>
      <c r="J27" s="95">
        <f>SUMIF(H20:H25,"стоимость",J20:J25)</f>
        <v>41474.409999999996</v>
      </c>
      <c r="K27" s="95">
        <f>SUMIF(H20:H25,"стоимость",K20:K25)</f>
        <v>5765.5</v>
      </c>
      <c r="L27" s="95">
        <f t="shared" si="2"/>
        <v>52992.579999999994</v>
      </c>
      <c r="M27" s="95">
        <f>SUMIF(H20:H25,"стоимость",M20:M25)</f>
        <v>1064.1299999999999</v>
      </c>
      <c r="N27" s="96">
        <f t="shared" si="3"/>
        <v>54056.709999999992</v>
      </c>
    </row>
    <row r="28" spans="2:14" x14ac:dyDescent="0.2">
      <c r="B28" s="163" t="s">
        <v>96</v>
      </c>
      <c r="C28" s="143"/>
      <c r="D28" s="143"/>
      <c r="E28" s="143"/>
      <c r="F28" s="92">
        <v>1</v>
      </c>
      <c r="G28" s="91"/>
      <c r="H28" s="89"/>
      <c r="I28" s="90"/>
      <c r="J28" s="90"/>
      <c r="K28" s="90"/>
      <c r="L28" s="90"/>
      <c r="M28" s="90"/>
      <c r="N28" s="90">
        <f>F28*N27</f>
        <v>54056.709999999992</v>
      </c>
    </row>
    <row r="29" spans="2:14" x14ac:dyDescent="0.2">
      <c r="B29" s="151" t="s">
        <v>35</v>
      </c>
      <c r="C29" s="151"/>
      <c r="D29" s="151"/>
      <c r="E29" s="151"/>
      <c r="F29" s="102"/>
      <c r="G29" s="3"/>
      <c r="H29" s="4"/>
      <c r="I29" s="3"/>
      <c r="J29" s="9"/>
      <c r="K29" s="9"/>
      <c r="L29" s="10"/>
      <c r="M29" s="9"/>
      <c r="N29" s="9"/>
    </row>
    <row r="30" spans="2:14" x14ac:dyDescent="0.2">
      <c r="B30" s="156" t="s">
        <v>80</v>
      </c>
      <c r="C30" s="156"/>
      <c r="D30" s="156"/>
      <c r="E30" s="156"/>
      <c r="F30" s="156"/>
      <c r="G30" s="156"/>
      <c r="H30" s="156"/>
      <c r="I30" s="156"/>
      <c r="J30" s="76"/>
      <c r="K30" s="76"/>
      <c r="L30" s="77"/>
      <c r="M30" s="76"/>
      <c r="N30" s="76"/>
    </row>
    <row r="31" spans="2:14" x14ac:dyDescent="0.2">
      <c r="B31" s="141" t="s">
        <v>36</v>
      </c>
      <c r="C31" s="141"/>
      <c r="D31" s="141"/>
      <c r="E31" s="141"/>
      <c r="F31" s="141"/>
      <c r="G31" s="141"/>
      <c r="H31" s="141"/>
      <c r="I31" s="141"/>
      <c r="J31" s="9"/>
      <c r="K31" s="9"/>
      <c r="L31" s="10"/>
      <c r="M31" s="9"/>
      <c r="N31" s="9"/>
    </row>
    <row r="32" spans="2:14" x14ac:dyDescent="0.2">
      <c r="B32" s="141" t="s">
        <v>37</v>
      </c>
      <c r="C32" s="141"/>
      <c r="D32" s="141"/>
      <c r="E32" s="141"/>
      <c r="F32" s="141"/>
      <c r="G32" s="141"/>
      <c r="H32" s="141"/>
      <c r="I32" s="141"/>
      <c r="J32" s="9"/>
      <c r="K32" s="9"/>
      <c r="L32" s="10"/>
      <c r="M32" s="9"/>
      <c r="N32" s="9"/>
    </row>
    <row r="33" spans="2:14" x14ac:dyDescent="0.2">
      <c r="B33" s="141" t="s">
        <v>38</v>
      </c>
      <c r="C33" s="141"/>
      <c r="D33" s="141"/>
      <c r="E33" s="141"/>
      <c r="F33" s="141"/>
      <c r="G33" s="141"/>
      <c r="H33" s="141"/>
      <c r="I33" s="141"/>
      <c r="J33" s="9"/>
      <c r="K33" s="9"/>
      <c r="L33" s="10"/>
      <c r="M33" s="9"/>
      <c r="N33" s="9"/>
    </row>
    <row r="34" spans="2:14" x14ac:dyDescent="0.2">
      <c r="B34" s="141" t="s">
        <v>39</v>
      </c>
      <c r="C34" s="141"/>
      <c r="D34" s="141"/>
      <c r="E34" s="141"/>
      <c r="F34" s="141"/>
      <c r="G34" s="141"/>
      <c r="H34" s="141"/>
      <c r="I34" s="141"/>
      <c r="J34" s="3"/>
      <c r="K34" s="3"/>
      <c r="L34" s="3"/>
      <c r="M34" s="3"/>
      <c r="N34" s="3"/>
    </row>
    <row r="35" spans="2:14" x14ac:dyDescent="0.2">
      <c r="B35" s="141" t="s">
        <v>40</v>
      </c>
      <c r="C35" s="141"/>
      <c r="D35" s="141"/>
      <c r="E35" s="141"/>
      <c r="F35" s="141"/>
      <c r="G35" s="141"/>
      <c r="H35" s="141"/>
      <c r="I35" s="141"/>
      <c r="J35" s="3"/>
      <c r="K35" s="3"/>
      <c r="L35" s="3"/>
      <c r="M35" s="3"/>
      <c r="N35" s="3"/>
    </row>
    <row r="36" spans="2:14" x14ac:dyDescent="0.2">
      <c r="B36" s="141" t="s">
        <v>41</v>
      </c>
      <c r="C36" s="141"/>
      <c r="D36" s="141"/>
      <c r="E36" s="141"/>
      <c r="F36" s="141"/>
      <c r="G36" s="141"/>
      <c r="H36" s="141"/>
      <c r="I36" s="141"/>
      <c r="J36" s="3"/>
      <c r="K36" s="3"/>
      <c r="L36" s="3"/>
      <c r="M36" s="3"/>
      <c r="N36" s="3"/>
    </row>
    <row r="37" spans="2:14" x14ac:dyDescent="0.2">
      <c r="B37" s="141" t="s">
        <v>42</v>
      </c>
      <c r="C37" s="141"/>
      <c r="D37" s="141"/>
      <c r="E37" s="141"/>
      <c r="F37" s="141"/>
      <c r="G37" s="141"/>
      <c r="H37" s="141"/>
      <c r="I37" s="141"/>
      <c r="J37" s="3"/>
      <c r="K37" s="3"/>
      <c r="L37" s="3"/>
      <c r="M37" s="3"/>
      <c r="N37" s="3"/>
    </row>
    <row r="38" spans="2:14" x14ac:dyDescent="0.2">
      <c r="B38" s="100"/>
      <c r="C38" s="100"/>
      <c r="D38" s="100"/>
      <c r="E38" s="100"/>
      <c r="F38" s="100"/>
      <c r="G38" s="100"/>
      <c r="H38" s="100"/>
      <c r="I38" s="100"/>
      <c r="J38" s="3"/>
      <c r="K38" s="3"/>
      <c r="L38" s="3"/>
      <c r="M38" s="3"/>
      <c r="N38" s="3"/>
    </row>
    <row r="39" spans="2:14" x14ac:dyDescent="0.2">
      <c r="B39" s="3" t="s">
        <v>43</v>
      </c>
      <c r="C39" s="3"/>
      <c r="D39" s="3"/>
      <c r="E39" s="3"/>
      <c r="F39" s="3"/>
      <c r="G39" s="3"/>
      <c r="H39" s="4"/>
      <c r="I39" s="3"/>
      <c r="J39" s="3" t="s">
        <v>44</v>
      </c>
      <c r="K39" s="3"/>
      <c r="L39" s="3"/>
      <c r="M39" s="3"/>
      <c r="N39" s="3"/>
    </row>
    <row r="40" spans="2:14" x14ac:dyDescent="0.2">
      <c r="B40" s="11" t="s">
        <v>79</v>
      </c>
      <c r="C40" s="11"/>
      <c r="D40" s="3"/>
      <c r="E40" s="3"/>
      <c r="F40" s="3"/>
      <c r="G40" s="3"/>
      <c r="H40" s="4"/>
      <c r="I40" s="3"/>
      <c r="J40" s="11"/>
      <c r="K40" s="11"/>
      <c r="L40" s="11"/>
      <c r="M40" s="3"/>
      <c r="N40" s="3"/>
    </row>
    <row r="41" spans="2:14" x14ac:dyDescent="0.2">
      <c r="B41" s="12" t="s">
        <v>45</v>
      </c>
      <c r="C41" s="3"/>
      <c r="D41" s="3"/>
      <c r="E41" s="3"/>
      <c r="F41" s="3"/>
      <c r="G41" s="3"/>
      <c r="H41" s="4"/>
      <c r="I41" s="3"/>
      <c r="J41" s="3" t="s">
        <v>45</v>
      </c>
      <c r="K41" s="3"/>
      <c r="L41" s="3"/>
      <c r="M41" s="3"/>
      <c r="N41" s="3"/>
    </row>
    <row r="42" spans="2:14" x14ac:dyDescent="0.2">
      <c r="B42" s="3"/>
      <c r="C42" s="3"/>
      <c r="D42" s="3"/>
      <c r="E42" s="3"/>
      <c r="F42" s="3"/>
      <c r="G42" s="3"/>
      <c r="H42" s="4"/>
      <c r="I42" s="3"/>
      <c r="J42" s="3"/>
      <c r="K42" s="3"/>
      <c r="L42" s="3"/>
      <c r="M42" s="3"/>
      <c r="N42" s="3"/>
    </row>
    <row r="43" spans="2:14" x14ac:dyDescent="0.2">
      <c r="B43" s="11"/>
      <c r="C43" s="11"/>
      <c r="D43" s="3"/>
      <c r="E43" s="3"/>
      <c r="F43" s="3"/>
      <c r="G43" s="3"/>
      <c r="H43" s="4"/>
      <c r="I43" s="3"/>
      <c r="J43" s="11"/>
      <c r="K43" s="11"/>
      <c r="L43" s="11"/>
      <c r="M43" s="3"/>
      <c r="N43" s="3"/>
    </row>
    <row r="44" spans="2:14" x14ac:dyDescent="0.2">
      <c r="B44" s="13" t="s">
        <v>46</v>
      </c>
      <c r="C44" s="3"/>
      <c r="D44" s="3"/>
      <c r="E44" s="3"/>
      <c r="F44" s="3"/>
      <c r="G44" s="3"/>
      <c r="H44" s="4"/>
      <c r="I44" s="3"/>
      <c r="J44" s="145" t="s">
        <v>46</v>
      </c>
      <c r="K44" s="145"/>
      <c r="L44" s="145"/>
      <c r="M44" s="3"/>
      <c r="N44" s="3"/>
    </row>
    <row r="45" spans="2:14" x14ac:dyDescent="0.2">
      <c r="B45" s="3"/>
      <c r="C45" s="3"/>
      <c r="D45" s="3"/>
      <c r="E45" s="3"/>
      <c r="F45" s="3"/>
      <c r="G45" s="3"/>
      <c r="H45" s="4"/>
      <c r="I45" s="3"/>
      <c r="J45" s="3"/>
      <c r="K45" s="3"/>
      <c r="L45" s="3"/>
      <c r="M45" s="3"/>
      <c r="N45" s="3"/>
    </row>
    <row r="46" spans="2:14" x14ac:dyDescent="0.2">
      <c r="B46" s="100" t="s">
        <v>47</v>
      </c>
      <c r="C46" s="3"/>
      <c r="D46" s="3"/>
      <c r="E46" s="3"/>
      <c r="F46" s="3"/>
      <c r="G46" s="3"/>
      <c r="H46" s="4"/>
      <c r="I46" s="3"/>
      <c r="J46" s="3" t="s">
        <v>47</v>
      </c>
      <c r="K46" s="3"/>
      <c r="L46" s="3"/>
      <c r="M46" s="3"/>
    </row>
    <row r="48" spans="2:14" x14ac:dyDescent="0.2">
      <c r="B48" s="3"/>
      <c r="C48" s="3"/>
      <c r="D48" s="3"/>
      <c r="E48" s="3"/>
      <c r="F48" s="3"/>
      <c r="G48" s="3"/>
      <c r="H48" s="4"/>
      <c r="I48" s="3"/>
      <c r="J48" s="3"/>
      <c r="K48" s="3"/>
      <c r="M48" s="3"/>
      <c r="N48" s="14" t="s">
        <v>12</v>
      </c>
    </row>
    <row r="49" spans="2:14" x14ac:dyDescent="0.2">
      <c r="B49" s="3"/>
      <c r="C49" s="3"/>
      <c r="D49" s="3"/>
      <c r="E49" s="3"/>
      <c r="F49" s="3"/>
      <c r="G49" s="3"/>
      <c r="H49" s="4"/>
      <c r="I49" s="3"/>
      <c r="J49" s="3"/>
      <c r="K49" s="3"/>
      <c r="M49" s="3"/>
      <c r="N49" s="14" t="s">
        <v>13</v>
      </c>
    </row>
    <row r="50" spans="2:14" x14ac:dyDescent="0.2">
      <c r="B50" s="3"/>
      <c r="C50" s="3"/>
      <c r="D50" s="3"/>
      <c r="E50" s="3"/>
      <c r="F50" s="3"/>
      <c r="G50" s="3"/>
      <c r="H50" s="4"/>
      <c r="I50" s="3"/>
      <c r="J50" s="3"/>
      <c r="K50" s="3"/>
      <c r="M50" s="3"/>
      <c r="N50" s="14" t="s">
        <v>14</v>
      </c>
    </row>
    <row r="51" spans="2:14" x14ac:dyDescent="0.2">
      <c r="B51" s="3"/>
      <c r="C51" s="3"/>
      <c r="D51" s="3"/>
      <c r="E51" s="3"/>
      <c r="F51" s="3"/>
      <c r="G51" s="3"/>
      <c r="H51" s="4"/>
      <c r="I51" s="3"/>
      <c r="J51" s="3"/>
      <c r="K51" s="3"/>
      <c r="L51" s="3"/>
      <c r="M51" s="3"/>
      <c r="N51" s="3"/>
    </row>
    <row r="52" spans="2:14" x14ac:dyDescent="0.2">
      <c r="B52" s="3"/>
      <c r="C52" s="107" t="s">
        <v>15</v>
      </c>
      <c r="D52" s="107"/>
      <c r="E52" s="107"/>
      <c r="F52" s="107"/>
      <c r="G52" s="107"/>
      <c r="H52" s="107"/>
      <c r="I52" s="107"/>
      <c r="J52" s="107"/>
      <c r="K52" s="107"/>
      <c r="L52" s="107"/>
      <c r="M52" s="3"/>
      <c r="N52" s="3"/>
    </row>
    <row r="53" spans="2:14" x14ac:dyDescent="0.2">
      <c r="B53" s="3"/>
      <c r="C53" s="107" t="s">
        <v>16</v>
      </c>
      <c r="D53" s="107"/>
      <c r="E53" s="107"/>
      <c r="F53" s="107"/>
      <c r="G53" s="107"/>
      <c r="H53" s="107"/>
      <c r="I53" s="107"/>
      <c r="J53" s="107"/>
      <c r="K53" s="107"/>
      <c r="L53" s="107"/>
      <c r="M53" s="3"/>
      <c r="N53" s="3"/>
    </row>
    <row r="54" spans="2:14" x14ac:dyDescent="0.2">
      <c r="B54" s="3" t="s">
        <v>17</v>
      </c>
      <c r="C54" s="107"/>
      <c r="D54" s="107"/>
      <c r="E54" s="107"/>
      <c r="F54" s="107"/>
      <c r="G54" s="107"/>
      <c r="H54" s="107"/>
      <c r="I54" s="107"/>
      <c r="J54" s="107"/>
      <c r="K54" s="107"/>
      <c r="L54" s="107" t="s">
        <v>18</v>
      </c>
      <c r="M54" s="107"/>
      <c r="N54" s="107"/>
    </row>
    <row r="55" spans="2:14" x14ac:dyDescent="0.2">
      <c r="B55" s="3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</row>
    <row r="56" spans="2:14" x14ac:dyDescent="0.2">
      <c r="B56" s="3" t="s">
        <v>19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</row>
    <row r="57" spans="2:14" x14ac:dyDescent="0.2">
      <c r="B57" s="3" t="s">
        <v>20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</row>
    <row r="58" spans="2:14" x14ac:dyDescent="0.2">
      <c r="B58" s="3" t="s">
        <v>112</v>
      </c>
      <c r="C58" s="135"/>
      <c r="D58" s="135"/>
      <c r="E58" s="135"/>
      <c r="F58" s="135"/>
      <c r="G58" s="135"/>
      <c r="H58" s="107"/>
      <c r="I58" s="107"/>
      <c r="J58" s="107"/>
      <c r="K58" s="107"/>
      <c r="L58" s="107"/>
      <c r="M58" s="107"/>
      <c r="N58" s="107"/>
    </row>
    <row r="59" spans="2:14" x14ac:dyDescent="0.2">
      <c r="B59" s="3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</row>
    <row r="60" spans="2:14" x14ac:dyDescent="0.2">
      <c r="B60" s="3"/>
      <c r="C60" s="3"/>
      <c r="D60" s="3"/>
      <c r="E60" s="3"/>
      <c r="F60" s="3"/>
      <c r="G60" s="3"/>
      <c r="H60" s="4"/>
      <c r="I60" s="3"/>
      <c r="J60" s="3"/>
      <c r="K60" s="3"/>
      <c r="L60" s="3"/>
      <c r="M60" s="3"/>
      <c r="N60" s="3"/>
    </row>
    <row r="61" spans="2:14" ht="25.5" x14ac:dyDescent="0.2">
      <c r="B61" s="108" t="s">
        <v>4</v>
      </c>
      <c r="C61" s="110" t="s">
        <v>21</v>
      </c>
      <c r="D61" s="108" t="s">
        <v>22</v>
      </c>
      <c r="E61" s="108" t="s">
        <v>23</v>
      </c>
      <c r="F61" s="108" t="s">
        <v>48</v>
      </c>
      <c r="G61" s="108" t="s">
        <v>24</v>
      </c>
      <c r="H61" s="115" t="s">
        <v>0</v>
      </c>
      <c r="I61" s="116" t="s">
        <v>25</v>
      </c>
      <c r="J61" s="117"/>
      <c r="K61" s="117"/>
      <c r="L61" s="118"/>
      <c r="M61" s="119" t="s">
        <v>26</v>
      </c>
      <c r="N61" s="112" t="s">
        <v>27</v>
      </c>
    </row>
    <row r="62" spans="2:14" ht="12.75" customHeight="1" x14ac:dyDescent="0.2">
      <c r="B62" s="109"/>
      <c r="C62" s="111"/>
      <c r="D62" s="109"/>
      <c r="E62" s="109"/>
      <c r="F62" s="109"/>
      <c r="G62" s="109"/>
      <c r="H62" s="120"/>
      <c r="I62" s="2" t="s">
        <v>28</v>
      </c>
      <c r="J62" s="2" t="s">
        <v>29</v>
      </c>
      <c r="K62" s="2" t="s">
        <v>30</v>
      </c>
      <c r="L62" s="2" t="s">
        <v>31</v>
      </c>
      <c r="M62" s="121"/>
      <c r="N62" s="113"/>
    </row>
    <row r="63" spans="2:14" x14ac:dyDescent="0.2">
      <c r="B63" s="157" t="s">
        <v>97</v>
      </c>
      <c r="C63" s="158"/>
      <c r="D63" s="158"/>
      <c r="E63" s="158"/>
      <c r="F63" s="158"/>
      <c r="G63" s="159"/>
      <c r="H63" s="5" t="s">
        <v>83</v>
      </c>
      <c r="I63" s="6">
        <v>296.07</v>
      </c>
      <c r="J63" s="6">
        <v>210.92</v>
      </c>
      <c r="K63" s="6">
        <v>105.85</v>
      </c>
      <c r="L63" s="6"/>
      <c r="M63" s="6">
        <v>8.98</v>
      </c>
      <c r="N63" s="84"/>
    </row>
    <row r="64" spans="2:14" x14ac:dyDescent="0.2">
      <c r="B64" s="160"/>
      <c r="C64" s="161"/>
      <c r="D64" s="161"/>
      <c r="E64" s="161"/>
      <c r="F64" s="161"/>
      <c r="G64" s="162"/>
      <c r="H64" s="5" t="s">
        <v>1</v>
      </c>
      <c r="I64" s="6">
        <v>164.44</v>
      </c>
      <c r="J64" s="6">
        <v>117.18</v>
      </c>
      <c r="K64" s="6">
        <v>59.37</v>
      </c>
      <c r="L64" s="6"/>
      <c r="M64" s="6">
        <v>9.3699999999999992</v>
      </c>
      <c r="N64" s="84"/>
    </row>
    <row r="65" spans="2:14" x14ac:dyDescent="0.2">
      <c r="B65" s="160"/>
      <c r="C65" s="161"/>
      <c r="D65" s="161"/>
      <c r="E65" s="161"/>
      <c r="F65" s="161"/>
      <c r="G65" s="162"/>
      <c r="H65" s="5" t="s">
        <v>2</v>
      </c>
      <c r="I65" s="6">
        <v>31.25</v>
      </c>
      <c r="J65" s="6">
        <v>23.83</v>
      </c>
      <c r="K65" s="6">
        <v>12.11</v>
      </c>
      <c r="L65" s="6"/>
      <c r="M65" s="6">
        <v>0.78</v>
      </c>
      <c r="N65" s="84"/>
    </row>
    <row r="66" spans="2:14" x14ac:dyDescent="0.2">
      <c r="B66" s="167"/>
      <c r="C66" s="168"/>
      <c r="D66" s="168"/>
      <c r="E66" s="168"/>
      <c r="F66" s="168"/>
      <c r="G66" s="169"/>
      <c r="H66" s="5" t="s">
        <v>3</v>
      </c>
      <c r="I66" s="6">
        <v>97.65</v>
      </c>
      <c r="J66" s="6">
        <v>71.09</v>
      </c>
      <c r="K66" s="6">
        <v>36.409999999999997</v>
      </c>
      <c r="L66" s="6"/>
      <c r="M66" s="6">
        <v>1.95</v>
      </c>
      <c r="N66" s="84"/>
    </row>
    <row r="67" spans="2:14" x14ac:dyDescent="0.2">
      <c r="B67" s="78" t="s">
        <v>84</v>
      </c>
      <c r="C67" s="75" t="s">
        <v>32</v>
      </c>
      <c r="D67" s="78">
        <v>118</v>
      </c>
      <c r="E67" s="78">
        <v>9</v>
      </c>
      <c r="F67" s="78">
        <v>1</v>
      </c>
      <c r="G67" s="17">
        <v>7.6</v>
      </c>
      <c r="H67" s="15" t="s">
        <v>83</v>
      </c>
      <c r="I67" s="80">
        <v>15</v>
      </c>
      <c r="J67" s="80">
        <v>55</v>
      </c>
      <c r="K67" s="80">
        <v>18</v>
      </c>
      <c r="L67" s="82">
        <f t="shared" ref="L67:L74" si="4">IFERROR(K67+J67+I67,"")</f>
        <v>88</v>
      </c>
      <c r="M67" s="81">
        <v>27</v>
      </c>
      <c r="N67" s="83">
        <f>IFERROR(L67+M67,"")</f>
        <v>115</v>
      </c>
    </row>
    <row r="68" spans="2:14" x14ac:dyDescent="0.2">
      <c r="B68" s="2"/>
      <c r="C68" s="2"/>
      <c r="D68" s="2"/>
      <c r="E68" s="2"/>
      <c r="F68" s="2"/>
      <c r="G68" s="2"/>
      <c r="H68" s="7" t="s">
        <v>33</v>
      </c>
      <c r="I68" s="95">
        <f>IFERROR(I67*I63,"")</f>
        <v>4441.05</v>
      </c>
      <c r="J68" s="95">
        <f>IFERROR(J67*J63,"")</f>
        <v>11600.599999999999</v>
      </c>
      <c r="K68" s="95">
        <f>IFERROR(K67*K63,"")</f>
        <v>1905.3</v>
      </c>
      <c r="L68" s="95">
        <f t="shared" si="4"/>
        <v>17946.949999999997</v>
      </c>
      <c r="M68" s="95">
        <f>IFERROR(M67*M63,"")</f>
        <v>242.46</v>
      </c>
      <c r="N68" s="97">
        <f t="shared" ref="N68:N74" si="5">IFERROR(L68+M68,"")</f>
        <v>18189.409999999996</v>
      </c>
    </row>
    <row r="69" spans="2:14" x14ac:dyDescent="0.2">
      <c r="B69" s="2"/>
      <c r="C69" s="2"/>
      <c r="D69" s="2"/>
      <c r="E69" s="2"/>
      <c r="F69" s="2"/>
      <c r="G69" s="2"/>
      <c r="H69" s="15" t="s">
        <v>1</v>
      </c>
      <c r="I69" s="80">
        <v>156</v>
      </c>
      <c r="J69" s="80">
        <v>365</v>
      </c>
      <c r="K69" s="80">
        <v>84</v>
      </c>
      <c r="L69" s="82">
        <f t="shared" si="4"/>
        <v>605</v>
      </c>
      <c r="M69" s="81">
        <v>323</v>
      </c>
      <c r="N69" s="83">
        <f t="shared" si="5"/>
        <v>928</v>
      </c>
    </row>
    <row r="70" spans="2:14" x14ac:dyDescent="0.2">
      <c r="B70" s="2"/>
      <c r="C70" s="2"/>
      <c r="D70" s="2"/>
      <c r="E70" s="2"/>
      <c r="F70" s="2"/>
      <c r="G70" s="2"/>
      <c r="H70" s="7" t="s">
        <v>33</v>
      </c>
      <c r="I70" s="95">
        <f>IFERROR(I69*I64,"")</f>
        <v>25652.639999999999</v>
      </c>
      <c r="J70" s="95">
        <f>IFERROR(J69*J64,"")</f>
        <v>42770.700000000004</v>
      </c>
      <c r="K70" s="95">
        <f>IFERROR(K69*K64,"")</f>
        <v>4987.08</v>
      </c>
      <c r="L70" s="95">
        <f t="shared" si="4"/>
        <v>73410.420000000013</v>
      </c>
      <c r="M70" s="95">
        <f>IFERROR(M69*M64,"")</f>
        <v>3026.5099999999998</v>
      </c>
      <c r="N70" s="97">
        <f t="shared" si="5"/>
        <v>76436.930000000008</v>
      </c>
    </row>
    <row r="71" spans="2:14" x14ac:dyDescent="0.2">
      <c r="B71" s="2"/>
      <c r="C71" s="2"/>
      <c r="D71" s="2"/>
      <c r="E71" s="2"/>
      <c r="F71" s="2"/>
      <c r="G71" s="2"/>
      <c r="H71" s="15" t="s">
        <v>2</v>
      </c>
      <c r="I71" s="80">
        <v>23</v>
      </c>
      <c r="J71" s="80">
        <v>46</v>
      </c>
      <c r="K71" s="80">
        <v>2</v>
      </c>
      <c r="L71" s="82">
        <f t="shared" ref="L71" si="6">IFERROR(K71+J71+I71,"")</f>
        <v>71</v>
      </c>
      <c r="M71" s="81">
        <v>58</v>
      </c>
      <c r="N71" s="83">
        <f t="shared" ref="N71:N72" si="7">IFERROR(L71+M71,"")</f>
        <v>129</v>
      </c>
    </row>
    <row r="72" spans="2:14" x14ac:dyDescent="0.2">
      <c r="B72" s="2"/>
      <c r="C72" s="2"/>
      <c r="D72" s="2"/>
      <c r="E72" s="2"/>
      <c r="F72" s="2"/>
      <c r="G72" s="2"/>
      <c r="H72" s="7" t="s">
        <v>33</v>
      </c>
      <c r="I72" s="95">
        <f>IFERROR(I71*I65,"")</f>
        <v>718.75</v>
      </c>
      <c r="J72" s="95">
        <f t="shared" ref="J72:K72" si="8">IFERROR(J71*J65,"")</f>
        <v>1096.1799999999998</v>
      </c>
      <c r="K72" s="95">
        <f t="shared" si="8"/>
        <v>24.22</v>
      </c>
      <c r="L72" s="95">
        <f>IFERROR(K72+J72+I72,"")</f>
        <v>1839.1499999999999</v>
      </c>
      <c r="M72" s="95">
        <f>IFERROR(M71*M65,"")</f>
        <v>45.24</v>
      </c>
      <c r="N72" s="97">
        <f t="shared" si="7"/>
        <v>1884.3899999999999</v>
      </c>
    </row>
    <row r="73" spans="2:14" x14ac:dyDescent="0.2">
      <c r="B73" s="2"/>
      <c r="C73" s="2"/>
      <c r="D73" s="2"/>
      <c r="E73" s="2"/>
      <c r="F73" s="2"/>
      <c r="G73" s="2"/>
      <c r="H73" s="16" t="s">
        <v>3</v>
      </c>
      <c r="I73" s="82">
        <v>0</v>
      </c>
      <c r="J73" s="82">
        <v>10</v>
      </c>
      <c r="K73" s="82">
        <v>6</v>
      </c>
      <c r="L73" s="82">
        <f t="shared" si="4"/>
        <v>16</v>
      </c>
      <c r="M73" s="82">
        <v>12</v>
      </c>
      <c r="N73" s="83">
        <f t="shared" si="5"/>
        <v>28</v>
      </c>
    </row>
    <row r="74" spans="2:14" x14ac:dyDescent="0.2">
      <c r="B74" s="2"/>
      <c r="C74" s="2"/>
      <c r="D74" s="2"/>
      <c r="E74" s="2"/>
      <c r="F74" s="2"/>
      <c r="G74" s="2"/>
      <c r="H74" s="7" t="s">
        <v>33</v>
      </c>
      <c r="I74" s="95">
        <f>IFERROR(I73*I66,"")</f>
        <v>0</v>
      </c>
      <c r="J74" s="95">
        <f>IFERROR(J73*J66,"")</f>
        <v>710.90000000000009</v>
      </c>
      <c r="K74" s="95">
        <f>IFERROR(K73*K66,"")</f>
        <v>218.45999999999998</v>
      </c>
      <c r="L74" s="95">
        <f t="shared" si="4"/>
        <v>929.36000000000013</v>
      </c>
      <c r="M74" s="95">
        <f>IFERROR(M73*M66,"")</f>
        <v>23.4</v>
      </c>
      <c r="N74" s="97">
        <f t="shared" si="5"/>
        <v>952.7600000000001</v>
      </c>
    </row>
    <row r="75" spans="2:14" x14ac:dyDescent="0.2">
      <c r="B75" s="2"/>
      <c r="C75" s="2"/>
      <c r="D75" s="2"/>
      <c r="E75" s="2"/>
      <c r="F75" s="2"/>
      <c r="G75" s="2"/>
      <c r="H75" s="8" t="s">
        <v>34</v>
      </c>
      <c r="I75" s="93">
        <f ca="1">SUM(I67:OFFSET(I75,-1,0))-I76</f>
        <v>194</v>
      </c>
      <c r="J75" s="93">
        <f ca="1">SUM(J67:OFFSET(J75,-1,0))-J76</f>
        <v>476</v>
      </c>
      <c r="K75" s="93">
        <f ca="1">SUM(K67:OFFSET(K75,-1,0))-K76</f>
        <v>110</v>
      </c>
      <c r="L75" s="93">
        <f t="shared" ref="L75:L76" ca="1" si="9">K75+J75+I75</f>
        <v>780</v>
      </c>
      <c r="M75" s="93">
        <f ca="1">SUM(M67:OFFSET(M75,-1,0))-M76</f>
        <v>420</v>
      </c>
      <c r="N75" s="98">
        <f t="shared" ref="N75:N76" ca="1" si="10">L75+M75</f>
        <v>1200</v>
      </c>
    </row>
    <row r="76" spans="2:14" x14ac:dyDescent="0.2">
      <c r="B76" s="2"/>
      <c r="C76" s="2"/>
      <c r="D76" s="2"/>
      <c r="E76" s="2"/>
      <c r="F76" s="2"/>
      <c r="G76" s="2"/>
      <c r="H76" s="8" t="s">
        <v>49</v>
      </c>
      <c r="I76" s="95">
        <f>SUMIF(H67:H74,"стоимость",I67:I74)</f>
        <v>30812.44</v>
      </c>
      <c r="J76" s="95">
        <f>SUMIF(H67:H74,"стоимость",J67:J74)</f>
        <v>56178.380000000005</v>
      </c>
      <c r="K76" s="95">
        <f>SUMIF(H67:H74,"стоимость",K67:K74)</f>
        <v>7135.06</v>
      </c>
      <c r="L76" s="95">
        <f t="shared" si="9"/>
        <v>94125.88</v>
      </c>
      <c r="M76" s="95">
        <f>SUMIF(H67:H74,"стоимость",M67:M74)</f>
        <v>3337.6099999999997</v>
      </c>
      <c r="N76" s="97">
        <f t="shared" si="10"/>
        <v>97463.49</v>
      </c>
    </row>
    <row r="77" spans="2:14" x14ac:dyDescent="0.2">
      <c r="B77" s="163" t="s">
        <v>91</v>
      </c>
      <c r="C77" s="143"/>
      <c r="D77" s="143"/>
      <c r="E77" s="144"/>
      <c r="F77" s="92">
        <v>1.05</v>
      </c>
      <c r="G77" s="91"/>
      <c r="H77" s="89"/>
      <c r="I77" s="90"/>
      <c r="J77" s="90"/>
      <c r="K77" s="90"/>
      <c r="L77" s="90"/>
      <c r="M77" s="90"/>
      <c r="N77" s="90">
        <f>F77*N76</f>
        <v>102336.66450000001</v>
      </c>
    </row>
    <row r="78" spans="2:14" x14ac:dyDescent="0.2">
      <c r="B78" s="122" t="s">
        <v>35</v>
      </c>
      <c r="C78" s="122"/>
      <c r="D78" s="122"/>
      <c r="E78" s="122"/>
      <c r="F78" s="105"/>
      <c r="G78" s="3"/>
      <c r="H78" s="4"/>
      <c r="I78" s="3"/>
      <c r="J78" s="9"/>
      <c r="K78" s="9"/>
      <c r="L78" s="10"/>
      <c r="M78" s="9"/>
      <c r="N78" s="9"/>
    </row>
    <row r="79" spans="2:14" x14ac:dyDescent="0.2">
      <c r="B79" s="106" t="s">
        <v>80</v>
      </c>
      <c r="C79" s="106"/>
      <c r="D79" s="106"/>
      <c r="E79" s="106"/>
      <c r="F79" s="106"/>
      <c r="G79" s="106"/>
      <c r="H79" s="106"/>
      <c r="I79" s="106"/>
      <c r="J79" s="76"/>
      <c r="K79" s="76"/>
      <c r="L79" s="77"/>
      <c r="M79" s="76"/>
      <c r="N79" s="76"/>
    </row>
    <row r="80" spans="2:14" x14ac:dyDescent="0.2">
      <c r="B80" s="103" t="s">
        <v>36</v>
      </c>
      <c r="C80" s="103"/>
      <c r="D80" s="103"/>
      <c r="E80" s="103"/>
      <c r="F80" s="103"/>
      <c r="G80" s="103"/>
      <c r="H80" s="103"/>
      <c r="I80" s="103"/>
      <c r="J80" s="9"/>
      <c r="K80" s="9"/>
      <c r="L80" s="10"/>
      <c r="M80" s="9"/>
      <c r="N80" s="9"/>
    </row>
    <row r="81" spans="2:14" x14ac:dyDescent="0.2">
      <c r="B81" s="103" t="s">
        <v>37</v>
      </c>
      <c r="C81" s="103"/>
      <c r="D81" s="103"/>
      <c r="E81" s="103"/>
      <c r="F81" s="103"/>
      <c r="G81" s="103"/>
      <c r="H81" s="103"/>
      <c r="I81" s="103"/>
      <c r="J81" s="9"/>
      <c r="K81" s="9"/>
      <c r="L81" s="10"/>
      <c r="M81" s="9"/>
      <c r="N81" s="9"/>
    </row>
    <row r="82" spans="2:14" x14ac:dyDescent="0.2">
      <c r="B82" s="103" t="s">
        <v>38</v>
      </c>
      <c r="C82" s="103"/>
      <c r="D82" s="103"/>
      <c r="E82" s="103"/>
      <c r="F82" s="103"/>
      <c r="G82" s="103"/>
      <c r="H82" s="103"/>
      <c r="I82" s="103"/>
      <c r="J82" s="9"/>
      <c r="K82" s="9"/>
      <c r="L82" s="10"/>
      <c r="M82" s="9"/>
      <c r="N82" s="9"/>
    </row>
    <row r="83" spans="2:14" x14ac:dyDescent="0.2">
      <c r="B83" s="103" t="s">
        <v>39</v>
      </c>
      <c r="C83" s="103"/>
      <c r="D83" s="103"/>
      <c r="E83" s="103"/>
      <c r="F83" s="103"/>
      <c r="G83" s="103"/>
      <c r="H83" s="103"/>
      <c r="I83" s="103"/>
      <c r="J83" s="3"/>
      <c r="K83" s="3"/>
      <c r="L83" s="3"/>
      <c r="M83" s="3"/>
      <c r="N83" s="3"/>
    </row>
    <row r="84" spans="2:14" x14ac:dyDescent="0.2">
      <c r="B84" s="103" t="s">
        <v>40</v>
      </c>
      <c r="C84" s="103"/>
      <c r="D84" s="103"/>
      <c r="E84" s="103"/>
      <c r="F84" s="103"/>
      <c r="G84" s="103"/>
      <c r="H84" s="103"/>
      <c r="I84" s="103"/>
      <c r="J84" s="3"/>
      <c r="K84" s="3"/>
      <c r="L84" s="3"/>
      <c r="M84" s="3"/>
      <c r="N84" s="3"/>
    </row>
    <row r="85" spans="2:14" x14ac:dyDescent="0.2">
      <c r="B85" s="103" t="s">
        <v>41</v>
      </c>
      <c r="C85" s="103"/>
      <c r="D85" s="103"/>
      <c r="E85" s="103"/>
      <c r="F85" s="103"/>
      <c r="G85" s="103"/>
      <c r="H85" s="103"/>
      <c r="I85" s="103"/>
      <c r="J85" s="3"/>
      <c r="K85" s="3"/>
      <c r="L85" s="3"/>
      <c r="M85" s="3"/>
      <c r="N85" s="3"/>
    </row>
    <row r="86" spans="2:14" x14ac:dyDescent="0.2">
      <c r="B86" s="103" t="s">
        <v>42</v>
      </c>
      <c r="C86" s="103"/>
      <c r="D86" s="103"/>
      <c r="E86" s="103"/>
      <c r="F86" s="103"/>
      <c r="G86" s="103"/>
      <c r="H86" s="103"/>
      <c r="I86" s="103"/>
      <c r="J86" s="3"/>
      <c r="K86" s="3"/>
      <c r="L86" s="3"/>
      <c r="M86" s="3"/>
      <c r="N86" s="3"/>
    </row>
    <row r="87" spans="2:14" x14ac:dyDescent="0.2">
      <c r="B87" s="103"/>
      <c r="C87" s="103"/>
      <c r="D87" s="103"/>
      <c r="E87" s="103"/>
      <c r="F87" s="103"/>
      <c r="G87" s="103"/>
      <c r="H87" s="103"/>
      <c r="I87" s="103"/>
      <c r="J87" s="3"/>
      <c r="K87" s="3"/>
      <c r="L87" s="3"/>
      <c r="M87" s="3"/>
      <c r="N87" s="3"/>
    </row>
    <row r="88" spans="2:14" x14ac:dyDescent="0.2">
      <c r="B88" s="3" t="s">
        <v>43</v>
      </c>
      <c r="C88" s="3"/>
      <c r="D88" s="3"/>
      <c r="E88" s="3"/>
      <c r="F88" s="3"/>
      <c r="G88" s="3"/>
      <c r="H88" s="4"/>
      <c r="I88" s="3"/>
      <c r="J88" s="3" t="s">
        <v>44</v>
      </c>
      <c r="K88" s="3"/>
      <c r="L88" s="3"/>
      <c r="M88" s="3"/>
      <c r="N88" s="3"/>
    </row>
    <row r="89" spans="2:14" x14ac:dyDescent="0.2">
      <c r="B89" s="11" t="s">
        <v>79</v>
      </c>
      <c r="C89" s="11"/>
      <c r="D89" s="3"/>
      <c r="E89" s="3"/>
      <c r="F89" s="3"/>
      <c r="G89" s="3"/>
      <c r="H89" s="4"/>
      <c r="I89" s="3"/>
      <c r="J89" s="11"/>
      <c r="K89" s="11"/>
      <c r="L89" s="11"/>
      <c r="M89" s="3"/>
      <c r="N89" s="3"/>
    </row>
    <row r="90" spans="2:14" x14ac:dyDescent="0.2">
      <c r="B90" s="12" t="s">
        <v>45</v>
      </c>
      <c r="C90" s="3"/>
      <c r="D90" s="3"/>
      <c r="E90" s="3"/>
      <c r="F90" s="3"/>
      <c r="G90" s="3"/>
      <c r="H90" s="4"/>
      <c r="I90" s="3"/>
      <c r="J90" s="3" t="s">
        <v>45</v>
      </c>
      <c r="K90" s="3"/>
      <c r="L90" s="3"/>
      <c r="M90" s="3"/>
      <c r="N90" s="3"/>
    </row>
    <row r="91" spans="2:14" x14ac:dyDescent="0.2">
      <c r="B91" s="3"/>
      <c r="C91" s="3"/>
      <c r="D91" s="3"/>
      <c r="E91" s="3"/>
      <c r="F91" s="3"/>
      <c r="G91" s="3"/>
      <c r="H91" s="4"/>
      <c r="I91" s="3"/>
      <c r="J91" s="3"/>
      <c r="K91" s="3"/>
      <c r="L91" s="3"/>
      <c r="M91" s="3"/>
      <c r="N91" s="3"/>
    </row>
    <row r="92" spans="2:14" x14ac:dyDescent="0.2">
      <c r="B92" s="11"/>
      <c r="C92" s="11"/>
      <c r="D92" s="3"/>
      <c r="E92" s="3"/>
      <c r="F92" s="3"/>
      <c r="G92" s="3"/>
      <c r="H92" s="4"/>
      <c r="I92" s="3"/>
      <c r="J92" s="11"/>
      <c r="K92" s="11"/>
      <c r="L92" s="11"/>
      <c r="M92" s="3"/>
      <c r="N92" s="3"/>
    </row>
    <row r="93" spans="2:14" x14ac:dyDescent="0.2">
      <c r="B93" s="13" t="s">
        <v>46</v>
      </c>
      <c r="C93" s="3"/>
      <c r="D93" s="3"/>
      <c r="E93" s="3"/>
      <c r="F93" s="3"/>
      <c r="G93" s="3"/>
      <c r="H93" s="4"/>
      <c r="I93" s="3"/>
      <c r="J93" s="104" t="s">
        <v>46</v>
      </c>
      <c r="K93" s="104"/>
      <c r="L93" s="104"/>
      <c r="M93" s="3"/>
      <c r="N93" s="3"/>
    </row>
    <row r="94" spans="2:14" x14ac:dyDescent="0.2">
      <c r="B94" s="3"/>
      <c r="C94" s="3"/>
      <c r="D94" s="3"/>
      <c r="E94" s="3"/>
      <c r="F94" s="3"/>
      <c r="G94" s="3"/>
      <c r="H94" s="4"/>
      <c r="I94" s="3"/>
      <c r="J94" s="3"/>
      <c r="K94" s="3"/>
      <c r="L94" s="3"/>
      <c r="M94" s="3"/>
      <c r="N94" s="3"/>
    </row>
    <row r="95" spans="2:14" x14ac:dyDescent="0.2">
      <c r="B95" s="3"/>
      <c r="C95" s="3"/>
      <c r="D95" s="3"/>
      <c r="E95" s="3"/>
      <c r="F95" s="3"/>
      <c r="G95" s="3"/>
      <c r="H95" s="4"/>
      <c r="I95" s="3"/>
      <c r="J95" s="3"/>
      <c r="K95" s="3"/>
      <c r="L95" s="3"/>
      <c r="M95" s="3"/>
      <c r="N95" s="3"/>
    </row>
    <row r="96" spans="2:14" x14ac:dyDescent="0.2">
      <c r="B96" s="65" t="s">
        <v>47</v>
      </c>
      <c r="C96" s="3"/>
      <c r="D96" s="3"/>
      <c r="E96" s="3"/>
      <c r="F96" s="3"/>
      <c r="G96" s="3"/>
      <c r="H96" s="4"/>
      <c r="I96" s="3"/>
      <c r="J96" s="3" t="s">
        <v>47</v>
      </c>
      <c r="K96" s="3"/>
      <c r="L96" s="3"/>
      <c r="M96" s="3"/>
      <c r="N96" s="3"/>
    </row>
    <row r="98" spans="2:14" x14ac:dyDescent="0.2">
      <c r="B98" s="3"/>
      <c r="C98" s="3"/>
      <c r="D98" s="3"/>
      <c r="E98" s="3"/>
      <c r="F98" s="3"/>
      <c r="G98" s="3"/>
      <c r="H98" s="4"/>
      <c r="I98" s="3"/>
      <c r="J98" s="3"/>
      <c r="K98" s="3"/>
      <c r="M98" s="3"/>
      <c r="N98" s="14" t="s">
        <v>12</v>
      </c>
    </row>
    <row r="99" spans="2:14" x14ac:dyDescent="0.2">
      <c r="B99" s="3"/>
      <c r="C99" s="3"/>
      <c r="D99" s="3"/>
      <c r="E99" s="3"/>
      <c r="F99" s="3"/>
      <c r="G99" s="3"/>
      <c r="H99" s="4"/>
      <c r="I99" s="3"/>
      <c r="J99" s="3"/>
      <c r="K99" s="3"/>
      <c r="M99" s="3"/>
      <c r="N99" s="14" t="s">
        <v>13</v>
      </c>
    </row>
    <row r="100" spans="2:14" x14ac:dyDescent="0.2">
      <c r="B100" s="3"/>
      <c r="C100" s="3"/>
      <c r="D100" s="3"/>
      <c r="E100" s="3"/>
      <c r="F100" s="3"/>
      <c r="G100" s="3"/>
      <c r="H100" s="4"/>
      <c r="I100" s="3"/>
      <c r="J100" s="3"/>
      <c r="K100" s="3"/>
      <c r="M100" s="3"/>
      <c r="N100" s="14" t="s">
        <v>14</v>
      </c>
    </row>
    <row r="101" spans="2:14" x14ac:dyDescent="0.2">
      <c r="B101" s="3"/>
      <c r="C101" s="3"/>
      <c r="D101" s="3"/>
      <c r="E101" s="3"/>
      <c r="F101" s="3"/>
      <c r="G101" s="3"/>
      <c r="H101" s="4"/>
      <c r="I101" s="3"/>
      <c r="J101" s="3"/>
      <c r="K101" s="3"/>
      <c r="L101" s="3"/>
      <c r="M101" s="3"/>
      <c r="N101" s="3"/>
    </row>
    <row r="102" spans="2:14" x14ac:dyDescent="0.2">
      <c r="B102" s="3"/>
      <c r="C102" s="146" t="s">
        <v>15</v>
      </c>
      <c r="D102" s="146"/>
      <c r="E102" s="146"/>
      <c r="F102" s="146"/>
      <c r="G102" s="146"/>
      <c r="H102" s="146"/>
      <c r="I102" s="146"/>
      <c r="J102" s="146"/>
      <c r="K102" s="146"/>
      <c r="L102" s="146"/>
      <c r="M102" s="3"/>
      <c r="N102" s="3"/>
    </row>
    <row r="103" spans="2:14" x14ac:dyDescent="0.2">
      <c r="B103" s="3"/>
      <c r="C103" s="146" t="s">
        <v>16</v>
      </c>
      <c r="D103" s="146"/>
      <c r="E103" s="146"/>
      <c r="F103" s="146"/>
      <c r="G103" s="146"/>
      <c r="H103" s="146"/>
      <c r="I103" s="146"/>
      <c r="J103" s="146"/>
      <c r="K103" s="146"/>
      <c r="L103" s="146"/>
      <c r="M103" s="3"/>
      <c r="N103" s="3"/>
    </row>
    <row r="104" spans="2:14" x14ac:dyDescent="0.2">
      <c r="B104" s="3" t="s">
        <v>17</v>
      </c>
      <c r="C104" s="66"/>
      <c r="D104" s="66"/>
      <c r="E104" s="66"/>
      <c r="F104" s="66"/>
      <c r="G104" s="66"/>
      <c r="H104" s="66"/>
      <c r="I104" s="66"/>
      <c r="J104" s="66"/>
      <c r="K104" s="66"/>
      <c r="L104" s="146" t="s">
        <v>18</v>
      </c>
      <c r="M104" s="146"/>
      <c r="N104" s="146"/>
    </row>
    <row r="105" spans="2:14" x14ac:dyDescent="0.2">
      <c r="B105" s="3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2:14" x14ac:dyDescent="0.2">
      <c r="B106" s="3" t="s">
        <v>19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</row>
    <row r="107" spans="2:14" x14ac:dyDescent="0.2">
      <c r="B107" s="3" t="s">
        <v>20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</row>
    <row r="108" spans="2:14" x14ac:dyDescent="0.2">
      <c r="B108" s="3" t="s">
        <v>112</v>
      </c>
      <c r="C108" s="135"/>
      <c r="D108" s="135"/>
      <c r="E108" s="135"/>
      <c r="F108" s="135"/>
      <c r="G108" s="135"/>
      <c r="H108" s="66"/>
      <c r="I108" s="66"/>
      <c r="J108" s="66"/>
      <c r="K108" s="66"/>
      <c r="L108" s="66"/>
      <c r="M108" s="66"/>
      <c r="N108" s="66"/>
    </row>
    <row r="109" spans="2:14" x14ac:dyDescent="0.2">
      <c r="B109" s="3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</row>
    <row r="110" spans="2:14" x14ac:dyDescent="0.2">
      <c r="B110" s="3"/>
      <c r="C110" s="3"/>
      <c r="D110" s="3"/>
      <c r="E110" s="3"/>
      <c r="F110" s="3"/>
      <c r="G110" s="3"/>
      <c r="H110" s="4"/>
      <c r="I110" s="3"/>
      <c r="J110" s="3"/>
      <c r="K110" s="3"/>
      <c r="L110" s="3"/>
      <c r="M110" s="3"/>
      <c r="N110" s="3"/>
    </row>
    <row r="111" spans="2:14" x14ac:dyDescent="0.2">
      <c r="B111" s="147" t="s">
        <v>4</v>
      </c>
      <c r="C111" s="149" t="s">
        <v>21</v>
      </c>
      <c r="D111" s="164" t="s">
        <v>22</v>
      </c>
      <c r="E111" s="164" t="s">
        <v>23</v>
      </c>
      <c r="F111" s="164" t="s">
        <v>48</v>
      </c>
      <c r="G111" s="164" t="s">
        <v>24</v>
      </c>
      <c r="H111" s="165" t="s">
        <v>0</v>
      </c>
      <c r="I111" s="152" t="s">
        <v>25</v>
      </c>
      <c r="J111" s="152"/>
      <c r="K111" s="152"/>
      <c r="L111" s="152"/>
      <c r="M111" s="153" t="s">
        <v>26</v>
      </c>
      <c r="N111" s="154" t="s">
        <v>27</v>
      </c>
    </row>
    <row r="112" spans="2:14" x14ac:dyDescent="0.2">
      <c r="B112" s="148"/>
      <c r="C112" s="150"/>
      <c r="D112" s="164"/>
      <c r="E112" s="164"/>
      <c r="F112" s="164"/>
      <c r="G112" s="164"/>
      <c r="H112" s="165"/>
      <c r="I112" s="2" t="s">
        <v>28</v>
      </c>
      <c r="J112" s="2" t="s">
        <v>29</v>
      </c>
      <c r="K112" s="2" t="s">
        <v>30</v>
      </c>
      <c r="L112" s="2" t="s">
        <v>31</v>
      </c>
      <c r="M112" s="153"/>
      <c r="N112" s="155"/>
    </row>
    <row r="113" spans="2:14" x14ac:dyDescent="0.2">
      <c r="B113" s="157" t="s">
        <v>93</v>
      </c>
      <c r="C113" s="158"/>
      <c r="D113" s="158"/>
      <c r="E113" s="158"/>
      <c r="F113" s="158"/>
      <c r="G113" s="159"/>
      <c r="H113" s="5" t="s">
        <v>83</v>
      </c>
      <c r="I113" s="6">
        <v>296.07</v>
      </c>
      <c r="J113" s="6">
        <v>210.92</v>
      </c>
      <c r="K113" s="6">
        <v>105.85</v>
      </c>
      <c r="L113" s="6"/>
      <c r="M113" s="6">
        <v>8.98</v>
      </c>
      <c r="N113" s="6"/>
    </row>
    <row r="114" spans="2:14" x14ac:dyDescent="0.2">
      <c r="B114" s="160"/>
      <c r="C114" s="161"/>
      <c r="D114" s="161"/>
      <c r="E114" s="161"/>
      <c r="F114" s="161"/>
      <c r="G114" s="162"/>
      <c r="H114" s="5" t="s">
        <v>1</v>
      </c>
      <c r="I114" s="6">
        <v>164.44</v>
      </c>
      <c r="J114" s="6">
        <v>117.18</v>
      </c>
      <c r="K114" s="6">
        <v>59.37</v>
      </c>
      <c r="L114" s="6"/>
      <c r="M114" s="6">
        <v>9.3699999999999992</v>
      </c>
      <c r="N114" s="6"/>
    </row>
    <row r="115" spans="2:14" x14ac:dyDescent="0.2">
      <c r="B115" s="160"/>
      <c r="C115" s="161"/>
      <c r="D115" s="161"/>
      <c r="E115" s="161"/>
      <c r="F115" s="161"/>
      <c r="G115" s="162"/>
      <c r="H115" s="5" t="s">
        <v>3</v>
      </c>
      <c r="I115" s="6">
        <v>97.65</v>
      </c>
      <c r="J115" s="6">
        <v>71.09</v>
      </c>
      <c r="K115" s="6">
        <v>36.409999999999997</v>
      </c>
      <c r="L115" s="6"/>
      <c r="M115" s="6">
        <v>1.95</v>
      </c>
      <c r="N115" s="6"/>
    </row>
    <row r="116" spans="2:14" x14ac:dyDescent="0.2">
      <c r="B116" s="78" t="s">
        <v>84</v>
      </c>
      <c r="C116" s="75" t="s">
        <v>32</v>
      </c>
      <c r="D116" s="78">
        <v>119</v>
      </c>
      <c r="E116" s="78">
        <v>16</v>
      </c>
      <c r="F116" s="78">
        <v>1</v>
      </c>
      <c r="G116" s="17">
        <v>9.5</v>
      </c>
      <c r="H116" s="15" t="s">
        <v>83</v>
      </c>
      <c r="I116" s="80">
        <v>3</v>
      </c>
      <c r="J116" s="80">
        <v>18</v>
      </c>
      <c r="K116" s="80">
        <v>3</v>
      </c>
      <c r="L116" s="82">
        <f t="shared" ref="L116" si="11">IFERROR(K116+J116+I116,"")</f>
        <v>24</v>
      </c>
      <c r="M116" s="81">
        <v>18</v>
      </c>
      <c r="N116" s="83">
        <f>IFERROR(L116+M116,"")</f>
        <v>42</v>
      </c>
    </row>
    <row r="117" spans="2:14" x14ac:dyDescent="0.2">
      <c r="B117" s="2"/>
      <c r="C117" s="2"/>
      <c r="D117" s="2"/>
      <c r="E117" s="2"/>
      <c r="F117" s="2"/>
      <c r="G117" s="2"/>
      <c r="H117" s="7" t="s">
        <v>33</v>
      </c>
      <c r="I117" s="95">
        <f>IFERROR(I116*I113,"")</f>
        <v>888.21</v>
      </c>
      <c r="J117" s="95">
        <f>IFERROR(J116*J113,"")</f>
        <v>3796.56</v>
      </c>
      <c r="K117" s="95">
        <f>IFERROR(K116*K113,"")</f>
        <v>317.54999999999995</v>
      </c>
      <c r="L117" s="95">
        <f t="shared" ref="L117:L121" si="12">IFERROR(K117+J117+I117,"")</f>
        <v>5002.32</v>
      </c>
      <c r="M117" s="95">
        <f>IFERROR(M116*M113,"")</f>
        <v>161.64000000000001</v>
      </c>
      <c r="N117" s="96">
        <f t="shared" ref="N117:N121" si="13">IFERROR(L117+M117,"")</f>
        <v>5163.96</v>
      </c>
    </row>
    <row r="118" spans="2:14" x14ac:dyDescent="0.2">
      <c r="B118" s="2"/>
      <c r="C118" s="2"/>
      <c r="D118" s="2"/>
      <c r="E118" s="2"/>
      <c r="F118" s="2"/>
      <c r="G118" s="2"/>
      <c r="H118" s="15" t="s">
        <v>1</v>
      </c>
      <c r="I118" s="86">
        <v>64</v>
      </c>
      <c r="J118" s="86">
        <v>349</v>
      </c>
      <c r="K118" s="86">
        <v>69</v>
      </c>
      <c r="L118" s="88">
        <f t="shared" si="12"/>
        <v>482</v>
      </c>
      <c r="M118" s="87">
        <v>252</v>
      </c>
      <c r="N118" s="123">
        <f>IFERROR(L118+M118,"")</f>
        <v>734</v>
      </c>
    </row>
    <row r="119" spans="2:14" x14ac:dyDescent="0.2">
      <c r="B119" s="2"/>
      <c r="C119" s="2"/>
      <c r="D119" s="2"/>
      <c r="E119" s="2"/>
      <c r="F119" s="2"/>
      <c r="G119" s="2"/>
      <c r="H119" s="7" t="s">
        <v>33</v>
      </c>
      <c r="I119" s="95">
        <f>IFERROR(I118*I114,"")</f>
        <v>10524.16</v>
      </c>
      <c r="J119" s="95">
        <f>IFERROR(J118*J114,"")</f>
        <v>40895.82</v>
      </c>
      <c r="K119" s="95">
        <f>IFERROR(K118*K114,"")</f>
        <v>4096.53</v>
      </c>
      <c r="L119" s="95">
        <f t="shared" si="12"/>
        <v>55516.509999999995</v>
      </c>
      <c r="M119" s="95">
        <f>IFERROR(M118*M114,"")</f>
        <v>2361.2399999999998</v>
      </c>
      <c r="N119" s="96">
        <f t="shared" si="13"/>
        <v>57877.749999999993</v>
      </c>
    </row>
    <row r="120" spans="2:14" x14ac:dyDescent="0.2">
      <c r="B120" s="2"/>
      <c r="C120" s="2"/>
      <c r="D120" s="2"/>
      <c r="E120" s="2"/>
      <c r="F120" s="2"/>
      <c r="G120" s="2"/>
      <c r="H120" s="16" t="s">
        <v>3</v>
      </c>
      <c r="I120" s="82">
        <v>11</v>
      </c>
      <c r="J120" s="82">
        <v>281</v>
      </c>
      <c r="K120" s="82">
        <v>71</v>
      </c>
      <c r="L120" s="82">
        <f t="shared" si="12"/>
        <v>363</v>
      </c>
      <c r="M120" s="82">
        <v>194</v>
      </c>
      <c r="N120" s="83">
        <f>IFERROR(L120+M120,"")</f>
        <v>557</v>
      </c>
    </row>
    <row r="121" spans="2:14" x14ac:dyDescent="0.2">
      <c r="B121" s="2"/>
      <c r="C121" s="2"/>
      <c r="D121" s="2"/>
      <c r="E121" s="2"/>
      <c r="F121" s="2"/>
      <c r="G121" s="2"/>
      <c r="H121" s="7" t="s">
        <v>33</v>
      </c>
      <c r="I121" s="95">
        <f>IFERROR(I120*I115,"")</f>
        <v>1074.1500000000001</v>
      </c>
      <c r="J121" s="95">
        <f>IFERROR(J120*J115,"")</f>
        <v>19976.29</v>
      </c>
      <c r="K121" s="95">
        <f>IFERROR(K120*K115,"")</f>
        <v>2585.1099999999997</v>
      </c>
      <c r="L121" s="95">
        <f t="shared" si="12"/>
        <v>23635.550000000003</v>
      </c>
      <c r="M121" s="95">
        <f>IFERROR(M120*M115,"")</f>
        <v>378.3</v>
      </c>
      <c r="N121" s="96">
        <f t="shared" si="13"/>
        <v>24013.850000000002</v>
      </c>
    </row>
    <row r="122" spans="2:14" x14ac:dyDescent="0.2">
      <c r="B122" s="2"/>
      <c r="C122" s="2"/>
      <c r="D122" s="2"/>
      <c r="E122" s="2"/>
      <c r="F122" s="2"/>
      <c r="G122" s="2"/>
      <c r="H122" s="8" t="s">
        <v>34</v>
      </c>
      <c r="I122" s="93">
        <f ca="1">SUM(I116:OFFSET(I122,-1,0))-I123</f>
        <v>78</v>
      </c>
      <c r="J122" s="93">
        <f ca="1">SUM(J116:OFFSET(J122,-1,0))-J123</f>
        <v>648</v>
      </c>
      <c r="K122" s="93">
        <f ca="1">SUM(K116:OFFSET(K122,-1,0))-K123</f>
        <v>143</v>
      </c>
      <c r="L122" s="93">
        <f t="shared" ref="L122:L123" ca="1" si="14">K122+J122+I122</f>
        <v>869</v>
      </c>
      <c r="M122" s="93">
        <f ca="1">SUM(M116:OFFSET(M122,-1,0))-M123</f>
        <v>464</v>
      </c>
      <c r="N122" s="94">
        <f t="shared" ref="N122:N123" ca="1" si="15">L122+M122</f>
        <v>1333</v>
      </c>
    </row>
    <row r="123" spans="2:14" x14ac:dyDescent="0.2">
      <c r="B123" s="2"/>
      <c r="C123" s="2"/>
      <c r="D123" s="2"/>
      <c r="E123" s="2"/>
      <c r="F123" s="2"/>
      <c r="G123" s="2"/>
      <c r="H123" s="8" t="s">
        <v>49</v>
      </c>
      <c r="I123" s="95">
        <f>SUMIF(H116:H121,"стоимость",I116:I121)</f>
        <v>12486.519999999999</v>
      </c>
      <c r="J123" s="95">
        <f>SUMIF(H116:H121,"стоимость",J116:J121)</f>
        <v>64668.67</v>
      </c>
      <c r="K123" s="95">
        <f>SUMIF(H116:H121,"стоимость",K116:K121)</f>
        <v>6999.19</v>
      </c>
      <c r="L123" s="95">
        <f t="shared" si="14"/>
        <v>84154.38</v>
      </c>
      <c r="M123" s="95">
        <f>SUMIF(H116:H121,"стоимость",M116:M121)</f>
        <v>2901.18</v>
      </c>
      <c r="N123" s="96">
        <f t="shared" si="15"/>
        <v>87055.56</v>
      </c>
    </row>
    <row r="124" spans="2:14" x14ac:dyDescent="0.2">
      <c r="B124" s="163" t="s">
        <v>98</v>
      </c>
      <c r="C124" s="143"/>
      <c r="D124" s="143"/>
      <c r="E124" s="143"/>
      <c r="F124" s="92">
        <v>1</v>
      </c>
      <c r="G124" s="91"/>
      <c r="H124" s="89"/>
      <c r="I124" s="90"/>
      <c r="J124" s="90"/>
      <c r="K124" s="90"/>
      <c r="L124" s="90"/>
      <c r="M124" s="90"/>
      <c r="N124" s="90">
        <f>F124*N123</f>
        <v>87055.56</v>
      </c>
    </row>
    <row r="125" spans="2:14" x14ac:dyDescent="0.2">
      <c r="B125" s="151" t="s">
        <v>35</v>
      </c>
      <c r="C125" s="151"/>
      <c r="D125" s="151"/>
      <c r="E125" s="151"/>
      <c r="F125" s="67"/>
      <c r="G125" s="3"/>
      <c r="H125" s="4"/>
      <c r="I125" s="3"/>
      <c r="J125" s="9"/>
      <c r="K125" s="9"/>
      <c r="L125" s="10"/>
      <c r="M125" s="9"/>
      <c r="N125" s="9"/>
    </row>
    <row r="126" spans="2:14" x14ac:dyDescent="0.2">
      <c r="B126" s="156" t="s">
        <v>80</v>
      </c>
      <c r="C126" s="156"/>
      <c r="D126" s="156"/>
      <c r="E126" s="156"/>
      <c r="F126" s="156"/>
      <c r="G126" s="156"/>
      <c r="H126" s="156"/>
      <c r="I126" s="156"/>
      <c r="J126" s="76"/>
      <c r="K126" s="76"/>
      <c r="L126" s="77"/>
      <c r="M126" s="76"/>
      <c r="N126" s="76"/>
    </row>
    <row r="127" spans="2:14" x14ac:dyDescent="0.2">
      <c r="B127" s="141" t="s">
        <v>36</v>
      </c>
      <c r="C127" s="141"/>
      <c r="D127" s="141"/>
      <c r="E127" s="141"/>
      <c r="F127" s="141"/>
      <c r="G127" s="141"/>
      <c r="H127" s="141"/>
      <c r="I127" s="141"/>
      <c r="J127" s="9"/>
      <c r="K127" s="9"/>
      <c r="L127" s="10"/>
      <c r="M127" s="9"/>
      <c r="N127" s="9"/>
    </row>
    <row r="128" spans="2:14" x14ac:dyDescent="0.2">
      <c r="B128" s="141" t="s">
        <v>37</v>
      </c>
      <c r="C128" s="141"/>
      <c r="D128" s="141"/>
      <c r="E128" s="141"/>
      <c r="F128" s="141"/>
      <c r="G128" s="141"/>
      <c r="H128" s="141"/>
      <c r="I128" s="141"/>
      <c r="J128" s="9"/>
      <c r="K128" s="9"/>
      <c r="L128" s="10"/>
      <c r="M128" s="9"/>
      <c r="N128" s="9"/>
    </row>
    <row r="129" spans="2:14" x14ac:dyDescent="0.2">
      <c r="B129" s="141" t="s">
        <v>38</v>
      </c>
      <c r="C129" s="141"/>
      <c r="D129" s="141"/>
      <c r="E129" s="141"/>
      <c r="F129" s="141"/>
      <c r="G129" s="141"/>
      <c r="H129" s="141"/>
      <c r="I129" s="141"/>
      <c r="J129" s="9"/>
      <c r="K129" s="9"/>
      <c r="L129" s="10"/>
      <c r="M129" s="9"/>
      <c r="N129" s="9"/>
    </row>
    <row r="130" spans="2:14" x14ac:dyDescent="0.2">
      <c r="B130" s="141" t="s">
        <v>39</v>
      </c>
      <c r="C130" s="141"/>
      <c r="D130" s="141"/>
      <c r="E130" s="141"/>
      <c r="F130" s="141"/>
      <c r="G130" s="141"/>
      <c r="H130" s="141"/>
      <c r="I130" s="141"/>
      <c r="J130" s="3"/>
      <c r="K130" s="3"/>
      <c r="L130" s="3"/>
      <c r="M130" s="3"/>
      <c r="N130" s="3"/>
    </row>
    <row r="131" spans="2:14" x14ac:dyDescent="0.2">
      <c r="B131" s="141" t="s">
        <v>40</v>
      </c>
      <c r="C131" s="141"/>
      <c r="D131" s="141"/>
      <c r="E131" s="141"/>
      <c r="F131" s="141"/>
      <c r="G131" s="141"/>
      <c r="H131" s="141"/>
      <c r="I131" s="141"/>
      <c r="J131" s="3"/>
      <c r="K131" s="3"/>
      <c r="L131" s="3"/>
      <c r="M131" s="3"/>
      <c r="N131" s="3"/>
    </row>
    <row r="132" spans="2:14" x14ac:dyDescent="0.2">
      <c r="B132" s="141" t="s">
        <v>41</v>
      </c>
      <c r="C132" s="141"/>
      <c r="D132" s="141"/>
      <c r="E132" s="141"/>
      <c r="F132" s="141"/>
      <c r="G132" s="141"/>
      <c r="H132" s="141"/>
      <c r="I132" s="141"/>
      <c r="J132" s="3"/>
      <c r="K132" s="3"/>
      <c r="L132" s="3"/>
      <c r="M132" s="3"/>
      <c r="N132" s="3"/>
    </row>
    <row r="133" spans="2:14" x14ac:dyDescent="0.2">
      <c r="B133" s="141" t="s">
        <v>42</v>
      </c>
      <c r="C133" s="141"/>
      <c r="D133" s="141"/>
      <c r="E133" s="141"/>
      <c r="F133" s="141"/>
      <c r="G133" s="141"/>
      <c r="H133" s="141"/>
      <c r="I133" s="141"/>
      <c r="J133" s="3"/>
      <c r="K133" s="3"/>
      <c r="L133" s="3"/>
      <c r="M133" s="3"/>
      <c r="N133" s="3"/>
    </row>
    <row r="134" spans="2:14" x14ac:dyDescent="0.2">
      <c r="B134" s="65"/>
      <c r="C134" s="65"/>
      <c r="D134" s="65"/>
      <c r="E134" s="65"/>
      <c r="F134" s="65"/>
      <c r="G134" s="65"/>
      <c r="H134" s="65"/>
      <c r="I134" s="65"/>
      <c r="J134" s="3"/>
      <c r="K134" s="3"/>
      <c r="L134" s="3"/>
      <c r="M134" s="3"/>
      <c r="N134" s="3"/>
    </row>
    <row r="135" spans="2:14" x14ac:dyDescent="0.2">
      <c r="B135" s="3" t="s">
        <v>43</v>
      </c>
      <c r="C135" s="3"/>
      <c r="D135" s="3"/>
      <c r="E135" s="3"/>
      <c r="F135" s="3"/>
      <c r="G135" s="3"/>
      <c r="H135" s="4"/>
      <c r="I135" s="3"/>
      <c r="J135" s="3" t="s">
        <v>44</v>
      </c>
      <c r="K135" s="3"/>
      <c r="L135" s="3"/>
      <c r="M135" s="3"/>
      <c r="N135" s="3"/>
    </row>
    <row r="136" spans="2:14" x14ac:dyDescent="0.2">
      <c r="B136" s="11" t="s">
        <v>79</v>
      </c>
      <c r="C136" s="11"/>
      <c r="D136" s="3"/>
      <c r="E136" s="3"/>
      <c r="F136" s="3"/>
      <c r="G136" s="3"/>
      <c r="H136" s="4"/>
      <c r="I136" s="3"/>
      <c r="J136" s="11"/>
      <c r="K136" s="11"/>
      <c r="L136" s="11"/>
      <c r="M136" s="3"/>
      <c r="N136" s="3"/>
    </row>
    <row r="137" spans="2:14" x14ac:dyDescent="0.2">
      <c r="B137" s="12" t="s">
        <v>45</v>
      </c>
      <c r="C137" s="3"/>
      <c r="D137" s="3"/>
      <c r="E137" s="3"/>
      <c r="F137" s="3"/>
      <c r="G137" s="3"/>
      <c r="H137" s="4"/>
      <c r="I137" s="3"/>
      <c r="J137" s="3" t="s">
        <v>45</v>
      </c>
      <c r="K137" s="3"/>
      <c r="L137" s="3"/>
      <c r="M137" s="3"/>
      <c r="N137" s="3"/>
    </row>
    <row r="138" spans="2:14" x14ac:dyDescent="0.2">
      <c r="B138" s="3"/>
      <c r="C138" s="3"/>
      <c r="D138" s="3"/>
      <c r="E138" s="3"/>
      <c r="F138" s="3"/>
      <c r="G138" s="3"/>
      <c r="H138" s="4"/>
      <c r="I138" s="3"/>
      <c r="J138" s="3"/>
      <c r="K138" s="3"/>
      <c r="L138" s="3"/>
      <c r="M138" s="3"/>
      <c r="N138" s="3"/>
    </row>
    <row r="139" spans="2:14" x14ac:dyDescent="0.2">
      <c r="B139" s="11"/>
      <c r="C139" s="11"/>
      <c r="D139" s="3"/>
      <c r="E139" s="3"/>
      <c r="F139" s="3"/>
      <c r="G139" s="3"/>
      <c r="H139" s="4"/>
      <c r="I139" s="3"/>
      <c r="J139" s="11"/>
      <c r="K139" s="11"/>
      <c r="L139" s="11"/>
      <c r="M139" s="3"/>
      <c r="N139" s="3"/>
    </row>
    <row r="140" spans="2:14" x14ac:dyDescent="0.2">
      <c r="B140" s="13" t="s">
        <v>46</v>
      </c>
      <c r="C140" s="3"/>
      <c r="D140" s="3"/>
      <c r="E140" s="3"/>
      <c r="F140" s="3"/>
      <c r="G140" s="3"/>
      <c r="H140" s="4"/>
      <c r="I140" s="3"/>
      <c r="J140" s="145" t="s">
        <v>46</v>
      </c>
      <c r="K140" s="145"/>
      <c r="L140" s="145"/>
      <c r="M140" s="3"/>
      <c r="N140" s="3"/>
    </row>
    <row r="141" spans="2:14" x14ac:dyDescent="0.2">
      <c r="B141" s="3"/>
      <c r="C141" s="3"/>
      <c r="D141" s="3"/>
      <c r="E141" s="3"/>
      <c r="F141" s="3"/>
      <c r="G141" s="3"/>
      <c r="H141" s="4"/>
      <c r="I141" s="3"/>
      <c r="J141" s="3"/>
      <c r="K141" s="3"/>
      <c r="L141" s="3"/>
      <c r="M141" s="3"/>
      <c r="N141" s="3"/>
    </row>
    <row r="142" spans="2:14" x14ac:dyDescent="0.2">
      <c r="B142" s="65" t="s">
        <v>47</v>
      </c>
      <c r="C142" s="3"/>
      <c r="D142" s="3"/>
      <c r="E142" s="3"/>
      <c r="F142" s="3"/>
      <c r="G142" s="3"/>
      <c r="H142" s="4"/>
      <c r="I142" s="3"/>
      <c r="J142" s="3" t="s">
        <v>47</v>
      </c>
      <c r="K142" s="3"/>
      <c r="L142" s="3"/>
      <c r="M142" s="3"/>
      <c r="N142" s="3"/>
    </row>
    <row r="143" spans="2:14" x14ac:dyDescent="0.2">
      <c r="B143" s="103"/>
      <c r="C143" s="3"/>
      <c r="D143" s="3"/>
      <c r="E143" s="3"/>
      <c r="F143" s="3"/>
      <c r="G143" s="3"/>
      <c r="H143" s="4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4"/>
      <c r="I144" s="3"/>
      <c r="J144" s="3"/>
      <c r="K144" s="3"/>
      <c r="M144" s="3"/>
      <c r="N144" s="14" t="s">
        <v>12</v>
      </c>
    </row>
    <row r="145" spans="2:14" x14ac:dyDescent="0.2">
      <c r="B145" s="3"/>
      <c r="C145" s="3"/>
      <c r="D145" s="3"/>
      <c r="E145" s="3"/>
      <c r="F145" s="3"/>
      <c r="G145" s="3"/>
      <c r="H145" s="4"/>
      <c r="I145" s="3"/>
      <c r="J145" s="3"/>
      <c r="K145" s="3"/>
      <c r="M145" s="3"/>
      <c r="N145" s="14" t="s">
        <v>13</v>
      </c>
    </row>
    <row r="146" spans="2:14" x14ac:dyDescent="0.2">
      <c r="B146" s="3"/>
      <c r="C146" s="3"/>
      <c r="D146" s="3"/>
      <c r="E146" s="3"/>
      <c r="F146" s="3"/>
      <c r="G146" s="3"/>
      <c r="H146" s="4"/>
      <c r="I146" s="3"/>
      <c r="J146" s="3"/>
      <c r="K146" s="3"/>
      <c r="M146" s="3"/>
      <c r="N146" s="14" t="s">
        <v>14</v>
      </c>
    </row>
    <row r="147" spans="2:14" x14ac:dyDescent="0.2">
      <c r="B147" s="3"/>
      <c r="C147" s="3"/>
      <c r="D147" s="3"/>
      <c r="E147" s="3"/>
      <c r="F147" s="3"/>
      <c r="G147" s="3"/>
      <c r="H147" s="4"/>
      <c r="I147" s="3"/>
      <c r="J147" s="3"/>
      <c r="K147" s="3"/>
      <c r="L147" s="3"/>
      <c r="M147" s="3"/>
      <c r="N147" s="3"/>
    </row>
    <row r="148" spans="2:14" x14ac:dyDescent="0.2">
      <c r="B148" s="3"/>
      <c r="C148" s="146" t="s">
        <v>15</v>
      </c>
      <c r="D148" s="146"/>
      <c r="E148" s="146"/>
      <c r="F148" s="146"/>
      <c r="G148" s="146"/>
      <c r="H148" s="146"/>
      <c r="I148" s="146"/>
      <c r="J148" s="146"/>
      <c r="K148" s="146"/>
      <c r="L148" s="146"/>
      <c r="M148" s="3"/>
      <c r="N148" s="3"/>
    </row>
    <row r="149" spans="2:14" x14ac:dyDescent="0.2">
      <c r="B149" s="3"/>
      <c r="C149" s="146" t="s">
        <v>16</v>
      </c>
      <c r="D149" s="146"/>
      <c r="E149" s="146"/>
      <c r="F149" s="146"/>
      <c r="G149" s="146"/>
      <c r="H149" s="146"/>
      <c r="I149" s="146"/>
      <c r="J149" s="146"/>
      <c r="K149" s="146"/>
      <c r="L149" s="146"/>
      <c r="M149" s="3"/>
      <c r="N149" s="3"/>
    </row>
    <row r="150" spans="2:14" x14ac:dyDescent="0.2">
      <c r="B150" s="3" t="s">
        <v>17</v>
      </c>
      <c r="C150" s="107"/>
      <c r="D150" s="107"/>
      <c r="E150" s="107"/>
      <c r="F150" s="107"/>
      <c r="G150" s="107"/>
      <c r="H150" s="107"/>
      <c r="I150" s="107"/>
      <c r="J150" s="107"/>
      <c r="K150" s="107"/>
      <c r="L150" s="146" t="s">
        <v>18</v>
      </c>
      <c r="M150" s="146"/>
      <c r="N150" s="146"/>
    </row>
    <row r="151" spans="2:14" x14ac:dyDescent="0.2">
      <c r="B151" s="3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</row>
    <row r="152" spans="2:14" x14ac:dyDescent="0.2">
      <c r="B152" s="3" t="s">
        <v>19</v>
      </c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</row>
    <row r="153" spans="2:14" x14ac:dyDescent="0.2">
      <c r="B153" s="3" t="s">
        <v>20</v>
      </c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</row>
    <row r="154" spans="2:14" x14ac:dyDescent="0.2">
      <c r="B154" s="3" t="s">
        <v>112</v>
      </c>
      <c r="C154" s="135"/>
      <c r="D154" s="135"/>
      <c r="E154" s="135"/>
      <c r="F154" s="135"/>
      <c r="G154" s="135"/>
      <c r="H154" s="107"/>
      <c r="I154" s="107"/>
      <c r="J154" s="107"/>
      <c r="K154" s="107"/>
      <c r="L154" s="107"/>
      <c r="M154" s="107"/>
      <c r="N154" s="107"/>
    </row>
    <row r="155" spans="2:14" x14ac:dyDescent="0.2">
      <c r="B155" s="3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</row>
    <row r="156" spans="2:14" x14ac:dyDescent="0.2">
      <c r="B156" s="3"/>
      <c r="C156" s="3"/>
      <c r="D156" s="3"/>
      <c r="E156" s="3"/>
      <c r="F156" s="3"/>
      <c r="G156" s="3"/>
      <c r="H156" s="4"/>
      <c r="I156" s="3"/>
      <c r="J156" s="3"/>
      <c r="K156" s="3"/>
      <c r="L156" s="3"/>
      <c r="M156" s="3"/>
      <c r="N156" s="3"/>
    </row>
    <row r="157" spans="2:14" x14ac:dyDescent="0.2">
      <c r="B157" s="147" t="s">
        <v>4</v>
      </c>
      <c r="C157" s="149" t="s">
        <v>21</v>
      </c>
      <c r="D157" s="147" t="s">
        <v>22</v>
      </c>
      <c r="E157" s="147" t="s">
        <v>23</v>
      </c>
      <c r="F157" s="147" t="s">
        <v>48</v>
      </c>
      <c r="G157" s="147" t="s">
        <v>24</v>
      </c>
      <c r="H157" s="174" t="s">
        <v>0</v>
      </c>
      <c r="I157" s="176" t="s">
        <v>25</v>
      </c>
      <c r="J157" s="177"/>
      <c r="K157" s="177"/>
      <c r="L157" s="178"/>
      <c r="M157" s="170" t="s">
        <v>26</v>
      </c>
      <c r="N157" s="154" t="s">
        <v>27</v>
      </c>
    </row>
    <row r="158" spans="2:14" ht="12.75" customHeight="1" x14ac:dyDescent="0.2">
      <c r="B158" s="148"/>
      <c r="C158" s="150"/>
      <c r="D158" s="148"/>
      <c r="E158" s="148"/>
      <c r="F158" s="148"/>
      <c r="G158" s="148"/>
      <c r="H158" s="175"/>
      <c r="I158" s="2" t="s">
        <v>28</v>
      </c>
      <c r="J158" s="2" t="s">
        <v>29</v>
      </c>
      <c r="K158" s="2" t="s">
        <v>30</v>
      </c>
      <c r="L158" s="2" t="s">
        <v>31</v>
      </c>
      <c r="M158" s="171"/>
      <c r="N158" s="155"/>
    </row>
    <row r="159" spans="2:14" x14ac:dyDescent="0.2">
      <c r="B159" s="157" t="s">
        <v>93</v>
      </c>
      <c r="C159" s="158"/>
      <c r="D159" s="158"/>
      <c r="E159" s="158"/>
      <c r="F159" s="158"/>
      <c r="G159" s="159"/>
      <c r="H159" s="5" t="s">
        <v>1</v>
      </c>
      <c r="I159" s="6">
        <v>164.44</v>
      </c>
      <c r="J159" s="6">
        <v>117.18</v>
      </c>
      <c r="K159" s="6">
        <v>59.37</v>
      </c>
      <c r="L159" s="6"/>
      <c r="M159" s="6">
        <v>9.3699999999999992</v>
      </c>
      <c r="N159" s="6"/>
    </row>
    <row r="160" spans="2:14" x14ac:dyDescent="0.2">
      <c r="B160" s="160"/>
      <c r="C160" s="161"/>
      <c r="D160" s="161"/>
      <c r="E160" s="161"/>
      <c r="F160" s="161"/>
      <c r="G160" s="162"/>
      <c r="H160" s="5" t="s">
        <v>2</v>
      </c>
      <c r="I160" s="6">
        <v>31.25</v>
      </c>
      <c r="J160" s="6">
        <v>23.83</v>
      </c>
      <c r="K160" s="6">
        <v>12.11</v>
      </c>
      <c r="L160" s="6"/>
      <c r="M160" s="6">
        <v>0.78</v>
      </c>
      <c r="N160" s="6"/>
    </row>
    <row r="161" spans="2:14" x14ac:dyDescent="0.2">
      <c r="B161" s="78" t="s">
        <v>84</v>
      </c>
      <c r="C161" s="75" t="s">
        <v>32</v>
      </c>
      <c r="D161" s="78">
        <v>126</v>
      </c>
      <c r="E161" s="78">
        <v>13</v>
      </c>
      <c r="F161" s="78">
        <v>4</v>
      </c>
      <c r="G161" s="17">
        <v>1.8</v>
      </c>
      <c r="H161" s="15" t="s">
        <v>1</v>
      </c>
      <c r="I161" s="80">
        <v>32</v>
      </c>
      <c r="J161" s="80">
        <v>93</v>
      </c>
      <c r="K161" s="80">
        <v>20</v>
      </c>
      <c r="L161" s="82">
        <f t="shared" ref="L161" si="16">IFERROR(K161+J161+I161,"")</f>
        <v>145</v>
      </c>
      <c r="M161" s="81">
        <v>60</v>
      </c>
      <c r="N161" s="83">
        <f>IFERROR(L161+M161,"")</f>
        <v>205</v>
      </c>
    </row>
    <row r="162" spans="2:14" x14ac:dyDescent="0.2">
      <c r="B162" s="2"/>
      <c r="C162" s="2"/>
      <c r="D162" s="2"/>
      <c r="E162" s="2"/>
      <c r="F162" s="2"/>
      <c r="G162" s="2"/>
      <c r="H162" s="7" t="s">
        <v>33</v>
      </c>
      <c r="I162" s="95">
        <f>IFERROR(I161*I159,"")</f>
        <v>5262.08</v>
      </c>
      <c r="J162" s="95">
        <f>IFERROR(J161*J159,"")</f>
        <v>10897.74</v>
      </c>
      <c r="K162" s="95">
        <f>IFERROR(K161*K159,"")</f>
        <v>1187.3999999999999</v>
      </c>
      <c r="L162" s="95">
        <f>IFERROR(K162+J162+I162,"")</f>
        <v>17347.22</v>
      </c>
      <c r="M162" s="95">
        <f>IFERROR(M161*M159,"")</f>
        <v>562.19999999999993</v>
      </c>
      <c r="N162" s="96">
        <f>IFERROR(L162+M162,"")</f>
        <v>17909.420000000002</v>
      </c>
    </row>
    <row r="163" spans="2:14" x14ac:dyDescent="0.2">
      <c r="B163" s="2"/>
      <c r="C163" s="2"/>
      <c r="D163" s="2"/>
      <c r="E163" s="2"/>
      <c r="F163" s="2"/>
      <c r="G163" s="2"/>
      <c r="H163" s="15" t="s">
        <v>2</v>
      </c>
      <c r="I163" s="80">
        <v>18</v>
      </c>
      <c r="J163" s="80">
        <v>9</v>
      </c>
      <c r="K163" s="80">
        <v>0</v>
      </c>
      <c r="L163" s="82">
        <f t="shared" ref="L163:L164" si="17">IFERROR(K163+J163+I163,"")</f>
        <v>27</v>
      </c>
      <c r="M163" s="81">
        <v>18</v>
      </c>
      <c r="N163" s="83">
        <f>IFERROR(L163+M163,"")</f>
        <v>45</v>
      </c>
    </row>
    <row r="164" spans="2:14" x14ac:dyDescent="0.2">
      <c r="B164" s="2"/>
      <c r="C164" s="2"/>
      <c r="D164" s="2"/>
      <c r="E164" s="2"/>
      <c r="F164" s="2"/>
      <c r="G164" s="2"/>
      <c r="H164" s="7" t="s">
        <v>33</v>
      </c>
      <c r="I164" s="95">
        <f>I163*I160</f>
        <v>562.5</v>
      </c>
      <c r="J164" s="95">
        <f>J163*J160</f>
        <v>214.46999999999997</v>
      </c>
      <c r="K164" s="95">
        <f>K163*K160</f>
        <v>0</v>
      </c>
      <c r="L164" s="95">
        <f t="shared" si="17"/>
        <v>776.97</v>
      </c>
      <c r="M164" s="95">
        <f>M163*M160</f>
        <v>14.040000000000001</v>
      </c>
      <c r="N164" s="96">
        <f>IFERROR(L164+M164,"")</f>
        <v>791.01</v>
      </c>
    </row>
    <row r="165" spans="2:14" x14ac:dyDescent="0.2">
      <c r="B165" s="2"/>
      <c r="C165" s="2"/>
      <c r="D165" s="2"/>
      <c r="E165" s="2"/>
      <c r="F165" s="2"/>
      <c r="G165" s="2"/>
      <c r="H165" s="8" t="s">
        <v>34</v>
      </c>
      <c r="I165" s="93">
        <f ca="1">SUM(I161:OFFSET(I165,-1,0))-I166</f>
        <v>50</v>
      </c>
      <c r="J165" s="93">
        <f ca="1">SUM(J161:OFFSET(J165,-1,0))-J166</f>
        <v>102</v>
      </c>
      <c r="K165" s="93">
        <f ca="1">SUM(K161:OFFSET(K165,-1,0))-K166</f>
        <v>20</v>
      </c>
      <c r="L165" s="93">
        <f t="shared" ref="L165:L166" ca="1" si="18">K165+J165+I165</f>
        <v>172</v>
      </c>
      <c r="M165" s="93">
        <f ca="1">SUM(M161:OFFSET(M165,-1,0))-M166</f>
        <v>78</v>
      </c>
      <c r="N165" s="94">
        <f t="shared" ref="N165:N166" ca="1" si="19">L165+M165</f>
        <v>250</v>
      </c>
    </row>
    <row r="166" spans="2:14" x14ac:dyDescent="0.2">
      <c r="B166" s="2"/>
      <c r="C166" s="2"/>
      <c r="D166" s="2"/>
      <c r="E166" s="2"/>
      <c r="F166" s="2"/>
      <c r="G166" s="2"/>
      <c r="H166" s="8" t="s">
        <v>49</v>
      </c>
      <c r="I166" s="95">
        <f>SUMIF(H161:H164,"стоимость",I161:I164)</f>
        <v>5824.58</v>
      </c>
      <c r="J166" s="95">
        <f>SUMIF(H161:H164,"стоимость",J161:J164)</f>
        <v>11112.21</v>
      </c>
      <c r="K166" s="95">
        <f>SUMIF(H161:H164,"стоимость",K161:K164)</f>
        <v>1187.3999999999999</v>
      </c>
      <c r="L166" s="95">
        <f t="shared" si="18"/>
        <v>18124.189999999999</v>
      </c>
      <c r="M166" s="95">
        <f>SUMIF(H161:H164,"стоимость",M161:M164)</f>
        <v>576.2399999999999</v>
      </c>
      <c r="N166" s="96">
        <f t="shared" si="19"/>
        <v>18700.43</v>
      </c>
    </row>
    <row r="167" spans="2:14" x14ac:dyDescent="0.2">
      <c r="B167" s="142" t="s">
        <v>92</v>
      </c>
      <c r="C167" s="172"/>
      <c r="D167" s="172"/>
      <c r="E167" s="173"/>
      <c r="F167" s="92">
        <v>1</v>
      </c>
      <c r="G167" s="91"/>
      <c r="H167" s="89"/>
      <c r="I167" s="90"/>
      <c r="J167" s="90"/>
      <c r="K167" s="90"/>
      <c r="L167" s="90"/>
      <c r="M167" s="90"/>
      <c r="N167" s="90">
        <f>F167*N166</f>
        <v>18700.43</v>
      </c>
    </row>
    <row r="168" spans="2:14" x14ac:dyDescent="0.2">
      <c r="B168" s="166" t="s">
        <v>35</v>
      </c>
      <c r="C168" s="166"/>
      <c r="D168" s="166"/>
      <c r="E168" s="166"/>
      <c r="F168" s="105"/>
      <c r="G168" s="3"/>
      <c r="H168" s="4"/>
      <c r="I168" s="3"/>
      <c r="J168" s="9"/>
      <c r="K168" s="9"/>
      <c r="L168" s="10"/>
      <c r="M168" s="9"/>
      <c r="N168" s="9"/>
    </row>
    <row r="169" spans="2:14" x14ac:dyDescent="0.2">
      <c r="B169" s="156" t="s">
        <v>80</v>
      </c>
      <c r="C169" s="156"/>
      <c r="D169" s="156"/>
      <c r="E169" s="156"/>
      <c r="F169" s="156"/>
      <c r="G169" s="156"/>
      <c r="H169" s="156"/>
      <c r="I169" s="156"/>
      <c r="J169" s="76"/>
      <c r="K169" s="76"/>
      <c r="L169" s="77"/>
      <c r="M169" s="76"/>
      <c r="N169" s="76"/>
    </row>
    <row r="170" spans="2:14" x14ac:dyDescent="0.2">
      <c r="B170" s="141" t="s">
        <v>36</v>
      </c>
      <c r="C170" s="141"/>
      <c r="D170" s="141"/>
      <c r="E170" s="141"/>
      <c r="F170" s="141"/>
      <c r="G170" s="141"/>
      <c r="H170" s="141"/>
      <c r="I170" s="141"/>
      <c r="J170" s="9"/>
      <c r="K170" s="9"/>
      <c r="L170" s="10"/>
      <c r="M170" s="9"/>
      <c r="N170" s="9"/>
    </row>
    <row r="171" spans="2:14" x14ac:dyDescent="0.2">
      <c r="B171" s="141" t="s">
        <v>37</v>
      </c>
      <c r="C171" s="141"/>
      <c r="D171" s="141"/>
      <c r="E171" s="141"/>
      <c r="F171" s="141"/>
      <c r="G171" s="141"/>
      <c r="H171" s="141"/>
      <c r="I171" s="141"/>
      <c r="J171" s="9"/>
      <c r="K171" s="9"/>
      <c r="L171" s="10"/>
      <c r="M171" s="9"/>
      <c r="N171" s="9"/>
    </row>
    <row r="172" spans="2:14" x14ac:dyDescent="0.2">
      <c r="B172" s="141" t="s">
        <v>38</v>
      </c>
      <c r="C172" s="141"/>
      <c r="D172" s="141"/>
      <c r="E172" s="141"/>
      <c r="F172" s="141"/>
      <c r="G172" s="141"/>
      <c r="H172" s="141"/>
      <c r="I172" s="141"/>
      <c r="J172" s="9"/>
      <c r="K172" s="9"/>
      <c r="L172" s="10"/>
      <c r="M172" s="9"/>
      <c r="N172" s="9"/>
    </row>
    <row r="173" spans="2:14" x14ac:dyDescent="0.2">
      <c r="B173" s="141" t="s">
        <v>39</v>
      </c>
      <c r="C173" s="141"/>
      <c r="D173" s="141"/>
      <c r="E173" s="141"/>
      <c r="F173" s="141"/>
      <c r="G173" s="141"/>
      <c r="H173" s="141"/>
      <c r="I173" s="141"/>
      <c r="J173" s="3"/>
      <c r="K173" s="3"/>
      <c r="L173" s="3"/>
      <c r="M173" s="3"/>
      <c r="N173" s="3"/>
    </row>
    <row r="174" spans="2:14" x14ac:dyDescent="0.2">
      <c r="B174" s="141" t="s">
        <v>40</v>
      </c>
      <c r="C174" s="141"/>
      <c r="D174" s="141"/>
      <c r="E174" s="141"/>
      <c r="F174" s="141"/>
      <c r="G174" s="141"/>
      <c r="H174" s="141"/>
      <c r="I174" s="141"/>
      <c r="J174" s="3"/>
      <c r="K174" s="3"/>
      <c r="L174" s="3"/>
      <c r="M174" s="3"/>
      <c r="N174" s="3"/>
    </row>
    <row r="175" spans="2:14" x14ac:dyDescent="0.2">
      <c r="B175" s="141" t="s">
        <v>41</v>
      </c>
      <c r="C175" s="141"/>
      <c r="D175" s="141"/>
      <c r="E175" s="141"/>
      <c r="F175" s="141"/>
      <c r="G175" s="141"/>
      <c r="H175" s="141"/>
      <c r="I175" s="141"/>
      <c r="J175" s="3"/>
      <c r="K175" s="3"/>
      <c r="L175" s="3"/>
      <c r="M175" s="3"/>
      <c r="N175" s="3"/>
    </row>
    <row r="176" spans="2:14" x14ac:dyDescent="0.2">
      <c r="B176" s="141" t="s">
        <v>42</v>
      </c>
      <c r="C176" s="141"/>
      <c r="D176" s="141"/>
      <c r="E176" s="141"/>
      <c r="F176" s="141"/>
      <c r="G176" s="141"/>
      <c r="H176" s="141"/>
      <c r="I176" s="141"/>
      <c r="J176" s="3"/>
      <c r="K176" s="3"/>
      <c r="L176" s="3"/>
      <c r="M176" s="3"/>
      <c r="N176" s="3"/>
    </row>
    <row r="177" spans="2:14" x14ac:dyDescent="0.2">
      <c r="B177" s="103"/>
      <c r="C177" s="103"/>
      <c r="D177" s="103"/>
      <c r="E177" s="103"/>
      <c r="F177" s="103"/>
      <c r="G177" s="103"/>
      <c r="H177" s="103"/>
      <c r="I177" s="103"/>
      <c r="J177" s="3"/>
      <c r="K177" s="3"/>
      <c r="L177" s="3"/>
      <c r="M177" s="3"/>
      <c r="N177" s="3"/>
    </row>
    <row r="178" spans="2:14" x14ac:dyDescent="0.2">
      <c r="B178" s="3" t="s">
        <v>43</v>
      </c>
      <c r="C178" s="3"/>
      <c r="D178" s="3"/>
      <c r="E178" s="3"/>
      <c r="F178" s="3"/>
      <c r="G178" s="3"/>
      <c r="H178" s="4"/>
      <c r="I178" s="3"/>
      <c r="J178" s="3" t="s">
        <v>44</v>
      </c>
      <c r="K178" s="3"/>
      <c r="L178" s="3"/>
      <c r="M178" s="3"/>
      <c r="N178" s="3"/>
    </row>
    <row r="179" spans="2:14" x14ac:dyDescent="0.2">
      <c r="B179" s="11" t="s">
        <v>79</v>
      </c>
      <c r="C179" s="11"/>
      <c r="D179" s="3"/>
      <c r="E179" s="3"/>
      <c r="F179" s="3"/>
      <c r="G179" s="3"/>
      <c r="H179" s="4"/>
      <c r="I179" s="3"/>
      <c r="J179" s="11"/>
      <c r="K179" s="11"/>
      <c r="L179" s="11"/>
      <c r="M179" s="3"/>
      <c r="N179" s="3"/>
    </row>
    <row r="180" spans="2:14" x14ac:dyDescent="0.2">
      <c r="B180" s="12" t="s">
        <v>45</v>
      </c>
      <c r="C180" s="3"/>
      <c r="D180" s="3"/>
      <c r="E180" s="3"/>
      <c r="F180" s="3"/>
      <c r="G180" s="3"/>
      <c r="H180" s="4"/>
      <c r="I180" s="3"/>
      <c r="J180" s="3" t="s">
        <v>45</v>
      </c>
      <c r="K180" s="3"/>
      <c r="L180" s="3"/>
      <c r="M180" s="3"/>
      <c r="N180" s="3"/>
    </row>
    <row r="181" spans="2:14" x14ac:dyDescent="0.2">
      <c r="B181" s="3"/>
      <c r="C181" s="3"/>
      <c r="D181" s="3"/>
      <c r="E181" s="3"/>
      <c r="F181" s="3"/>
      <c r="G181" s="3"/>
      <c r="H181" s="4"/>
      <c r="I181" s="3"/>
      <c r="J181" s="3"/>
      <c r="K181" s="3"/>
      <c r="L181" s="3"/>
      <c r="M181" s="3"/>
      <c r="N181" s="3"/>
    </row>
    <row r="182" spans="2:14" x14ac:dyDescent="0.2">
      <c r="B182" s="11"/>
      <c r="C182" s="11"/>
      <c r="D182" s="3"/>
      <c r="E182" s="3"/>
      <c r="F182" s="3"/>
      <c r="G182" s="3"/>
      <c r="H182" s="4"/>
      <c r="I182" s="3"/>
      <c r="J182" s="11"/>
      <c r="K182" s="11"/>
      <c r="L182" s="11"/>
      <c r="M182" s="3"/>
      <c r="N182" s="3"/>
    </row>
    <row r="183" spans="2:14" x14ac:dyDescent="0.2">
      <c r="B183" s="13" t="s">
        <v>46</v>
      </c>
      <c r="C183" s="3"/>
      <c r="D183" s="3"/>
      <c r="E183" s="3"/>
      <c r="F183" s="3"/>
      <c r="G183" s="3"/>
      <c r="H183" s="4"/>
      <c r="I183" s="3"/>
      <c r="J183" s="145" t="s">
        <v>46</v>
      </c>
      <c r="K183" s="145"/>
      <c r="L183" s="145"/>
      <c r="M183" s="3"/>
      <c r="N183" s="3"/>
    </row>
    <row r="184" spans="2:14" x14ac:dyDescent="0.2">
      <c r="B184" s="3"/>
      <c r="C184" s="3"/>
      <c r="D184" s="3"/>
      <c r="E184" s="3"/>
      <c r="F184" s="3"/>
      <c r="G184" s="3"/>
      <c r="H184" s="4"/>
      <c r="I184" s="3"/>
      <c r="J184" s="3"/>
      <c r="K184" s="3"/>
      <c r="L184" s="3"/>
      <c r="M184" s="3"/>
      <c r="N184" s="3"/>
    </row>
    <row r="185" spans="2:14" x14ac:dyDescent="0.2">
      <c r="B185" s="103" t="s">
        <v>47</v>
      </c>
      <c r="C185" s="3"/>
      <c r="D185" s="3"/>
      <c r="E185" s="3"/>
      <c r="F185" s="3"/>
      <c r="G185" s="3"/>
      <c r="H185" s="4"/>
      <c r="I185" s="3"/>
      <c r="J185" s="3" t="s">
        <v>47</v>
      </c>
      <c r="K185" s="3"/>
      <c r="L185" s="3"/>
      <c r="M185" s="3"/>
      <c r="N185" s="3"/>
    </row>
    <row r="186" spans="2:14" x14ac:dyDescent="0.2">
      <c r="B186" s="103"/>
      <c r="C186" s="3"/>
      <c r="D186" s="3"/>
      <c r="E186" s="3"/>
      <c r="F186" s="3"/>
      <c r="G186" s="3"/>
      <c r="H186" s="4"/>
      <c r="I186" s="3"/>
      <c r="J186" s="3"/>
      <c r="K186" s="3"/>
      <c r="L186" s="3"/>
      <c r="M186" s="3"/>
      <c r="N186" s="3"/>
    </row>
    <row r="187" spans="2:14" x14ac:dyDescent="0.2">
      <c r="B187" s="3"/>
      <c r="C187" s="3"/>
      <c r="D187" s="3"/>
      <c r="E187" s="3"/>
      <c r="F187" s="3"/>
      <c r="G187" s="3"/>
      <c r="H187" s="4"/>
      <c r="I187" s="3"/>
      <c r="J187" s="3"/>
      <c r="K187" s="3"/>
      <c r="M187" s="3"/>
      <c r="N187" s="14" t="s">
        <v>12</v>
      </c>
    </row>
    <row r="188" spans="2:14" x14ac:dyDescent="0.2">
      <c r="B188" s="3"/>
      <c r="C188" s="3"/>
      <c r="D188" s="3"/>
      <c r="E188" s="3"/>
      <c r="F188" s="3"/>
      <c r="G188" s="3"/>
      <c r="H188" s="4"/>
      <c r="I188" s="3"/>
      <c r="J188" s="3"/>
      <c r="K188" s="3"/>
      <c r="M188" s="3"/>
      <c r="N188" s="14" t="s">
        <v>13</v>
      </c>
    </row>
    <row r="189" spans="2:14" x14ac:dyDescent="0.2">
      <c r="B189" s="3"/>
      <c r="C189" s="3"/>
      <c r="D189" s="3"/>
      <c r="E189" s="3"/>
      <c r="F189" s="3"/>
      <c r="G189" s="3"/>
      <c r="H189" s="4"/>
      <c r="I189" s="3"/>
      <c r="J189" s="3"/>
      <c r="K189" s="3"/>
      <c r="M189" s="3"/>
      <c r="N189" s="14" t="s">
        <v>14</v>
      </c>
    </row>
    <row r="190" spans="2:14" x14ac:dyDescent="0.2">
      <c r="B190" s="3"/>
      <c r="C190" s="3"/>
      <c r="D190" s="3"/>
      <c r="E190" s="3"/>
      <c r="F190" s="3"/>
      <c r="G190" s="3"/>
      <c r="H190" s="4"/>
      <c r="I190" s="3"/>
      <c r="J190" s="3"/>
      <c r="K190" s="3"/>
      <c r="L190" s="3"/>
      <c r="M190" s="3"/>
      <c r="N190" s="3"/>
    </row>
    <row r="191" spans="2:14" x14ac:dyDescent="0.2">
      <c r="B191" s="3"/>
      <c r="C191" s="146" t="s">
        <v>15</v>
      </c>
      <c r="D191" s="146"/>
      <c r="E191" s="146"/>
      <c r="F191" s="146"/>
      <c r="G191" s="146"/>
      <c r="H191" s="146"/>
      <c r="I191" s="146"/>
      <c r="J191" s="146"/>
      <c r="K191" s="146"/>
      <c r="L191" s="146"/>
      <c r="M191" s="3"/>
      <c r="N191" s="3"/>
    </row>
    <row r="192" spans="2:14" x14ac:dyDescent="0.2">
      <c r="B192" s="3"/>
      <c r="C192" s="146" t="s">
        <v>16</v>
      </c>
      <c r="D192" s="146"/>
      <c r="E192" s="146"/>
      <c r="F192" s="146"/>
      <c r="G192" s="146"/>
      <c r="H192" s="146"/>
      <c r="I192" s="146"/>
      <c r="J192" s="146"/>
      <c r="K192" s="146"/>
      <c r="L192" s="146"/>
      <c r="M192" s="3"/>
      <c r="N192" s="3"/>
    </row>
    <row r="193" spans="2:14" x14ac:dyDescent="0.2">
      <c r="B193" s="3" t="s">
        <v>17</v>
      </c>
      <c r="C193" s="107"/>
      <c r="D193" s="107"/>
      <c r="E193" s="107"/>
      <c r="F193" s="107"/>
      <c r="G193" s="107"/>
      <c r="H193" s="107"/>
      <c r="I193" s="107"/>
      <c r="J193" s="107"/>
      <c r="K193" s="107"/>
      <c r="L193" s="146" t="s">
        <v>18</v>
      </c>
      <c r="M193" s="146"/>
      <c r="N193" s="146"/>
    </row>
    <row r="194" spans="2:14" x14ac:dyDescent="0.2">
      <c r="B194" s="3"/>
      <c r="C194" s="107"/>
      <c r="D194" s="107"/>
      <c r="E194" s="107"/>
      <c r="F194" s="107"/>
      <c r="G194" s="107"/>
      <c r="H194" s="107"/>
      <c r="I194" s="107"/>
      <c r="J194" s="107"/>
      <c r="K194" s="107"/>
      <c r="L194" s="107"/>
      <c r="M194" s="107"/>
      <c r="N194" s="107"/>
    </row>
    <row r="195" spans="2:14" x14ac:dyDescent="0.2">
      <c r="B195" s="3" t="s">
        <v>19</v>
      </c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  <c r="M195" s="107"/>
      <c r="N195" s="107"/>
    </row>
    <row r="196" spans="2:14" x14ac:dyDescent="0.2">
      <c r="B196" s="3" t="s">
        <v>20</v>
      </c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  <c r="M196" s="107"/>
      <c r="N196" s="107"/>
    </row>
    <row r="197" spans="2:14" x14ac:dyDescent="0.2">
      <c r="B197" s="3" t="s">
        <v>112</v>
      </c>
      <c r="C197" s="135"/>
      <c r="D197" s="135"/>
      <c r="E197" s="135"/>
      <c r="F197" s="135"/>
      <c r="G197" s="135"/>
      <c r="H197" s="107"/>
      <c r="I197" s="107"/>
      <c r="J197" s="107"/>
      <c r="K197" s="107"/>
      <c r="L197" s="107"/>
      <c r="M197" s="107"/>
      <c r="N197" s="107"/>
    </row>
    <row r="198" spans="2:14" x14ac:dyDescent="0.2">
      <c r="B198" s="3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</row>
    <row r="199" spans="2:14" x14ac:dyDescent="0.2">
      <c r="B199" s="3"/>
      <c r="C199" s="3"/>
      <c r="D199" s="3"/>
      <c r="E199" s="3"/>
      <c r="F199" s="3"/>
      <c r="G199" s="3"/>
      <c r="H199" s="4"/>
      <c r="I199" s="3"/>
      <c r="J199" s="3"/>
      <c r="K199" s="3"/>
      <c r="L199" s="3"/>
      <c r="M199" s="3"/>
      <c r="N199" s="3"/>
    </row>
    <row r="200" spans="2:14" x14ac:dyDescent="0.2">
      <c r="B200" s="147" t="s">
        <v>4</v>
      </c>
      <c r="C200" s="149" t="s">
        <v>21</v>
      </c>
      <c r="D200" s="147" t="s">
        <v>22</v>
      </c>
      <c r="E200" s="147" t="s">
        <v>23</v>
      </c>
      <c r="F200" s="147" t="s">
        <v>48</v>
      </c>
      <c r="G200" s="147" t="s">
        <v>24</v>
      </c>
      <c r="H200" s="174" t="s">
        <v>0</v>
      </c>
      <c r="I200" s="176" t="s">
        <v>25</v>
      </c>
      <c r="J200" s="177"/>
      <c r="K200" s="177"/>
      <c r="L200" s="178"/>
      <c r="M200" s="170" t="s">
        <v>26</v>
      </c>
      <c r="N200" s="154" t="s">
        <v>27</v>
      </c>
    </row>
    <row r="201" spans="2:14" x14ac:dyDescent="0.2">
      <c r="B201" s="148"/>
      <c r="C201" s="150"/>
      <c r="D201" s="148"/>
      <c r="E201" s="148"/>
      <c r="F201" s="148"/>
      <c r="G201" s="148"/>
      <c r="H201" s="175"/>
      <c r="I201" s="2" t="s">
        <v>28</v>
      </c>
      <c r="J201" s="2" t="s">
        <v>29</v>
      </c>
      <c r="K201" s="2" t="s">
        <v>30</v>
      </c>
      <c r="L201" s="2" t="s">
        <v>31</v>
      </c>
      <c r="M201" s="171"/>
      <c r="N201" s="155"/>
    </row>
    <row r="202" spans="2:14" x14ac:dyDescent="0.2">
      <c r="B202" s="157" t="s">
        <v>93</v>
      </c>
      <c r="C202" s="158"/>
      <c r="D202" s="158"/>
      <c r="E202" s="158"/>
      <c r="F202" s="158"/>
      <c r="G202" s="159"/>
      <c r="H202" s="5" t="s">
        <v>83</v>
      </c>
      <c r="I202" s="6">
        <v>296.07</v>
      </c>
      <c r="J202" s="6">
        <v>210.92</v>
      </c>
      <c r="K202" s="6">
        <v>105.85</v>
      </c>
      <c r="L202" s="6"/>
      <c r="M202" s="6">
        <v>8.98</v>
      </c>
      <c r="N202" s="84"/>
    </row>
    <row r="203" spans="2:14" x14ac:dyDescent="0.2">
      <c r="B203" s="160"/>
      <c r="C203" s="161"/>
      <c r="D203" s="161"/>
      <c r="E203" s="161"/>
      <c r="F203" s="161"/>
      <c r="G203" s="162"/>
      <c r="H203" s="5" t="s">
        <v>85</v>
      </c>
      <c r="I203" s="6">
        <v>296.07</v>
      </c>
      <c r="J203" s="6">
        <v>210.92</v>
      </c>
      <c r="K203" s="6">
        <v>105.85</v>
      </c>
      <c r="L203" s="6"/>
      <c r="M203" s="6">
        <v>8.98</v>
      </c>
      <c r="N203" s="84"/>
    </row>
    <row r="204" spans="2:14" x14ac:dyDescent="0.2">
      <c r="B204" s="167"/>
      <c r="C204" s="168"/>
      <c r="D204" s="168"/>
      <c r="E204" s="168"/>
      <c r="F204" s="168"/>
      <c r="G204" s="169"/>
      <c r="H204" s="5" t="s">
        <v>1</v>
      </c>
      <c r="I204" s="6">
        <v>164.44</v>
      </c>
      <c r="J204" s="6">
        <v>117.18</v>
      </c>
      <c r="K204" s="6">
        <v>59.37</v>
      </c>
      <c r="L204" s="6"/>
      <c r="M204" s="6">
        <v>9.3699999999999992</v>
      </c>
      <c r="N204" s="84"/>
    </row>
    <row r="205" spans="2:14" x14ac:dyDescent="0.2">
      <c r="B205" s="136"/>
      <c r="C205" s="137"/>
      <c r="D205" s="137"/>
      <c r="E205" s="137"/>
      <c r="F205" s="137"/>
      <c r="G205" s="138"/>
      <c r="H205" s="5" t="s">
        <v>3</v>
      </c>
      <c r="I205" s="6">
        <v>97.65</v>
      </c>
      <c r="J205" s="6">
        <v>71.09</v>
      </c>
      <c r="K205" s="6">
        <v>36.409999999999997</v>
      </c>
      <c r="L205" s="6"/>
      <c r="M205" s="6">
        <v>1.95</v>
      </c>
      <c r="N205" s="84"/>
    </row>
    <row r="206" spans="2:14" x14ac:dyDescent="0.2">
      <c r="B206" s="78" t="s">
        <v>84</v>
      </c>
      <c r="C206" s="75" t="s">
        <v>32</v>
      </c>
      <c r="D206" s="78">
        <v>126</v>
      </c>
      <c r="E206" s="78">
        <v>9</v>
      </c>
      <c r="F206" s="78">
        <v>3</v>
      </c>
      <c r="G206" s="17">
        <v>2.2999999999999998</v>
      </c>
      <c r="H206" s="15" t="s">
        <v>83</v>
      </c>
      <c r="I206" s="80">
        <v>5</v>
      </c>
      <c r="J206" s="80">
        <v>20</v>
      </c>
      <c r="K206" s="80">
        <v>5</v>
      </c>
      <c r="L206" s="82">
        <f t="shared" ref="L206:L213" si="20">IFERROR(K206+J206+I206,"")</f>
        <v>30</v>
      </c>
      <c r="M206" s="81">
        <v>8</v>
      </c>
      <c r="N206" s="83">
        <f>IFERROR(L206+M206,"")</f>
        <v>38</v>
      </c>
    </row>
    <row r="207" spans="2:14" x14ac:dyDescent="0.2">
      <c r="B207" s="2"/>
      <c r="C207" s="2"/>
      <c r="D207" s="2"/>
      <c r="E207" s="2"/>
      <c r="F207" s="2"/>
      <c r="G207" s="2"/>
      <c r="H207" s="7" t="s">
        <v>33</v>
      </c>
      <c r="I207" s="95">
        <f>IFERROR(I206*I202,"")</f>
        <v>1480.35</v>
      </c>
      <c r="J207" s="95">
        <f>IFERROR(J206*J202,"")</f>
        <v>4218.3999999999996</v>
      </c>
      <c r="K207" s="95">
        <f>IFERROR(K206*K202,"")</f>
        <v>529.25</v>
      </c>
      <c r="L207" s="95">
        <f>IFERROR(K207+J207+I207,"")</f>
        <v>6228</v>
      </c>
      <c r="M207" s="95">
        <f>IFERROR(M206*M202,"")</f>
        <v>71.84</v>
      </c>
      <c r="N207" s="96">
        <f>IFERROR(L207+M207,"")</f>
        <v>6299.84</v>
      </c>
    </row>
    <row r="208" spans="2:14" x14ac:dyDescent="0.2">
      <c r="B208" s="2"/>
      <c r="C208" s="2"/>
      <c r="D208" s="2"/>
      <c r="E208" s="2"/>
      <c r="F208" s="2"/>
      <c r="G208" s="2"/>
      <c r="H208" s="15" t="s">
        <v>85</v>
      </c>
      <c r="I208" s="86">
        <v>0</v>
      </c>
      <c r="J208" s="86">
        <v>6</v>
      </c>
      <c r="K208" s="86">
        <v>2</v>
      </c>
      <c r="L208" s="88">
        <f t="shared" si="20"/>
        <v>8</v>
      </c>
      <c r="M208" s="87">
        <v>2</v>
      </c>
      <c r="N208" s="123">
        <f>IFERROR(L208+M208,"")</f>
        <v>10</v>
      </c>
    </row>
    <row r="209" spans="2:14" x14ac:dyDescent="0.2">
      <c r="B209" s="2"/>
      <c r="C209" s="2"/>
      <c r="D209" s="2"/>
      <c r="E209" s="2"/>
      <c r="F209" s="2"/>
      <c r="G209" s="2"/>
      <c r="H209" s="7" t="s">
        <v>33</v>
      </c>
      <c r="I209" s="95">
        <f>IFERROR(I208*I203,"")</f>
        <v>0</v>
      </c>
      <c r="J209" s="95">
        <f>IFERROR(J208*J203,"")</f>
        <v>1265.52</v>
      </c>
      <c r="K209" s="95">
        <f>IFERROR(K208*K203,"")</f>
        <v>211.7</v>
      </c>
      <c r="L209" s="95">
        <f t="shared" si="20"/>
        <v>1477.22</v>
      </c>
      <c r="M209" s="95">
        <f>IFERROR(M208*M203,"")</f>
        <v>17.96</v>
      </c>
      <c r="N209" s="96">
        <f t="shared" ref="N209" si="21">IFERROR(L209+M209,"")</f>
        <v>1495.18</v>
      </c>
    </row>
    <row r="210" spans="2:14" x14ac:dyDescent="0.2">
      <c r="B210" s="2"/>
      <c r="C210" s="2"/>
      <c r="D210" s="2"/>
      <c r="E210" s="2"/>
      <c r="F210" s="2"/>
      <c r="G210" s="2"/>
      <c r="H210" s="16" t="s">
        <v>1</v>
      </c>
      <c r="I210" s="86">
        <v>28</v>
      </c>
      <c r="J210" s="86">
        <v>84</v>
      </c>
      <c r="K210" s="86">
        <v>7</v>
      </c>
      <c r="L210" s="88">
        <f t="shared" ref="L210:L211" si="22">IFERROR(K210+J210+I210,"")</f>
        <v>119</v>
      </c>
      <c r="M210" s="87">
        <v>38</v>
      </c>
      <c r="N210" s="123">
        <f>IFERROR(L210+M210,"")</f>
        <v>157</v>
      </c>
    </row>
    <row r="211" spans="2:14" x14ac:dyDescent="0.2">
      <c r="B211" s="2"/>
      <c r="C211" s="2"/>
      <c r="D211" s="2"/>
      <c r="E211" s="2"/>
      <c r="F211" s="2"/>
      <c r="G211" s="2"/>
      <c r="H211" s="7" t="s">
        <v>33</v>
      </c>
      <c r="I211" s="95">
        <f>IFERROR(I210*I204,"")</f>
        <v>4604.32</v>
      </c>
      <c r="J211" s="95">
        <f t="shared" ref="J211:K211" si="23">IFERROR(J210*J204,"")</f>
        <v>9843.1200000000008</v>
      </c>
      <c r="K211" s="95">
        <f t="shared" si="23"/>
        <v>415.59</v>
      </c>
      <c r="L211" s="95">
        <f t="shared" si="22"/>
        <v>14863.03</v>
      </c>
      <c r="M211" s="95">
        <f>IFERROR(M210*M204,"")</f>
        <v>356.05999999999995</v>
      </c>
      <c r="N211" s="96">
        <f t="shared" ref="N211" si="24">IFERROR(L211+M211,"")</f>
        <v>15219.09</v>
      </c>
    </row>
    <row r="212" spans="2:14" x14ac:dyDescent="0.2">
      <c r="B212" s="2"/>
      <c r="C212" s="2"/>
      <c r="D212" s="2"/>
      <c r="E212" s="2"/>
      <c r="F212" s="2"/>
      <c r="G212" s="2"/>
      <c r="H212" s="16" t="s">
        <v>3</v>
      </c>
      <c r="I212" s="82">
        <v>15</v>
      </c>
      <c r="J212" s="82">
        <v>107</v>
      </c>
      <c r="K212" s="82">
        <v>21</v>
      </c>
      <c r="L212" s="82">
        <f t="shared" si="20"/>
        <v>143</v>
      </c>
      <c r="M212" s="82">
        <v>52</v>
      </c>
      <c r="N212" s="83">
        <f>IFERROR(L212+M212,"")</f>
        <v>195</v>
      </c>
    </row>
    <row r="213" spans="2:14" x14ac:dyDescent="0.2">
      <c r="B213" s="2"/>
      <c r="C213" s="2"/>
      <c r="D213" s="2"/>
      <c r="E213" s="2"/>
      <c r="F213" s="2"/>
      <c r="G213" s="2"/>
      <c r="H213" s="7" t="s">
        <v>33</v>
      </c>
      <c r="I213" s="95">
        <f>IFERROR(I212*I204,"")</f>
        <v>2466.6</v>
      </c>
      <c r="J213" s="95">
        <f>IFERROR(J212*J204,"")</f>
        <v>12538.26</v>
      </c>
      <c r="K213" s="95">
        <f>IFERROR(K212*K204,"")</f>
        <v>1246.77</v>
      </c>
      <c r="L213" s="95">
        <f t="shared" si="20"/>
        <v>16251.630000000001</v>
      </c>
      <c r="M213" s="95">
        <f>IFERROR(M212*M204,"")</f>
        <v>487.23999999999995</v>
      </c>
      <c r="N213" s="96">
        <f t="shared" ref="N213" si="25">IFERROR(L213+M213,"")</f>
        <v>16738.870000000003</v>
      </c>
    </row>
    <row r="214" spans="2:14" x14ac:dyDescent="0.2">
      <c r="B214" s="2"/>
      <c r="C214" s="2"/>
      <c r="D214" s="2"/>
      <c r="E214" s="2"/>
      <c r="F214" s="2"/>
      <c r="G214" s="2"/>
      <c r="H214" s="8" t="s">
        <v>34</v>
      </c>
      <c r="I214" s="93">
        <f ca="1">SUM(I206:OFFSET(I214,-1,0))-I215</f>
        <v>48</v>
      </c>
      <c r="J214" s="93">
        <f ca="1">SUM(J206:OFFSET(J214,-1,0))-J215</f>
        <v>217</v>
      </c>
      <c r="K214" s="93">
        <f ca="1">SUM(K206:OFFSET(K214,-1,0))-K215</f>
        <v>35</v>
      </c>
      <c r="L214" s="93">
        <f t="shared" ref="L214:L215" ca="1" si="26">K214+J214+I214</f>
        <v>300</v>
      </c>
      <c r="M214" s="93">
        <f ca="1">SUM(M206:OFFSET(M214,-1,0))-M215</f>
        <v>100</v>
      </c>
      <c r="N214" s="94">
        <f t="shared" ref="N214:N215" ca="1" si="27">L214+M214</f>
        <v>400</v>
      </c>
    </row>
    <row r="215" spans="2:14" x14ac:dyDescent="0.2">
      <c r="B215" s="2"/>
      <c r="C215" s="2"/>
      <c r="D215" s="2"/>
      <c r="E215" s="2"/>
      <c r="F215" s="2"/>
      <c r="G215" s="2"/>
      <c r="H215" s="8" t="s">
        <v>49</v>
      </c>
      <c r="I215" s="95">
        <f>SUMIF(H206:H213,"стоимость",I206:I213)</f>
        <v>8551.27</v>
      </c>
      <c r="J215" s="95">
        <f>SUMIF(H206:H213,"стоимость",J206:J213)</f>
        <v>27865.300000000003</v>
      </c>
      <c r="K215" s="95">
        <f>SUMIF(H206:H213,"стоимость",K206:K213)</f>
        <v>2403.31</v>
      </c>
      <c r="L215" s="95">
        <f t="shared" si="26"/>
        <v>38819.880000000005</v>
      </c>
      <c r="M215" s="95">
        <f>SUMIF(H206:H213,"стоимость",M206:M213)</f>
        <v>933.09999999999991</v>
      </c>
      <c r="N215" s="96">
        <f t="shared" si="27"/>
        <v>39752.980000000003</v>
      </c>
    </row>
    <row r="216" spans="2:14" x14ac:dyDescent="0.2">
      <c r="B216" s="142" t="s">
        <v>91</v>
      </c>
      <c r="C216" s="143"/>
      <c r="D216" s="143"/>
      <c r="E216" s="144"/>
      <c r="F216" s="92">
        <v>1.05</v>
      </c>
      <c r="G216" s="91"/>
      <c r="H216" s="89"/>
      <c r="I216" s="90"/>
      <c r="J216" s="90"/>
      <c r="K216" s="90"/>
      <c r="L216" s="90"/>
      <c r="M216" s="90"/>
      <c r="N216" s="90">
        <f>F216*N215</f>
        <v>41740.629000000008</v>
      </c>
    </row>
    <row r="217" spans="2:14" x14ac:dyDescent="0.2">
      <c r="B217" s="166" t="s">
        <v>35</v>
      </c>
      <c r="C217" s="166"/>
      <c r="D217" s="166"/>
      <c r="E217" s="166"/>
      <c r="F217" s="105"/>
      <c r="G217" s="3"/>
      <c r="H217" s="4"/>
      <c r="I217" s="3"/>
      <c r="J217" s="9"/>
      <c r="K217" s="9"/>
      <c r="L217" s="10"/>
      <c r="M217" s="9"/>
      <c r="N217" s="9"/>
    </row>
    <row r="218" spans="2:14" x14ac:dyDescent="0.2">
      <c r="B218" s="156" t="s">
        <v>80</v>
      </c>
      <c r="C218" s="156"/>
      <c r="D218" s="156"/>
      <c r="E218" s="156"/>
      <c r="F218" s="156"/>
      <c r="G218" s="156"/>
      <c r="H218" s="156"/>
      <c r="I218" s="156"/>
      <c r="J218" s="76"/>
      <c r="K218" s="76"/>
      <c r="L218" s="77"/>
      <c r="M218" s="76"/>
      <c r="N218" s="76"/>
    </row>
    <row r="219" spans="2:14" x14ac:dyDescent="0.2">
      <c r="B219" s="141" t="s">
        <v>36</v>
      </c>
      <c r="C219" s="141"/>
      <c r="D219" s="141"/>
      <c r="E219" s="141"/>
      <c r="F219" s="141"/>
      <c r="G219" s="141"/>
      <c r="H219" s="141"/>
      <c r="I219" s="141"/>
      <c r="J219" s="9"/>
      <c r="K219" s="9"/>
      <c r="L219" s="10"/>
      <c r="M219" s="9"/>
      <c r="N219" s="9"/>
    </row>
    <row r="220" spans="2:14" x14ac:dyDescent="0.2">
      <c r="B220" s="141" t="s">
        <v>37</v>
      </c>
      <c r="C220" s="141"/>
      <c r="D220" s="141"/>
      <c r="E220" s="141"/>
      <c r="F220" s="141"/>
      <c r="G220" s="141"/>
      <c r="H220" s="141"/>
      <c r="I220" s="141"/>
      <c r="J220" s="9"/>
      <c r="K220" s="9"/>
      <c r="L220" s="10"/>
      <c r="M220" s="9"/>
      <c r="N220" s="9"/>
    </row>
    <row r="221" spans="2:14" x14ac:dyDescent="0.2">
      <c r="B221" s="141" t="s">
        <v>38</v>
      </c>
      <c r="C221" s="141"/>
      <c r="D221" s="141"/>
      <c r="E221" s="141"/>
      <c r="F221" s="141"/>
      <c r="G221" s="141"/>
      <c r="H221" s="141"/>
      <c r="I221" s="141"/>
      <c r="J221" s="9"/>
      <c r="K221" s="9"/>
      <c r="L221" s="10"/>
      <c r="M221" s="9"/>
      <c r="N221" s="9"/>
    </row>
    <row r="222" spans="2:14" x14ac:dyDescent="0.2">
      <c r="B222" s="141" t="s">
        <v>39</v>
      </c>
      <c r="C222" s="141"/>
      <c r="D222" s="141"/>
      <c r="E222" s="141"/>
      <c r="F222" s="141"/>
      <c r="G222" s="141"/>
      <c r="H222" s="141"/>
      <c r="I222" s="141"/>
      <c r="J222" s="3"/>
      <c r="K222" s="3"/>
      <c r="L222" s="3"/>
      <c r="M222" s="3"/>
      <c r="N222" s="3"/>
    </row>
    <row r="223" spans="2:14" x14ac:dyDescent="0.2">
      <c r="B223" s="141" t="s">
        <v>40</v>
      </c>
      <c r="C223" s="141"/>
      <c r="D223" s="141"/>
      <c r="E223" s="141"/>
      <c r="F223" s="141"/>
      <c r="G223" s="141"/>
      <c r="H223" s="141"/>
      <c r="I223" s="141"/>
      <c r="J223" s="3"/>
      <c r="K223" s="3"/>
      <c r="L223" s="3"/>
      <c r="M223" s="3"/>
      <c r="N223" s="3"/>
    </row>
    <row r="224" spans="2:14" x14ac:dyDescent="0.2">
      <c r="B224" s="141" t="s">
        <v>41</v>
      </c>
      <c r="C224" s="141"/>
      <c r="D224" s="141"/>
      <c r="E224" s="141"/>
      <c r="F224" s="141"/>
      <c r="G224" s="141"/>
      <c r="H224" s="141"/>
      <c r="I224" s="141"/>
      <c r="J224" s="3"/>
      <c r="K224" s="3"/>
      <c r="L224" s="3"/>
      <c r="M224" s="3"/>
      <c r="N224" s="3"/>
    </row>
    <row r="225" spans="2:14" x14ac:dyDescent="0.2">
      <c r="B225" s="141" t="s">
        <v>42</v>
      </c>
      <c r="C225" s="141"/>
      <c r="D225" s="141"/>
      <c r="E225" s="141"/>
      <c r="F225" s="141"/>
      <c r="G225" s="141"/>
      <c r="H225" s="141"/>
      <c r="I225" s="141"/>
      <c r="J225" s="3"/>
      <c r="K225" s="3"/>
      <c r="L225" s="3"/>
      <c r="M225" s="3"/>
      <c r="N225" s="3"/>
    </row>
    <row r="226" spans="2:14" x14ac:dyDescent="0.2">
      <c r="B226" s="103"/>
      <c r="C226" s="103"/>
      <c r="D226" s="103"/>
      <c r="E226" s="103"/>
      <c r="F226" s="103"/>
      <c r="G226" s="103"/>
      <c r="H226" s="103"/>
      <c r="I226" s="103"/>
      <c r="J226" s="3"/>
      <c r="K226" s="3"/>
      <c r="L226" s="3"/>
      <c r="M226" s="3"/>
      <c r="N226" s="3"/>
    </row>
    <row r="227" spans="2:14" x14ac:dyDescent="0.2">
      <c r="B227" s="3" t="s">
        <v>43</v>
      </c>
      <c r="C227" s="3"/>
      <c r="D227" s="3"/>
      <c r="E227" s="3"/>
      <c r="F227" s="3"/>
      <c r="G227" s="3"/>
      <c r="H227" s="4"/>
      <c r="I227" s="3"/>
      <c r="J227" s="3" t="s">
        <v>44</v>
      </c>
      <c r="K227" s="3"/>
      <c r="L227" s="3"/>
      <c r="M227" s="3"/>
      <c r="N227" s="3"/>
    </row>
    <row r="228" spans="2:14" x14ac:dyDescent="0.2">
      <c r="B228" s="11" t="s">
        <v>79</v>
      </c>
      <c r="C228" s="11"/>
      <c r="D228" s="3"/>
      <c r="E228" s="3"/>
      <c r="F228" s="3"/>
      <c r="G228" s="3"/>
      <c r="H228" s="4"/>
      <c r="I228" s="3"/>
      <c r="J228" s="11"/>
      <c r="K228" s="11"/>
      <c r="L228" s="11"/>
      <c r="M228" s="3"/>
      <c r="N228" s="3"/>
    </row>
    <row r="229" spans="2:14" x14ac:dyDescent="0.2">
      <c r="B229" s="12" t="s">
        <v>45</v>
      </c>
      <c r="C229" s="3"/>
      <c r="D229" s="3"/>
      <c r="E229" s="3"/>
      <c r="F229" s="3"/>
      <c r="G229" s="3"/>
      <c r="H229" s="4"/>
      <c r="I229" s="3"/>
      <c r="J229" s="3" t="s">
        <v>45</v>
      </c>
      <c r="K229" s="3"/>
      <c r="L229" s="3"/>
      <c r="M229" s="3"/>
      <c r="N229" s="3"/>
    </row>
    <row r="230" spans="2:14" x14ac:dyDescent="0.2">
      <c r="B230" s="3"/>
      <c r="C230" s="3"/>
      <c r="D230" s="3"/>
      <c r="E230" s="3"/>
      <c r="F230" s="3"/>
      <c r="G230" s="3"/>
      <c r="H230" s="4"/>
      <c r="I230" s="3"/>
      <c r="J230" s="3"/>
      <c r="K230" s="3"/>
      <c r="L230" s="3"/>
      <c r="M230" s="3"/>
      <c r="N230" s="3"/>
    </row>
    <row r="231" spans="2:14" x14ac:dyDescent="0.2">
      <c r="B231" s="11"/>
      <c r="C231" s="11"/>
      <c r="D231" s="3"/>
      <c r="E231" s="3"/>
      <c r="F231" s="3"/>
      <c r="G231" s="3"/>
      <c r="H231" s="4"/>
      <c r="I231" s="3"/>
      <c r="J231" s="11"/>
      <c r="K231" s="11"/>
      <c r="L231" s="11"/>
      <c r="M231" s="3"/>
      <c r="N231" s="3"/>
    </row>
    <row r="232" spans="2:14" x14ac:dyDescent="0.2">
      <c r="B232" s="13" t="s">
        <v>46</v>
      </c>
      <c r="C232" s="3"/>
      <c r="D232" s="3"/>
      <c r="E232" s="3"/>
      <c r="F232" s="3"/>
      <c r="G232" s="3"/>
      <c r="H232" s="4"/>
      <c r="I232" s="3"/>
      <c r="J232" s="145" t="s">
        <v>46</v>
      </c>
      <c r="K232" s="145"/>
      <c r="L232" s="145"/>
      <c r="M232" s="3"/>
      <c r="N232" s="3"/>
    </row>
    <row r="233" spans="2:14" x14ac:dyDescent="0.2">
      <c r="B233" s="3"/>
      <c r="C233" s="3"/>
      <c r="D233" s="3"/>
      <c r="E233" s="3"/>
      <c r="F233" s="3"/>
      <c r="G233" s="3"/>
      <c r="H233" s="4"/>
      <c r="I233" s="3"/>
      <c r="J233" s="3"/>
      <c r="K233" s="3"/>
      <c r="L233" s="3"/>
      <c r="M233" s="3"/>
      <c r="N233" s="3"/>
    </row>
    <row r="234" spans="2:14" x14ac:dyDescent="0.2">
      <c r="B234" s="103" t="s">
        <v>47</v>
      </c>
      <c r="C234" s="3"/>
      <c r="D234" s="3"/>
      <c r="E234" s="3"/>
      <c r="F234" s="3"/>
      <c r="G234" s="3"/>
      <c r="H234" s="4"/>
      <c r="I234" s="3"/>
      <c r="J234" s="3" t="s">
        <v>47</v>
      </c>
      <c r="K234" s="3"/>
      <c r="L234" s="3"/>
      <c r="M234" s="3"/>
      <c r="N234" s="3"/>
    </row>
    <row r="235" spans="2:14" x14ac:dyDescent="0.2">
      <c r="B235" s="103"/>
      <c r="C235" s="3"/>
      <c r="D235" s="3"/>
      <c r="E235" s="3"/>
      <c r="F235" s="3"/>
      <c r="G235" s="3"/>
      <c r="H235" s="4"/>
      <c r="I235" s="3"/>
      <c r="J235" s="3"/>
      <c r="K235" s="3"/>
      <c r="L235" s="3"/>
      <c r="M235" s="3"/>
      <c r="N235" s="3"/>
    </row>
    <row r="236" spans="2:14" x14ac:dyDescent="0.2">
      <c r="B236" s="114"/>
      <c r="C236" s="3"/>
      <c r="D236" s="3"/>
      <c r="E236" s="3"/>
      <c r="F236" s="3"/>
      <c r="G236" s="3"/>
      <c r="H236" s="4"/>
      <c r="I236" s="3"/>
      <c r="J236" s="3"/>
      <c r="K236" s="3"/>
      <c r="L236" s="3"/>
      <c r="M236" s="3"/>
      <c r="N236" s="3"/>
    </row>
    <row r="237" spans="2:14" x14ac:dyDescent="0.2">
      <c r="B237" s="114"/>
      <c r="C237" s="3"/>
      <c r="D237" s="3"/>
      <c r="E237" s="3"/>
      <c r="F237" s="3"/>
      <c r="G237" s="3"/>
      <c r="H237" s="4"/>
      <c r="I237" s="3"/>
      <c r="J237" s="3"/>
      <c r="K237" s="3"/>
      <c r="L237" s="3"/>
      <c r="M237" s="3"/>
      <c r="N237" s="3"/>
    </row>
    <row r="238" spans="2:14" x14ac:dyDescent="0.2">
      <c r="B238" s="3"/>
      <c r="C238" s="3"/>
      <c r="D238" s="3"/>
      <c r="E238" s="3"/>
      <c r="F238" s="3"/>
      <c r="G238" s="3"/>
      <c r="H238" s="4"/>
      <c r="I238" s="3"/>
      <c r="J238" s="3"/>
      <c r="K238" s="3"/>
      <c r="M238" s="3"/>
      <c r="N238" s="14" t="s">
        <v>12</v>
      </c>
    </row>
    <row r="239" spans="2:14" x14ac:dyDescent="0.2">
      <c r="B239" s="3"/>
      <c r="C239" s="3"/>
      <c r="D239" s="3"/>
      <c r="E239" s="3"/>
      <c r="F239" s="3"/>
      <c r="G239" s="3"/>
      <c r="H239" s="4"/>
      <c r="I239" s="3"/>
      <c r="J239" s="3"/>
      <c r="K239" s="3"/>
      <c r="M239" s="3"/>
      <c r="N239" s="14" t="s">
        <v>13</v>
      </c>
    </row>
    <row r="240" spans="2:14" x14ac:dyDescent="0.2">
      <c r="B240" s="3"/>
      <c r="C240" s="3"/>
      <c r="D240" s="3"/>
      <c r="F240" s="3"/>
      <c r="G240" s="3"/>
      <c r="H240" s="4"/>
      <c r="I240" s="3"/>
      <c r="J240" s="3"/>
      <c r="K240" s="3"/>
      <c r="M240" s="3"/>
      <c r="N240" s="14" t="s">
        <v>14</v>
      </c>
    </row>
    <row r="241" spans="2:14" x14ac:dyDescent="0.2">
      <c r="B241" s="3"/>
      <c r="C241" s="3"/>
      <c r="D241" s="3"/>
      <c r="E241" s="3"/>
      <c r="F241" s="3"/>
      <c r="G241" s="3"/>
      <c r="H241" s="4"/>
      <c r="I241" s="3"/>
      <c r="J241" s="3"/>
      <c r="K241" s="3"/>
      <c r="L241" s="3"/>
      <c r="M241" s="3"/>
      <c r="N241" s="3"/>
    </row>
    <row r="242" spans="2:14" x14ac:dyDescent="0.2">
      <c r="B242" s="3"/>
      <c r="C242" s="146" t="s">
        <v>15</v>
      </c>
      <c r="D242" s="146"/>
      <c r="E242" s="146"/>
      <c r="F242" s="146"/>
      <c r="G242" s="146"/>
      <c r="H242" s="146"/>
      <c r="I242" s="146"/>
      <c r="J242" s="146"/>
      <c r="K242" s="146"/>
      <c r="L242" s="146"/>
      <c r="M242" s="3"/>
      <c r="N242" s="3"/>
    </row>
    <row r="243" spans="2:14" x14ac:dyDescent="0.2">
      <c r="B243" s="3"/>
      <c r="C243" s="146" t="s">
        <v>16</v>
      </c>
      <c r="D243" s="146"/>
      <c r="E243" s="146"/>
      <c r="F243" s="146"/>
      <c r="G243" s="146"/>
      <c r="H243" s="146"/>
      <c r="I243" s="146"/>
      <c r="J243" s="146"/>
      <c r="K243" s="146"/>
      <c r="L243" s="146"/>
      <c r="M243" s="3"/>
      <c r="N243" s="3"/>
    </row>
    <row r="244" spans="2:14" x14ac:dyDescent="0.2">
      <c r="B244" s="3" t="s">
        <v>17</v>
      </c>
      <c r="C244" s="66"/>
      <c r="D244" s="66"/>
      <c r="E244" s="66"/>
      <c r="F244" s="66"/>
      <c r="G244" s="66"/>
      <c r="H244" s="66"/>
      <c r="I244" s="66"/>
      <c r="J244" s="66"/>
      <c r="K244" s="66"/>
      <c r="L244" s="146" t="s">
        <v>18</v>
      </c>
      <c r="M244" s="146"/>
      <c r="N244" s="146"/>
    </row>
    <row r="245" spans="2:14" x14ac:dyDescent="0.2">
      <c r="B245" s="3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</row>
    <row r="246" spans="2:14" x14ac:dyDescent="0.2">
      <c r="B246" s="3" t="s">
        <v>19</v>
      </c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</row>
    <row r="247" spans="2:14" x14ac:dyDescent="0.2">
      <c r="B247" s="3" t="s">
        <v>20</v>
      </c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</row>
    <row r="248" spans="2:14" x14ac:dyDescent="0.2">
      <c r="B248" s="3" t="s">
        <v>112</v>
      </c>
      <c r="C248" s="135"/>
      <c r="D248" s="135"/>
      <c r="E248" s="135"/>
      <c r="F248" s="135"/>
      <c r="G248" s="135"/>
      <c r="H248" s="66"/>
      <c r="I248" s="66"/>
      <c r="J248" s="66"/>
      <c r="K248" s="66"/>
      <c r="L248" s="66"/>
      <c r="M248" s="66"/>
      <c r="N248" s="66"/>
    </row>
    <row r="249" spans="2:14" x14ac:dyDescent="0.2">
      <c r="B249" s="3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</row>
    <row r="250" spans="2:14" x14ac:dyDescent="0.2">
      <c r="B250" s="3"/>
      <c r="C250" s="3"/>
      <c r="D250" s="3"/>
      <c r="E250" s="3"/>
      <c r="F250" s="3"/>
      <c r="G250" s="3"/>
      <c r="H250" s="4"/>
      <c r="I250" s="3"/>
      <c r="J250" s="3"/>
      <c r="K250" s="3"/>
      <c r="L250" s="3"/>
      <c r="M250" s="3"/>
      <c r="N250" s="3"/>
    </row>
    <row r="251" spans="2:14" x14ac:dyDescent="0.2">
      <c r="B251" s="147" t="s">
        <v>4</v>
      </c>
      <c r="C251" s="149" t="s">
        <v>21</v>
      </c>
      <c r="D251" s="164" t="s">
        <v>22</v>
      </c>
      <c r="E251" s="164" t="s">
        <v>23</v>
      </c>
      <c r="F251" s="164" t="s">
        <v>48</v>
      </c>
      <c r="G251" s="164" t="s">
        <v>24</v>
      </c>
      <c r="H251" s="165" t="s">
        <v>0</v>
      </c>
      <c r="I251" s="152" t="s">
        <v>25</v>
      </c>
      <c r="J251" s="152"/>
      <c r="K251" s="152"/>
      <c r="L251" s="152"/>
      <c r="M251" s="153" t="s">
        <v>26</v>
      </c>
      <c r="N251" s="154" t="s">
        <v>27</v>
      </c>
    </row>
    <row r="252" spans="2:14" x14ac:dyDescent="0.2">
      <c r="B252" s="148"/>
      <c r="C252" s="150"/>
      <c r="D252" s="164"/>
      <c r="E252" s="164"/>
      <c r="F252" s="164"/>
      <c r="G252" s="164"/>
      <c r="H252" s="165"/>
      <c r="I252" s="2" t="s">
        <v>28</v>
      </c>
      <c r="J252" s="2" t="s">
        <v>29</v>
      </c>
      <c r="K252" s="2" t="s">
        <v>30</v>
      </c>
      <c r="L252" s="2" t="s">
        <v>31</v>
      </c>
      <c r="M252" s="153"/>
      <c r="N252" s="155"/>
    </row>
    <row r="253" spans="2:14" x14ac:dyDescent="0.2">
      <c r="B253" s="157" t="s">
        <v>93</v>
      </c>
      <c r="C253" s="158"/>
      <c r="D253" s="158"/>
      <c r="E253" s="158"/>
      <c r="F253" s="158"/>
      <c r="G253" s="159"/>
      <c r="H253" s="5" t="s">
        <v>83</v>
      </c>
      <c r="I253" s="6">
        <v>296.07</v>
      </c>
      <c r="J253" s="6">
        <v>210.92</v>
      </c>
      <c r="K253" s="6">
        <v>105.85</v>
      </c>
      <c r="L253" s="6"/>
      <c r="M253" s="6">
        <v>8.98</v>
      </c>
      <c r="N253" s="6"/>
    </row>
    <row r="254" spans="2:14" x14ac:dyDescent="0.2">
      <c r="B254" s="160"/>
      <c r="C254" s="161"/>
      <c r="D254" s="161"/>
      <c r="E254" s="161"/>
      <c r="F254" s="161"/>
      <c r="G254" s="162"/>
      <c r="H254" s="5" t="s">
        <v>85</v>
      </c>
      <c r="I254" s="6">
        <v>296.07</v>
      </c>
      <c r="J254" s="6">
        <v>210.92</v>
      </c>
      <c r="K254" s="6">
        <v>105.85</v>
      </c>
      <c r="L254" s="6"/>
      <c r="M254" s="6">
        <v>8.98</v>
      </c>
      <c r="N254" s="6"/>
    </row>
    <row r="255" spans="2:14" x14ac:dyDescent="0.2">
      <c r="B255" s="160"/>
      <c r="C255" s="161"/>
      <c r="D255" s="161"/>
      <c r="E255" s="161"/>
      <c r="F255" s="161"/>
      <c r="G255" s="162"/>
      <c r="H255" s="5" t="s">
        <v>1</v>
      </c>
      <c r="I255" s="6">
        <v>164.44</v>
      </c>
      <c r="J255" s="6">
        <v>117.18</v>
      </c>
      <c r="K255" s="6">
        <v>59.37</v>
      </c>
      <c r="L255" s="6"/>
      <c r="M255" s="6">
        <v>9.3699999999999992</v>
      </c>
      <c r="N255" s="6"/>
    </row>
    <row r="256" spans="2:14" x14ac:dyDescent="0.2">
      <c r="B256" s="160"/>
      <c r="C256" s="161"/>
      <c r="D256" s="161"/>
      <c r="E256" s="161"/>
      <c r="F256" s="161"/>
      <c r="G256" s="162"/>
      <c r="H256" s="5" t="s">
        <v>94</v>
      </c>
      <c r="I256" s="6">
        <v>1230</v>
      </c>
      <c r="J256" s="6">
        <v>878.85</v>
      </c>
      <c r="K256" s="6">
        <v>442.16</v>
      </c>
      <c r="L256" s="6"/>
      <c r="M256" s="6">
        <v>38.28</v>
      </c>
      <c r="N256" s="6"/>
    </row>
    <row r="257" spans="2:14" x14ac:dyDescent="0.2">
      <c r="B257" s="160"/>
      <c r="C257" s="161"/>
      <c r="D257" s="161"/>
      <c r="E257" s="161"/>
      <c r="F257" s="161"/>
      <c r="G257" s="162"/>
      <c r="H257" s="5" t="s">
        <v>3</v>
      </c>
      <c r="I257" s="6">
        <v>97.65</v>
      </c>
      <c r="J257" s="6">
        <v>71.09</v>
      </c>
      <c r="K257" s="6">
        <v>36.409999999999997</v>
      </c>
      <c r="L257" s="6"/>
      <c r="M257" s="6">
        <v>1.95</v>
      </c>
      <c r="N257" s="6"/>
    </row>
    <row r="258" spans="2:14" x14ac:dyDescent="0.2">
      <c r="B258" s="78" t="s">
        <v>86</v>
      </c>
      <c r="C258" s="75" t="s">
        <v>32</v>
      </c>
      <c r="D258" s="78">
        <v>85</v>
      </c>
      <c r="E258" s="78">
        <v>14</v>
      </c>
      <c r="F258" s="78">
        <v>2</v>
      </c>
      <c r="G258" s="17">
        <v>3.5</v>
      </c>
      <c r="H258" s="15" t="s">
        <v>83</v>
      </c>
      <c r="I258" s="80">
        <v>30</v>
      </c>
      <c r="J258" s="80">
        <v>8</v>
      </c>
      <c r="K258" s="80">
        <v>1</v>
      </c>
      <c r="L258" s="81">
        <f t="shared" ref="L258:L267" si="28">IFERROR(K258+J258+I258,"")</f>
        <v>39</v>
      </c>
      <c r="M258" s="81">
        <v>1</v>
      </c>
      <c r="N258" s="81">
        <f t="shared" ref="N258:N266" si="29">IFERROR(L258+M258,"")</f>
        <v>40</v>
      </c>
    </row>
    <row r="259" spans="2:14" x14ac:dyDescent="0.2">
      <c r="B259" s="2"/>
      <c r="C259" s="2"/>
      <c r="D259" s="2"/>
      <c r="E259" s="2"/>
      <c r="F259" s="2"/>
      <c r="G259" s="2"/>
      <c r="H259" s="7" t="s">
        <v>33</v>
      </c>
      <c r="I259" s="95">
        <f>IFERROR(I258*I253,"")</f>
        <v>8882.1</v>
      </c>
      <c r="J259" s="95">
        <f>IFERROR(J258*J253,"")</f>
        <v>1687.36</v>
      </c>
      <c r="K259" s="95">
        <f>IFERROR(K258*K253,"")</f>
        <v>105.85</v>
      </c>
      <c r="L259" s="95">
        <f t="shared" si="28"/>
        <v>10675.31</v>
      </c>
      <c r="M259" s="95">
        <f>IFERROR(M258*M253,"")</f>
        <v>8.98</v>
      </c>
      <c r="N259" s="96">
        <f t="shared" si="29"/>
        <v>10684.289999999999</v>
      </c>
    </row>
    <row r="260" spans="2:14" x14ac:dyDescent="0.2">
      <c r="B260" s="2"/>
      <c r="C260" s="2"/>
      <c r="D260" s="2"/>
      <c r="E260" s="2"/>
      <c r="F260" s="2"/>
      <c r="G260" s="2"/>
      <c r="H260" s="15" t="s">
        <v>85</v>
      </c>
      <c r="I260" s="80">
        <v>0</v>
      </c>
      <c r="J260" s="80">
        <v>0</v>
      </c>
      <c r="K260" s="80">
        <v>0</v>
      </c>
      <c r="L260" s="81">
        <f t="shared" ref="L260" si="30">IFERROR(K260+J260+I260,"")</f>
        <v>0</v>
      </c>
      <c r="M260" s="81">
        <v>8</v>
      </c>
      <c r="N260" s="81">
        <f t="shared" ref="N260" si="31">IFERROR(L260+M260,"")</f>
        <v>8</v>
      </c>
    </row>
    <row r="261" spans="2:14" x14ac:dyDescent="0.2">
      <c r="B261" s="2"/>
      <c r="C261" s="2"/>
      <c r="D261" s="2"/>
      <c r="E261" s="2"/>
      <c r="F261" s="2"/>
      <c r="G261" s="2"/>
      <c r="H261" s="7" t="s">
        <v>33</v>
      </c>
      <c r="I261" s="95">
        <f>IFERROR(I260*I254,"")</f>
        <v>0</v>
      </c>
      <c r="J261" s="95">
        <f>IFERROR(J260*J254,"")</f>
        <v>0</v>
      </c>
      <c r="K261" s="95">
        <f t="shared" ref="K261" si="32">IFERROR(K260*K254,"")</f>
        <v>0</v>
      </c>
      <c r="L261" s="95">
        <f>IFERROR(K261+J261+I261,"")</f>
        <v>0</v>
      </c>
      <c r="M261" s="95">
        <f>IFERROR(M260*M254,"")</f>
        <v>71.84</v>
      </c>
      <c r="N261" s="96">
        <f>IFERROR(L261+M261,"")</f>
        <v>71.84</v>
      </c>
    </row>
    <row r="262" spans="2:14" x14ac:dyDescent="0.2">
      <c r="B262" s="2"/>
      <c r="C262" s="2"/>
      <c r="D262" s="2"/>
      <c r="E262" s="2"/>
      <c r="F262" s="2"/>
      <c r="G262" s="2"/>
      <c r="H262" s="15" t="s">
        <v>1</v>
      </c>
      <c r="I262" s="80">
        <v>80</v>
      </c>
      <c r="J262" s="80">
        <v>66</v>
      </c>
      <c r="K262" s="80">
        <v>4</v>
      </c>
      <c r="L262" s="81">
        <f t="shared" si="28"/>
        <v>150</v>
      </c>
      <c r="M262" s="81">
        <v>175</v>
      </c>
      <c r="N262" s="81">
        <f t="shared" si="29"/>
        <v>325</v>
      </c>
    </row>
    <row r="263" spans="2:14" x14ac:dyDescent="0.2">
      <c r="B263" s="2"/>
      <c r="C263" s="2"/>
      <c r="D263" s="2"/>
      <c r="E263" s="2"/>
      <c r="F263" s="2"/>
      <c r="G263" s="2"/>
      <c r="H263" s="7" t="s">
        <v>33</v>
      </c>
      <c r="I263" s="95">
        <f>IFERROR(I262*I255,"")</f>
        <v>13155.2</v>
      </c>
      <c r="J263" s="95">
        <f>IFERROR(J262*J255,"")</f>
        <v>7733.88</v>
      </c>
      <c r="K263" s="95">
        <f>IFERROR(K262*K255,"")</f>
        <v>237.48</v>
      </c>
      <c r="L263" s="95">
        <f t="shared" si="28"/>
        <v>21126.560000000001</v>
      </c>
      <c r="M263" s="95">
        <f>IFERROR(M262*M255,"")</f>
        <v>1639.7499999999998</v>
      </c>
      <c r="N263" s="96">
        <f t="shared" si="29"/>
        <v>22766.31</v>
      </c>
    </row>
    <row r="264" spans="2:14" x14ac:dyDescent="0.2">
      <c r="B264" s="2"/>
      <c r="C264" s="2"/>
      <c r="D264" s="2"/>
      <c r="E264" s="2"/>
      <c r="F264" s="2"/>
      <c r="G264" s="2"/>
      <c r="H264" s="16" t="s">
        <v>94</v>
      </c>
      <c r="I264" s="82">
        <v>0</v>
      </c>
      <c r="J264" s="82">
        <v>0</v>
      </c>
      <c r="K264" s="82">
        <v>0</v>
      </c>
      <c r="L264" s="82">
        <f t="shared" si="28"/>
        <v>0</v>
      </c>
      <c r="M264" s="82">
        <v>23</v>
      </c>
      <c r="N264" s="81">
        <f t="shared" si="29"/>
        <v>23</v>
      </c>
    </row>
    <row r="265" spans="2:14" x14ac:dyDescent="0.2">
      <c r="B265" s="2"/>
      <c r="C265" s="2"/>
      <c r="D265" s="2"/>
      <c r="E265" s="2"/>
      <c r="F265" s="2"/>
      <c r="G265" s="2"/>
      <c r="H265" s="7" t="s">
        <v>33</v>
      </c>
      <c r="I265" s="95">
        <f>IFERROR(I264*I256,"")</f>
        <v>0</v>
      </c>
      <c r="J265" s="95">
        <f>IFERROR(J264*J256,"")</f>
        <v>0</v>
      </c>
      <c r="K265" s="95">
        <f>IFERROR(K264*K256,"")</f>
        <v>0</v>
      </c>
      <c r="L265" s="95">
        <f t="shared" si="28"/>
        <v>0</v>
      </c>
      <c r="M265" s="95">
        <f>IFERROR(M264*M256,"")</f>
        <v>880.44</v>
      </c>
      <c r="N265" s="96">
        <f t="shared" si="29"/>
        <v>880.44</v>
      </c>
    </row>
    <row r="266" spans="2:14" x14ac:dyDescent="0.2">
      <c r="B266" s="2"/>
      <c r="C266" s="2"/>
      <c r="D266" s="2"/>
      <c r="E266" s="2"/>
      <c r="F266" s="2"/>
      <c r="G266" s="2"/>
      <c r="H266" s="16" t="s">
        <v>3</v>
      </c>
      <c r="I266" s="82">
        <v>54</v>
      </c>
      <c r="J266" s="82">
        <v>37</v>
      </c>
      <c r="K266" s="82">
        <v>5</v>
      </c>
      <c r="L266" s="82">
        <f t="shared" si="28"/>
        <v>96</v>
      </c>
      <c r="M266" s="82">
        <v>78</v>
      </c>
      <c r="N266" s="81">
        <f t="shared" si="29"/>
        <v>174</v>
      </c>
    </row>
    <row r="267" spans="2:14" x14ac:dyDescent="0.2">
      <c r="B267" s="2"/>
      <c r="C267" s="2"/>
      <c r="D267" s="2"/>
      <c r="E267" s="2"/>
      <c r="F267" s="2"/>
      <c r="G267" s="2"/>
      <c r="H267" s="7" t="s">
        <v>33</v>
      </c>
      <c r="I267" s="95">
        <f>IFERROR(I266*I257,"")</f>
        <v>5273.1</v>
      </c>
      <c r="J267" s="95">
        <f>IFERROR(J266*J257,"")</f>
        <v>2630.33</v>
      </c>
      <c r="K267" s="95">
        <f>IFERROR(K266*K257,"")</f>
        <v>182.04999999999998</v>
      </c>
      <c r="L267" s="95">
        <f t="shared" si="28"/>
        <v>8085.4800000000005</v>
      </c>
      <c r="M267" s="95">
        <f>IFERROR(M266*M257,"")</f>
        <v>152.1</v>
      </c>
      <c r="N267" s="96">
        <f>IFERROR(L267+M267,"")</f>
        <v>8237.58</v>
      </c>
    </row>
    <row r="268" spans="2:14" x14ac:dyDescent="0.2">
      <c r="B268" s="2"/>
      <c r="C268" s="2"/>
      <c r="D268" s="2"/>
      <c r="E268" s="2"/>
      <c r="F268" s="2"/>
      <c r="G268" s="2"/>
      <c r="H268" s="99" t="s">
        <v>34</v>
      </c>
      <c r="I268" s="93">
        <f ca="1">SUM(I258:OFFSET(I268,-1,0))-I269</f>
        <v>164</v>
      </c>
      <c r="J268" s="93">
        <f ca="1">SUM(J258:OFFSET(J268,-1,0))-J269</f>
        <v>111</v>
      </c>
      <c r="K268" s="93">
        <f ca="1">SUM(K258:OFFSET(K268,-1,0))-K269</f>
        <v>10</v>
      </c>
      <c r="L268" s="93">
        <f t="shared" ref="L268:L269" ca="1" si="33">K268+J268+I268</f>
        <v>285</v>
      </c>
      <c r="M268" s="93">
        <f ca="1">SUM(M258:OFFSET(M268,-1,0))-M269</f>
        <v>285</v>
      </c>
      <c r="N268" s="94">
        <f t="shared" ref="N268" ca="1" si="34">L268+M268</f>
        <v>570</v>
      </c>
    </row>
    <row r="269" spans="2:14" x14ac:dyDescent="0.2">
      <c r="B269" s="2"/>
      <c r="C269" s="2"/>
      <c r="D269" s="2"/>
      <c r="E269" s="2"/>
      <c r="F269" s="2"/>
      <c r="G269" s="2"/>
      <c r="H269" s="8" t="s">
        <v>49</v>
      </c>
      <c r="I269" s="95">
        <f>SUMIF(H258:H267,"стоимость",I258:I267)</f>
        <v>27310.400000000001</v>
      </c>
      <c r="J269" s="95">
        <f>SUMIF(H258:H267,"стоимость",J258:J267)</f>
        <v>12051.57</v>
      </c>
      <c r="K269" s="95">
        <f>SUMIF(H258:H267,"стоимость",K258:K267)</f>
        <v>525.38</v>
      </c>
      <c r="L269" s="95">
        <f t="shared" si="33"/>
        <v>39887.35</v>
      </c>
      <c r="M269" s="95">
        <f>SUMIF(H258:H267,"стоимость",M258:M267)</f>
        <v>2753.1099999999997</v>
      </c>
      <c r="N269" s="96">
        <f>L269+M269</f>
        <v>42640.46</v>
      </c>
    </row>
    <row r="270" spans="2:14" x14ac:dyDescent="0.2">
      <c r="B270" s="163" t="s">
        <v>90</v>
      </c>
      <c r="C270" s="143"/>
      <c r="D270" s="143"/>
      <c r="E270" s="143"/>
      <c r="F270" s="92">
        <v>1.05</v>
      </c>
      <c r="G270" s="91"/>
      <c r="H270" s="89"/>
      <c r="I270" s="90"/>
      <c r="J270" s="90"/>
      <c r="K270" s="90"/>
      <c r="L270" s="90"/>
      <c r="M270" s="90"/>
      <c r="N270" s="90">
        <f>F270*N269</f>
        <v>44772.483</v>
      </c>
    </row>
    <row r="271" spans="2:14" x14ac:dyDescent="0.2">
      <c r="B271" s="151" t="s">
        <v>35</v>
      </c>
      <c r="C271" s="151"/>
      <c r="D271" s="151"/>
      <c r="E271" s="151"/>
      <c r="F271" s="67"/>
      <c r="G271" s="3"/>
      <c r="H271" s="4"/>
      <c r="I271" s="3"/>
      <c r="J271" s="9"/>
      <c r="K271" s="9"/>
      <c r="L271" s="10"/>
      <c r="M271" s="9"/>
      <c r="N271" s="9"/>
    </row>
    <row r="272" spans="2:14" x14ac:dyDescent="0.2">
      <c r="B272" s="156" t="s">
        <v>80</v>
      </c>
      <c r="C272" s="156"/>
      <c r="D272" s="156"/>
      <c r="E272" s="156"/>
      <c r="F272" s="156"/>
      <c r="G272" s="156"/>
      <c r="H272" s="156"/>
      <c r="I272" s="156"/>
      <c r="J272" s="76"/>
      <c r="K272" s="76"/>
      <c r="L272" s="77"/>
      <c r="M272" s="76"/>
      <c r="N272" s="76"/>
    </row>
    <row r="273" spans="2:14" x14ac:dyDescent="0.2">
      <c r="B273" s="141" t="s">
        <v>36</v>
      </c>
      <c r="C273" s="141"/>
      <c r="D273" s="141"/>
      <c r="E273" s="141"/>
      <c r="F273" s="141"/>
      <c r="G273" s="141"/>
      <c r="H273" s="141"/>
      <c r="I273" s="141"/>
      <c r="J273" s="9"/>
      <c r="K273" s="9"/>
      <c r="L273" s="10"/>
      <c r="M273" s="9"/>
      <c r="N273" s="9"/>
    </row>
    <row r="274" spans="2:14" x14ac:dyDescent="0.2">
      <c r="B274" s="141" t="s">
        <v>37</v>
      </c>
      <c r="C274" s="141"/>
      <c r="D274" s="141"/>
      <c r="E274" s="141"/>
      <c r="F274" s="141"/>
      <c r="G274" s="141"/>
      <c r="H274" s="141"/>
      <c r="I274" s="141"/>
      <c r="J274" s="9"/>
      <c r="K274" s="9"/>
      <c r="L274" s="10"/>
      <c r="M274" s="9"/>
      <c r="N274" s="9"/>
    </row>
    <row r="275" spans="2:14" x14ac:dyDescent="0.2">
      <c r="B275" s="141" t="s">
        <v>38</v>
      </c>
      <c r="C275" s="141"/>
      <c r="D275" s="141"/>
      <c r="E275" s="141"/>
      <c r="F275" s="141"/>
      <c r="G275" s="141"/>
      <c r="H275" s="141"/>
      <c r="I275" s="141"/>
      <c r="J275" s="9"/>
      <c r="K275" s="9"/>
      <c r="L275" s="10"/>
      <c r="M275" s="9"/>
      <c r="N275" s="9"/>
    </row>
    <row r="276" spans="2:14" x14ac:dyDescent="0.2">
      <c r="B276" s="141" t="s">
        <v>39</v>
      </c>
      <c r="C276" s="141"/>
      <c r="D276" s="141"/>
      <c r="E276" s="141"/>
      <c r="F276" s="141"/>
      <c r="G276" s="141"/>
      <c r="H276" s="141"/>
      <c r="I276" s="141"/>
      <c r="J276" s="3"/>
      <c r="K276" s="3"/>
      <c r="L276" s="3"/>
      <c r="M276" s="3"/>
      <c r="N276" s="3"/>
    </row>
    <row r="277" spans="2:14" x14ac:dyDescent="0.2">
      <c r="B277" s="141" t="s">
        <v>40</v>
      </c>
      <c r="C277" s="141"/>
      <c r="D277" s="141"/>
      <c r="E277" s="141"/>
      <c r="F277" s="141"/>
      <c r="G277" s="141"/>
      <c r="H277" s="141"/>
      <c r="I277" s="141"/>
      <c r="J277" s="3"/>
      <c r="K277" s="3"/>
      <c r="L277" s="3"/>
      <c r="M277" s="3"/>
      <c r="N277" s="3"/>
    </row>
    <row r="278" spans="2:14" x14ac:dyDescent="0.2">
      <c r="B278" s="141" t="s">
        <v>41</v>
      </c>
      <c r="C278" s="141"/>
      <c r="D278" s="141"/>
      <c r="E278" s="141"/>
      <c r="F278" s="141"/>
      <c r="G278" s="141"/>
      <c r="H278" s="141"/>
      <c r="I278" s="141"/>
      <c r="J278" s="3"/>
      <c r="K278" s="3"/>
      <c r="L278" s="3"/>
      <c r="M278" s="3"/>
      <c r="N278" s="3"/>
    </row>
    <row r="279" spans="2:14" x14ac:dyDescent="0.2">
      <c r="B279" s="141" t="s">
        <v>42</v>
      </c>
      <c r="C279" s="141"/>
      <c r="D279" s="141"/>
      <c r="E279" s="141"/>
      <c r="F279" s="141"/>
      <c r="G279" s="141"/>
      <c r="H279" s="141"/>
      <c r="I279" s="141"/>
      <c r="J279" s="3"/>
      <c r="K279" s="3"/>
      <c r="L279" s="3"/>
      <c r="M279" s="3"/>
      <c r="N279" s="3"/>
    </row>
    <row r="280" spans="2:14" x14ac:dyDescent="0.2">
      <c r="B280" s="65"/>
      <c r="C280" s="65"/>
      <c r="D280" s="65"/>
      <c r="E280" s="65"/>
      <c r="F280" s="65"/>
      <c r="G280" s="65"/>
      <c r="H280" s="65"/>
      <c r="I280" s="65"/>
      <c r="J280" s="3"/>
      <c r="K280" s="3"/>
      <c r="L280" s="3"/>
      <c r="M280" s="3"/>
      <c r="N280" s="3"/>
    </row>
    <row r="281" spans="2:14" x14ac:dyDescent="0.2">
      <c r="B281" s="3" t="s">
        <v>43</v>
      </c>
      <c r="C281" s="3"/>
      <c r="D281" s="3"/>
      <c r="E281" s="3"/>
      <c r="F281" s="3"/>
      <c r="G281" s="3"/>
      <c r="H281" s="4"/>
      <c r="I281" s="3"/>
      <c r="J281" s="3" t="s">
        <v>44</v>
      </c>
      <c r="K281" s="3"/>
      <c r="L281" s="3"/>
      <c r="M281" s="3"/>
      <c r="N281" s="3"/>
    </row>
    <row r="282" spans="2:14" x14ac:dyDescent="0.2">
      <c r="B282" s="11" t="s">
        <v>79</v>
      </c>
      <c r="C282" s="11"/>
      <c r="D282" s="3"/>
      <c r="E282" s="3"/>
      <c r="F282" s="3"/>
      <c r="G282" s="3"/>
      <c r="H282" s="4"/>
      <c r="I282" s="3"/>
      <c r="J282" s="11"/>
      <c r="K282" s="11"/>
      <c r="L282" s="11"/>
      <c r="M282" s="3"/>
      <c r="N282" s="3"/>
    </row>
    <row r="283" spans="2:14" x14ac:dyDescent="0.2">
      <c r="B283" s="12" t="s">
        <v>45</v>
      </c>
      <c r="C283" s="3"/>
      <c r="D283" s="3"/>
      <c r="E283" s="3"/>
      <c r="F283" s="3"/>
      <c r="G283" s="3"/>
      <c r="H283" s="4"/>
      <c r="I283" s="3"/>
      <c r="J283" s="3" t="s">
        <v>45</v>
      </c>
      <c r="K283" s="3"/>
      <c r="L283" s="3"/>
      <c r="M283" s="3"/>
      <c r="N283" s="3"/>
    </row>
    <row r="284" spans="2:14" x14ac:dyDescent="0.2">
      <c r="B284" s="3"/>
      <c r="C284" s="3"/>
      <c r="D284" s="3"/>
      <c r="E284" s="3"/>
      <c r="F284" s="3"/>
      <c r="G284" s="3"/>
      <c r="H284" s="4"/>
      <c r="I284" s="3"/>
      <c r="J284" s="3"/>
      <c r="K284" s="3"/>
      <c r="L284" s="3"/>
      <c r="M284" s="3"/>
      <c r="N284" s="3"/>
    </row>
    <row r="285" spans="2:14" x14ac:dyDescent="0.2">
      <c r="B285" s="11"/>
      <c r="C285" s="11"/>
      <c r="D285" s="3"/>
      <c r="E285" s="3"/>
      <c r="F285" s="3"/>
      <c r="G285" s="3"/>
      <c r="H285" s="4"/>
      <c r="I285" s="3"/>
      <c r="J285" s="11"/>
      <c r="K285" s="11"/>
      <c r="L285" s="11"/>
      <c r="M285" s="3"/>
      <c r="N285" s="3"/>
    </row>
    <row r="286" spans="2:14" x14ac:dyDescent="0.2">
      <c r="B286" s="13" t="s">
        <v>46</v>
      </c>
      <c r="C286" s="3"/>
      <c r="D286" s="3"/>
      <c r="E286" s="3"/>
      <c r="F286" s="3"/>
      <c r="G286" s="3"/>
      <c r="H286" s="4"/>
      <c r="I286" s="3"/>
      <c r="J286" s="145" t="s">
        <v>46</v>
      </c>
      <c r="K286" s="145"/>
      <c r="L286" s="145"/>
      <c r="M286" s="3"/>
      <c r="N286" s="3"/>
    </row>
    <row r="287" spans="2:14" x14ac:dyDescent="0.2">
      <c r="B287" s="3"/>
      <c r="C287" s="3"/>
      <c r="D287" s="3"/>
      <c r="E287" s="3"/>
      <c r="F287" s="3"/>
      <c r="G287" s="3"/>
      <c r="H287" s="4"/>
      <c r="I287" s="3"/>
      <c r="J287" s="3"/>
      <c r="K287" s="3"/>
      <c r="L287" s="3"/>
      <c r="M287" s="3"/>
      <c r="N287" s="3"/>
    </row>
    <row r="288" spans="2:14" ht="12" customHeight="1" x14ac:dyDescent="0.2">
      <c r="B288" s="65" t="s">
        <v>47</v>
      </c>
      <c r="C288" s="3"/>
      <c r="D288" s="3"/>
      <c r="E288" s="3"/>
      <c r="F288" s="3"/>
      <c r="G288" s="3"/>
      <c r="H288" s="4"/>
      <c r="I288" s="3"/>
      <c r="J288" s="3" t="s">
        <v>47</v>
      </c>
      <c r="K288" s="3"/>
      <c r="L288" s="3"/>
      <c r="M288" s="3"/>
      <c r="N288" s="3"/>
    </row>
    <row r="289" spans="2:14" ht="12" customHeight="1" x14ac:dyDescent="0.2">
      <c r="B289" s="114"/>
      <c r="C289" s="3"/>
      <c r="D289" s="3"/>
      <c r="E289" s="3"/>
      <c r="F289" s="3"/>
      <c r="G289" s="3"/>
      <c r="H289" s="4"/>
      <c r="I289" s="3"/>
      <c r="J289" s="3"/>
      <c r="K289" s="3"/>
      <c r="L289" s="3"/>
      <c r="M289" s="3"/>
      <c r="N289" s="3"/>
    </row>
    <row r="291" spans="2:14" x14ac:dyDescent="0.2">
      <c r="B291" s="3"/>
      <c r="C291" s="3"/>
      <c r="D291" s="3"/>
      <c r="E291" s="3"/>
      <c r="F291" s="3"/>
      <c r="G291" s="3"/>
      <c r="H291" s="4"/>
      <c r="I291" s="3"/>
      <c r="J291" s="3"/>
      <c r="K291" s="3"/>
      <c r="M291" s="3"/>
      <c r="N291" s="14" t="s">
        <v>12</v>
      </c>
    </row>
    <row r="292" spans="2:14" x14ac:dyDescent="0.2">
      <c r="B292" s="3"/>
      <c r="C292" s="3"/>
      <c r="D292" s="3"/>
      <c r="E292" s="3"/>
      <c r="F292" s="3"/>
      <c r="G292" s="3"/>
      <c r="H292" s="4"/>
      <c r="I292" s="3"/>
      <c r="J292" s="3"/>
      <c r="K292" s="3"/>
      <c r="M292" s="3"/>
      <c r="N292" s="14" t="s">
        <v>13</v>
      </c>
    </row>
    <row r="293" spans="2:14" x14ac:dyDescent="0.2">
      <c r="B293" s="3"/>
      <c r="C293" s="3"/>
      <c r="D293" s="3"/>
      <c r="E293" s="3"/>
      <c r="F293" s="3"/>
      <c r="G293" s="3"/>
      <c r="H293" s="4"/>
      <c r="I293" s="3"/>
      <c r="J293" s="3"/>
      <c r="K293" s="3"/>
      <c r="M293" s="3"/>
      <c r="N293" s="14" t="s">
        <v>14</v>
      </c>
    </row>
    <row r="294" spans="2:14" x14ac:dyDescent="0.2">
      <c r="B294" s="3"/>
      <c r="C294" s="3"/>
      <c r="D294" s="3"/>
      <c r="E294" s="3"/>
      <c r="F294" s="3"/>
      <c r="G294" s="3"/>
      <c r="H294" s="4"/>
      <c r="I294" s="3"/>
      <c r="J294" s="3"/>
      <c r="K294" s="3"/>
      <c r="L294" s="3"/>
      <c r="M294" s="3"/>
      <c r="N294" s="3"/>
    </row>
    <row r="295" spans="2:14" x14ac:dyDescent="0.2">
      <c r="B295" s="3"/>
      <c r="C295" s="146" t="s">
        <v>15</v>
      </c>
      <c r="D295" s="146"/>
      <c r="E295" s="146"/>
      <c r="F295" s="146"/>
      <c r="G295" s="146"/>
      <c r="H295" s="146"/>
      <c r="I295" s="146"/>
      <c r="J295" s="146"/>
      <c r="K295" s="146"/>
      <c r="L295" s="146"/>
      <c r="M295" s="3"/>
      <c r="N295" s="3"/>
    </row>
    <row r="296" spans="2:14" x14ac:dyDescent="0.2">
      <c r="B296" s="3"/>
      <c r="C296" s="146" t="s">
        <v>16</v>
      </c>
      <c r="D296" s="146"/>
      <c r="E296" s="146"/>
      <c r="F296" s="146"/>
      <c r="G296" s="146"/>
      <c r="H296" s="146"/>
      <c r="I296" s="146"/>
      <c r="J296" s="146"/>
      <c r="K296" s="146"/>
      <c r="L296" s="146"/>
      <c r="M296" s="3"/>
      <c r="N296" s="3"/>
    </row>
    <row r="297" spans="2:14" x14ac:dyDescent="0.2">
      <c r="B297" s="3" t="s">
        <v>17</v>
      </c>
      <c r="C297" s="66"/>
      <c r="D297" s="66"/>
      <c r="E297" s="66"/>
      <c r="F297" s="66"/>
      <c r="G297" s="66"/>
      <c r="H297" s="66"/>
      <c r="I297" s="66"/>
      <c r="J297" s="66"/>
      <c r="K297" s="66"/>
      <c r="L297" s="146" t="s">
        <v>18</v>
      </c>
      <c r="M297" s="146"/>
      <c r="N297" s="146"/>
    </row>
    <row r="298" spans="2:14" x14ac:dyDescent="0.2">
      <c r="B298" s="3"/>
      <c r="C298" s="66"/>
      <c r="D298" s="66"/>
      <c r="E298" s="66"/>
      <c r="F298" s="66"/>
      <c r="G298" s="66"/>
      <c r="H298" s="66"/>
      <c r="I298" s="66"/>
      <c r="J298" s="66"/>
      <c r="K298" s="66"/>
      <c r="L298" s="66"/>
      <c r="M298" s="66"/>
      <c r="N298" s="66"/>
    </row>
    <row r="299" spans="2:14" x14ac:dyDescent="0.2">
      <c r="B299" s="3" t="s">
        <v>19</v>
      </c>
      <c r="C299" s="66"/>
      <c r="D299" s="66"/>
      <c r="E299" s="66"/>
      <c r="F299" s="66"/>
      <c r="G299" s="66"/>
      <c r="H299" s="66"/>
      <c r="I299" s="66"/>
      <c r="J299" s="66"/>
      <c r="K299" s="66"/>
      <c r="L299" s="66"/>
      <c r="M299" s="66"/>
      <c r="N299" s="66"/>
    </row>
    <row r="300" spans="2:14" x14ac:dyDescent="0.2">
      <c r="B300" s="3" t="s">
        <v>20</v>
      </c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</row>
    <row r="301" spans="2:14" x14ac:dyDescent="0.2">
      <c r="B301" s="3" t="s">
        <v>112</v>
      </c>
      <c r="C301" s="135"/>
      <c r="D301" s="135"/>
      <c r="E301" s="135"/>
      <c r="F301" s="135"/>
      <c r="G301" s="135"/>
      <c r="H301" s="66"/>
      <c r="I301" s="66"/>
      <c r="J301" s="66"/>
      <c r="K301" s="66"/>
      <c r="L301" s="66"/>
      <c r="M301" s="66"/>
      <c r="N301" s="66"/>
    </row>
    <row r="302" spans="2:14" x14ac:dyDescent="0.2">
      <c r="B302" s="3"/>
      <c r="C302" s="66"/>
      <c r="D302" s="66"/>
      <c r="E302" s="66"/>
      <c r="F302" s="66"/>
      <c r="G302" s="66"/>
      <c r="H302" s="66"/>
      <c r="I302" s="66"/>
      <c r="J302" s="66"/>
      <c r="K302" s="66"/>
      <c r="L302" s="66"/>
      <c r="M302" s="66"/>
      <c r="N302" s="66"/>
    </row>
    <row r="303" spans="2:14" x14ac:dyDescent="0.2">
      <c r="B303" s="3"/>
      <c r="C303" s="3"/>
      <c r="D303" s="3"/>
      <c r="E303" s="3"/>
      <c r="F303" s="3"/>
      <c r="G303" s="3"/>
      <c r="H303" s="4"/>
      <c r="I303" s="3"/>
      <c r="J303" s="3"/>
      <c r="K303" s="3"/>
      <c r="L303" s="3"/>
      <c r="M303" s="3"/>
      <c r="N303" s="3"/>
    </row>
    <row r="304" spans="2:14" x14ac:dyDescent="0.2">
      <c r="B304" s="147" t="s">
        <v>4</v>
      </c>
      <c r="C304" s="149" t="s">
        <v>21</v>
      </c>
      <c r="D304" s="164" t="s">
        <v>22</v>
      </c>
      <c r="E304" s="164" t="s">
        <v>23</v>
      </c>
      <c r="F304" s="164" t="s">
        <v>48</v>
      </c>
      <c r="G304" s="164" t="s">
        <v>24</v>
      </c>
      <c r="H304" s="165" t="s">
        <v>0</v>
      </c>
      <c r="I304" s="152" t="s">
        <v>25</v>
      </c>
      <c r="J304" s="152"/>
      <c r="K304" s="152"/>
      <c r="L304" s="152"/>
      <c r="M304" s="153" t="s">
        <v>26</v>
      </c>
      <c r="N304" s="154" t="s">
        <v>27</v>
      </c>
    </row>
    <row r="305" spans="2:14" x14ac:dyDescent="0.2">
      <c r="B305" s="148"/>
      <c r="C305" s="150"/>
      <c r="D305" s="164"/>
      <c r="E305" s="164"/>
      <c r="F305" s="164"/>
      <c r="G305" s="164"/>
      <c r="H305" s="165"/>
      <c r="I305" s="2" t="s">
        <v>28</v>
      </c>
      <c r="J305" s="2" t="s">
        <v>29</v>
      </c>
      <c r="K305" s="2" t="s">
        <v>30</v>
      </c>
      <c r="L305" s="2" t="s">
        <v>31</v>
      </c>
      <c r="M305" s="153"/>
      <c r="N305" s="155"/>
    </row>
    <row r="306" spans="2:14" x14ac:dyDescent="0.2">
      <c r="B306" s="157" t="s">
        <v>93</v>
      </c>
      <c r="C306" s="158"/>
      <c r="D306" s="158"/>
      <c r="E306" s="158"/>
      <c r="F306" s="158"/>
      <c r="G306" s="159"/>
      <c r="H306" s="5" t="s">
        <v>83</v>
      </c>
      <c r="I306" s="6">
        <v>296.07</v>
      </c>
      <c r="J306" s="6">
        <v>210.92</v>
      </c>
      <c r="K306" s="6">
        <v>105.85</v>
      </c>
      <c r="L306" s="6"/>
      <c r="M306" s="6">
        <v>8.98</v>
      </c>
      <c r="N306" s="6"/>
    </row>
    <row r="307" spans="2:14" x14ac:dyDescent="0.2">
      <c r="B307" s="160"/>
      <c r="C307" s="161"/>
      <c r="D307" s="161"/>
      <c r="E307" s="161"/>
      <c r="F307" s="161"/>
      <c r="G307" s="162"/>
      <c r="H307" s="5" t="s">
        <v>1</v>
      </c>
      <c r="I307" s="6">
        <v>31.25</v>
      </c>
      <c r="J307" s="6">
        <v>23.83</v>
      </c>
      <c r="K307" s="6">
        <v>12.11</v>
      </c>
      <c r="L307" s="6"/>
      <c r="M307" s="6">
        <v>0.78</v>
      </c>
      <c r="N307" s="6"/>
    </row>
    <row r="308" spans="2:14" x14ac:dyDescent="0.2">
      <c r="B308" s="160"/>
      <c r="C308" s="161"/>
      <c r="D308" s="161"/>
      <c r="E308" s="161"/>
      <c r="F308" s="161"/>
      <c r="G308" s="162"/>
      <c r="H308" s="5" t="s">
        <v>2</v>
      </c>
      <c r="I308" s="6">
        <v>31.25</v>
      </c>
      <c r="J308" s="6">
        <v>23.83</v>
      </c>
      <c r="K308" s="6">
        <v>12.11</v>
      </c>
      <c r="L308" s="6"/>
      <c r="M308" s="6">
        <v>0.78</v>
      </c>
      <c r="N308" s="6"/>
    </row>
    <row r="309" spans="2:14" x14ac:dyDescent="0.2">
      <c r="B309" s="78" t="s">
        <v>87</v>
      </c>
      <c r="C309" s="75" t="s">
        <v>32</v>
      </c>
      <c r="D309" s="78">
        <v>83</v>
      </c>
      <c r="E309" s="78">
        <v>20</v>
      </c>
      <c r="F309" s="78">
        <v>1</v>
      </c>
      <c r="G309" s="17">
        <v>4.0999999999999996</v>
      </c>
      <c r="H309" s="15" t="s">
        <v>83</v>
      </c>
      <c r="I309" s="80">
        <v>3</v>
      </c>
      <c r="J309" s="80">
        <v>35</v>
      </c>
      <c r="K309" s="80">
        <v>9</v>
      </c>
      <c r="L309" s="81">
        <f t="shared" ref="L309" si="35">IFERROR(K309+J309+I309,"")</f>
        <v>47</v>
      </c>
      <c r="M309" s="81">
        <v>38</v>
      </c>
      <c r="N309" s="81">
        <f t="shared" ref="N309" si="36">IFERROR(L309+M309,"")</f>
        <v>85</v>
      </c>
    </row>
    <row r="310" spans="2:14" x14ac:dyDescent="0.2">
      <c r="B310" s="2"/>
      <c r="C310" s="2"/>
      <c r="D310" s="2"/>
      <c r="E310" s="2"/>
      <c r="F310" s="2"/>
      <c r="G310" s="2"/>
      <c r="H310" s="7" t="s">
        <v>33</v>
      </c>
      <c r="I310" s="95">
        <f>IFERROR(I309*I306,"")</f>
        <v>888.21</v>
      </c>
      <c r="J310" s="95">
        <f>IFERROR(J309*J306,"")</f>
        <v>7382.2</v>
      </c>
      <c r="K310" s="95">
        <f>IFERROR(K309*K306,"")</f>
        <v>952.65</v>
      </c>
      <c r="L310" s="95">
        <f t="shared" ref="L310:L312" si="37">IFERROR(K310+J310+I310,"")</f>
        <v>9223.0600000000013</v>
      </c>
      <c r="M310" s="95">
        <f>IFERROR(M309*M306,"")</f>
        <v>341.24</v>
      </c>
      <c r="N310" s="96">
        <f t="shared" ref="N310:N312" si="38">IFERROR(L310+M310,"")</f>
        <v>9564.3000000000011</v>
      </c>
    </row>
    <row r="311" spans="2:14" x14ac:dyDescent="0.2">
      <c r="B311" s="2"/>
      <c r="C311" s="2"/>
      <c r="D311" s="2"/>
      <c r="E311" s="2"/>
      <c r="F311" s="2"/>
      <c r="G311" s="2"/>
      <c r="H311" s="15" t="s">
        <v>1</v>
      </c>
      <c r="I311" s="80">
        <v>36</v>
      </c>
      <c r="J311" s="80">
        <v>93</v>
      </c>
      <c r="K311" s="80">
        <v>11</v>
      </c>
      <c r="L311" s="81">
        <f t="shared" si="37"/>
        <v>140</v>
      </c>
      <c r="M311" s="81">
        <v>141</v>
      </c>
      <c r="N311" s="81">
        <f t="shared" si="38"/>
        <v>281</v>
      </c>
    </row>
    <row r="312" spans="2:14" x14ac:dyDescent="0.2">
      <c r="B312" s="2"/>
      <c r="C312" s="2"/>
      <c r="D312" s="2"/>
      <c r="E312" s="2"/>
      <c r="F312" s="2"/>
      <c r="G312" s="2"/>
      <c r="H312" s="7" t="s">
        <v>33</v>
      </c>
      <c r="I312" s="95">
        <f>IFERROR(I311*I307,"")</f>
        <v>1125</v>
      </c>
      <c r="J312" s="95">
        <f>IFERROR(J311*J307,"")</f>
        <v>2216.19</v>
      </c>
      <c r="K312" s="95">
        <f>IFERROR(K311*K307,"")</f>
        <v>133.20999999999998</v>
      </c>
      <c r="L312" s="95">
        <f t="shared" si="37"/>
        <v>3474.4</v>
      </c>
      <c r="M312" s="95">
        <f>IFERROR(M311*M307,"")</f>
        <v>109.98</v>
      </c>
      <c r="N312" s="96">
        <f t="shared" si="38"/>
        <v>3584.38</v>
      </c>
    </row>
    <row r="313" spans="2:14" x14ac:dyDescent="0.2">
      <c r="B313" s="2"/>
      <c r="C313" s="2"/>
      <c r="D313" s="2"/>
      <c r="E313" s="2"/>
      <c r="F313" s="2"/>
      <c r="G313" s="2"/>
      <c r="H313" s="16" t="s">
        <v>2</v>
      </c>
      <c r="I313" s="82">
        <v>62</v>
      </c>
      <c r="J313" s="82">
        <v>64</v>
      </c>
      <c r="K313" s="82">
        <v>1</v>
      </c>
      <c r="L313" s="81">
        <f t="shared" ref="L313" si="39">IFERROR(K313+J313+I313,"")</f>
        <v>127</v>
      </c>
      <c r="M313" s="82">
        <v>106</v>
      </c>
      <c r="N313" s="81">
        <f t="shared" ref="N313" si="40">IFERROR(L313+M313,"")</f>
        <v>233</v>
      </c>
    </row>
    <row r="314" spans="2:14" x14ac:dyDescent="0.2">
      <c r="B314" s="2"/>
      <c r="C314" s="2"/>
      <c r="D314" s="2"/>
      <c r="E314" s="2"/>
      <c r="F314" s="2"/>
      <c r="G314" s="2"/>
      <c r="H314" s="7" t="s">
        <v>33</v>
      </c>
      <c r="I314" s="95">
        <f>IFERROR(I313*I308,"")</f>
        <v>1937.5</v>
      </c>
      <c r="J314" s="95">
        <f>IFERROR(J313*J308,"")</f>
        <v>1525.12</v>
      </c>
      <c r="K314" s="95">
        <f>IFERROR(K313*K308,"")</f>
        <v>12.11</v>
      </c>
      <c r="L314" s="95">
        <f>IFERROR(K314+J314+I314,"")</f>
        <v>3474.7299999999996</v>
      </c>
      <c r="M314" s="95">
        <f>IFERROR(M313*M308,"")</f>
        <v>82.68</v>
      </c>
      <c r="N314" s="96">
        <f>IFERROR(L314+M314,"")</f>
        <v>3557.4099999999994</v>
      </c>
    </row>
    <row r="315" spans="2:14" x14ac:dyDescent="0.2">
      <c r="B315" s="2"/>
      <c r="C315" s="2"/>
      <c r="D315" s="2"/>
      <c r="E315" s="2"/>
      <c r="F315" s="2"/>
      <c r="G315" s="2"/>
      <c r="H315" s="99" t="s">
        <v>34</v>
      </c>
      <c r="I315" s="93">
        <f ca="1">SUM(I309:OFFSET(I315,-1,0))-I316</f>
        <v>101</v>
      </c>
      <c r="J315" s="93">
        <f ca="1">SUM(J309:OFFSET(J315,-1,0))-J316</f>
        <v>192</v>
      </c>
      <c r="K315" s="93">
        <f ca="1">SUM(K309:OFFSET(K315,-1,0))-K316</f>
        <v>21</v>
      </c>
      <c r="L315" s="93">
        <f t="shared" ref="L315:L316" ca="1" si="41">K315+J315+I315</f>
        <v>314</v>
      </c>
      <c r="M315" s="93">
        <f ca="1">SUM(M309:OFFSET(M315,-1,0))-M316</f>
        <v>285</v>
      </c>
      <c r="N315" s="94">
        <f t="shared" ref="N315:N316" ca="1" si="42">L315+M315</f>
        <v>599</v>
      </c>
    </row>
    <row r="316" spans="2:14" x14ac:dyDescent="0.2">
      <c r="B316" s="2"/>
      <c r="C316" s="2"/>
      <c r="D316" s="2"/>
      <c r="E316" s="2"/>
      <c r="F316" s="2"/>
      <c r="G316" s="2"/>
      <c r="H316" s="8" t="s">
        <v>49</v>
      </c>
      <c r="I316" s="95">
        <f>SUMIF(H309:H314,"стоимость",I309:I314)</f>
        <v>3950.71</v>
      </c>
      <c r="J316" s="95">
        <f>SUMIF(H309:H314,"стоимость",J309:J314)</f>
        <v>11123.509999999998</v>
      </c>
      <c r="K316" s="95">
        <f>SUMIF(H309:H314,"стоимость",K309:K314)</f>
        <v>1097.9699999999998</v>
      </c>
      <c r="L316" s="95">
        <f t="shared" si="41"/>
        <v>16172.189999999999</v>
      </c>
      <c r="M316" s="95">
        <f>SUMIF(H309:H314,"стоимость",M309:M314)</f>
        <v>533.90000000000009</v>
      </c>
      <c r="N316" s="96">
        <f t="shared" si="42"/>
        <v>16706.09</v>
      </c>
    </row>
    <row r="317" spans="2:14" x14ac:dyDescent="0.2">
      <c r="B317" s="142" t="s">
        <v>92</v>
      </c>
      <c r="C317" s="143"/>
      <c r="D317" s="143"/>
      <c r="E317" s="144"/>
      <c r="F317" s="139">
        <v>1</v>
      </c>
      <c r="G317" s="91"/>
      <c r="H317" s="89"/>
      <c r="I317" s="90"/>
      <c r="J317" s="90"/>
      <c r="K317" s="90"/>
      <c r="L317" s="90"/>
      <c r="M317" s="90"/>
      <c r="N317" s="90">
        <f>F317*N316</f>
        <v>16706.09</v>
      </c>
    </row>
    <row r="318" spans="2:14" x14ac:dyDescent="0.2">
      <c r="B318" s="151" t="s">
        <v>35</v>
      </c>
      <c r="C318" s="151"/>
      <c r="D318" s="151"/>
      <c r="E318" s="151"/>
      <c r="F318" s="67"/>
      <c r="G318" s="3"/>
      <c r="H318" s="4"/>
      <c r="I318" s="85"/>
      <c r="J318" s="9"/>
      <c r="K318" s="9"/>
      <c r="L318" s="10"/>
      <c r="M318" s="9"/>
      <c r="N318" s="9"/>
    </row>
    <row r="319" spans="2:14" x14ac:dyDescent="0.2">
      <c r="B319" s="156" t="s">
        <v>80</v>
      </c>
      <c r="C319" s="156"/>
      <c r="D319" s="156"/>
      <c r="E319" s="156"/>
      <c r="F319" s="156"/>
      <c r="G319" s="156"/>
      <c r="H319" s="156"/>
      <c r="I319" s="156"/>
      <c r="J319" s="76"/>
      <c r="K319" s="76"/>
      <c r="L319" s="77"/>
      <c r="M319" s="76"/>
      <c r="N319" s="76"/>
    </row>
    <row r="320" spans="2:14" x14ac:dyDescent="0.2">
      <c r="B320" s="141" t="s">
        <v>36</v>
      </c>
      <c r="C320" s="141"/>
      <c r="D320" s="141"/>
      <c r="E320" s="141"/>
      <c r="F320" s="141"/>
      <c r="G320" s="141"/>
      <c r="H320" s="141"/>
      <c r="I320" s="141"/>
      <c r="J320" s="9"/>
      <c r="K320" s="9"/>
      <c r="L320" s="10"/>
      <c r="M320" s="9"/>
      <c r="N320" s="9"/>
    </row>
    <row r="321" spans="2:14" x14ac:dyDescent="0.2">
      <c r="B321" s="141" t="s">
        <v>37</v>
      </c>
      <c r="C321" s="141"/>
      <c r="D321" s="141"/>
      <c r="E321" s="141"/>
      <c r="F321" s="141"/>
      <c r="G321" s="141"/>
      <c r="H321" s="141"/>
      <c r="I321" s="141"/>
      <c r="J321" s="9"/>
      <c r="K321" s="9"/>
      <c r="L321" s="10"/>
      <c r="M321" s="9"/>
      <c r="N321" s="9"/>
    </row>
    <row r="322" spans="2:14" x14ac:dyDescent="0.2">
      <c r="B322" s="141" t="s">
        <v>38</v>
      </c>
      <c r="C322" s="141"/>
      <c r="D322" s="141"/>
      <c r="E322" s="141"/>
      <c r="F322" s="141"/>
      <c r="G322" s="141"/>
      <c r="H322" s="141"/>
      <c r="I322" s="141"/>
      <c r="J322" s="9"/>
      <c r="K322" s="9"/>
      <c r="L322" s="10"/>
      <c r="M322" s="9"/>
      <c r="N322" s="9"/>
    </row>
    <row r="323" spans="2:14" x14ac:dyDescent="0.2">
      <c r="B323" s="141" t="s">
        <v>39</v>
      </c>
      <c r="C323" s="141"/>
      <c r="D323" s="141"/>
      <c r="E323" s="141"/>
      <c r="F323" s="141"/>
      <c r="G323" s="141"/>
      <c r="H323" s="141"/>
      <c r="I323" s="141"/>
      <c r="J323" s="3"/>
      <c r="K323" s="3"/>
      <c r="L323" s="3"/>
      <c r="M323" s="3"/>
      <c r="N323" s="3"/>
    </row>
    <row r="324" spans="2:14" x14ac:dyDescent="0.2">
      <c r="B324" s="141" t="s">
        <v>40</v>
      </c>
      <c r="C324" s="141"/>
      <c r="D324" s="141"/>
      <c r="E324" s="141"/>
      <c r="F324" s="141"/>
      <c r="G324" s="141"/>
      <c r="H324" s="141"/>
      <c r="I324" s="141"/>
      <c r="J324" s="3"/>
      <c r="K324" s="3"/>
      <c r="L324" s="3"/>
      <c r="M324" s="3"/>
      <c r="N324" s="3"/>
    </row>
    <row r="325" spans="2:14" x14ac:dyDescent="0.2">
      <c r="B325" s="141" t="s">
        <v>41</v>
      </c>
      <c r="C325" s="141"/>
      <c r="D325" s="141"/>
      <c r="E325" s="141"/>
      <c r="F325" s="141"/>
      <c r="G325" s="141"/>
      <c r="H325" s="141"/>
      <c r="I325" s="141"/>
      <c r="J325" s="3"/>
      <c r="K325" s="3"/>
      <c r="L325" s="3"/>
      <c r="M325" s="3"/>
      <c r="N325" s="3"/>
    </row>
    <row r="326" spans="2:14" x14ac:dyDescent="0.2">
      <c r="B326" s="141" t="s">
        <v>42</v>
      </c>
      <c r="C326" s="141"/>
      <c r="D326" s="141"/>
      <c r="E326" s="141"/>
      <c r="F326" s="141"/>
      <c r="G326" s="141"/>
      <c r="H326" s="141"/>
      <c r="I326" s="141"/>
      <c r="J326" s="3"/>
      <c r="K326" s="3"/>
      <c r="L326" s="3"/>
      <c r="M326" s="3"/>
      <c r="N326" s="3"/>
    </row>
    <row r="327" spans="2:14" x14ac:dyDescent="0.2">
      <c r="B327" s="65"/>
      <c r="C327" s="65"/>
      <c r="D327" s="65"/>
      <c r="E327" s="65"/>
      <c r="F327" s="65"/>
      <c r="G327" s="65"/>
      <c r="H327" s="65"/>
      <c r="I327" s="65"/>
      <c r="J327" s="3"/>
      <c r="K327" s="3"/>
      <c r="L327" s="3"/>
      <c r="M327" s="3"/>
      <c r="N327" s="3"/>
    </row>
    <row r="328" spans="2:14" x14ac:dyDescent="0.2">
      <c r="B328" s="3" t="s">
        <v>43</v>
      </c>
      <c r="C328" s="3"/>
      <c r="D328" s="3"/>
      <c r="E328" s="3"/>
      <c r="F328" s="3"/>
      <c r="G328" s="3"/>
      <c r="H328" s="4"/>
      <c r="I328" s="3"/>
      <c r="J328" s="3" t="s">
        <v>44</v>
      </c>
      <c r="K328" s="3"/>
      <c r="L328" s="3"/>
      <c r="M328" s="3"/>
      <c r="N328" s="3"/>
    </row>
    <row r="329" spans="2:14" x14ac:dyDescent="0.2">
      <c r="B329" s="11" t="s">
        <v>79</v>
      </c>
      <c r="C329" s="11"/>
      <c r="D329" s="3"/>
      <c r="E329" s="3"/>
      <c r="F329" s="3"/>
      <c r="G329" s="3"/>
      <c r="H329" s="4"/>
      <c r="I329" s="3"/>
      <c r="J329" s="11"/>
      <c r="K329" s="11"/>
      <c r="L329" s="11"/>
      <c r="M329" s="3"/>
      <c r="N329" s="3"/>
    </row>
    <row r="330" spans="2:14" x14ac:dyDescent="0.2">
      <c r="B330" s="12" t="s">
        <v>45</v>
      </c>
      <c r="C330" s="3"/>
      <c r="D330" s="3"/>
      <c r="E330" s="3"/>
      <c r="F330" s="3"/>
      <c r="G330" s="3"/>
      <c r="H330" s="4"/>
      <c r="I330" s="3"/>
      <c r="J330" s="3" t="s">
        <v>45</v>
      </c>
      <c r="K330" s="3"/>
      <c r="L330" s="3"/>
      <c r="M330" s="3"/>
      <c r="N330" s="3"/>
    </row>
    <row r="331" spans="2:14" x14ac:dyDescent="0.2">
      <c r="B331" s="3"/>
      <c r="C331" s="3"/>
      <c r="D331" s="3"/>
      <c r="E331" s="3"/>
      <c r="F331" s="3"/>
      <c r="G331" s="3"/>
      <c r="H331" s="4"/>
      <c r="I331" s="3"/>
      <c r="J331" s="3"/>
      <c r="K331" s="3"/>
      <c r="L331" s="3"/>
      <c r="M331" s="3"/>
      <c r="N331" s="3"/>
    </row>
    <row r="332" spans="2:14" x14ac:dyDescent="0.2">
      <c r="B332" s="11"/>
      <c r="C332" s="11"/>
      <c r="D332" s="3"/>
      <c r="E332" s="3"/>
      <c r="F332" s="3"/>
      <c r="G332" s="3"/>
      <c r="H332" s="4"/>
      <c r="I332" s="3"/>
      <c r="J332" s="11"/>
      <c r="K332" s="11"/>
      <c r="L332" s="11"/>
      <c r="M332" s="3"/>
      <c r="N332" s="3"/>
    </row>
    <row r="333" spans="2:14" x14ac:dyDescent="0.2">
      <c r="B333" s="13" t="s">
        <v>46</v>
      </c>
      <c r="C333" s="3"/>
      <c r="D333" s="3"/>
      <c r="E333" s="3"/>
      <c r="F333" s="3"/>
      <c r="G333" s="3"/>
      <c r="H333" s="4"/>
      <c r="I333" s="3"/>
      <c r="J333" s="145" t="s">
        <v>46</v>
      </c>
      <c r="K333" s="145"/>
      <c r="L333" s="145"/>
      <c r="M333" s="3"/>
      <c r="N333" s="3"/>
    </row>
    <row r="334" spans="2:14" x14ac:dyDescent="0.2">
      <c r="B334" s="3"/>
      <c r="C334" s="3"/>
      <c r="D334" s="3"/>
      <c r="E334" s="3"/>
      <c r="F334" s="3"/>
      <c r="G334" s="3"/>
      <c r="H334" s="4"/>
      <c r="I334" s="3"/>
      <c r="J334" s="3"/>
      <c r="K334" s="3"/>
      <c r="L334" s="3"/>
      <c r="M334" s="3"/>
      <c r="N334" s="3"/>
    </row>
    <row r="335" spans="2:14" x14ac:dyDescent="0.2">
      <c r="B335" s="65" t="s">
        <v>47</v>
      </c>
      <c r="C335" s="3"/>
      <c r="D335" s="3"/>
      <c r="E335" s="3"/>
      <c r="F335" s="3"/>
      <c r="G335" s="3"/>
      <c r="H335" s="4"/>
      <c r="I335" s="3"/>
      <c r="J335" s="3" t="s">
        <v>47</v>
      </c>
      <c r="K335" s="3"/>
      <c r="L335" s="3"/>
      <c r="M335" s="3"/>
      <c r="N335" s="3"/>
    </row>
    <row r="336" spans="2:14" x14ac:dyDescent="0.2">
      <c r="B336" s="130"/>
      <c r="C336" s="3"/>
      <c r="D336" s="3"/>
      <c r="E336" s="3"/>
      <c r="F336" s="3"/>
      <c r="G336" s="3"/>
      <c r="H336" s="4"/>
      <c r="I336" s="3"/>
      <c r="J336" s="3"/>
      <c r="K336" s="3"/>
      <c r="L336" s="3"/>
      <c r="M336" s="3"/>
      <c r="N336" s="3"/>
    </row>
    <row r="337" spans="2:14" x14ac:dyDescent="0.2">
      <c r="B337" s="130"/>
      <c r="C337" s="3"/>
      <c r="D337" s="3"/>
      <c r="E337" s="3"/>
      <c r="F337" s="3"/>
      <c r="G337" s="3"/>
      <c r="H337" s="4"/>
      <c r="I337" s="3"/>
      <c r="J337" s="3"/>
      <c r="K337" s="3"/>
      <c r="L337" s="3"/>
      <c r="M337" s="3"/>
      <c r="N337" s="140"/>
    </row>
    <row r="338" spans="2:14" x14ac:dyDescent="0.2">
      <c r="N338" s="140"/>
    </row>
  </sheetData>
  <mergeCells count="152">
    <mergeCell ref="B216:E216"/>
    <mergeCell ref="L150:N150"/>
    <mergeCell ref="B218:I218"/>
    <mergeCell ref="J232:L232"/>
    <mergeCell ref="E111:E112"/>
    <mergeCell ref="B124:E124"/>
    <mergeCell ref="B225:I225"/>
    <mergeCell ref="F111:F112"/>
    <mergeCell ref="G111:G112"/>
    <mergeCell ref="H111:H112"/>
    <mergeCell ref="I111:L111"/>
    <mergeCell ref="G200:G201"/>
    <mergeCell ref="H200:H201"/>
    <mergeCell ref="I200:L200"/>
    <mergeCell ref="B175:I175"/>
    <mergeCell ref="B176:I176"/>
    <mergeCell ref="B130:I130"/>
    <mergeCell ref="B131:I131"/>
    <mergeCell ref="B132:I132"/>
    <mergeCell ref="B133:I133"/>
    <mergeCell ref="J140:L140"/>
    <mergeCell ref="B111:B112"/>
    <mergeCell ref="B221:I221"/>
    <mergeCell ref="B220:I220"/>
    <mergeCell ref="B202:G204"/>
    <mergeCell ref="M111:M112"/>
    <mergeCell ref="N111:N112"/>
    <mergeCell ref="B129:I129"/>
    <mergeCell ref="B125:E125"/>
    <mergeCell ref="B127:I127"/>
    <mergeCell ref="B113:G115"/>
    <mergeCell ref="B126:I126"/>
    <mergeCell ref="C148:L148"/>
    <mergeCell ref="C149:L149"/>
    <mergeCell ref="B63:G66"/>
    <mergeCell ref="B33:I33"/>
    <mergeCell ref="B34:I34"/>
    <mergeCell ref="B35:I35"/>
    <mergeCell ref="E157:E158"/>
    <mergeCell ref="F157:F158"/>
    <mergeCell ref="G157:G158"/>
    <mergeCell ref="B128:I128"/>
    <mergeCell ref="C111:C112"/>
    <mergeCell ref="D111:D112"/>
    <mergeCell ref="B77:E77"/>
    <mergeCell ref="D157:D158"/>
    <mergeCell ref="H157:H158"/>
    <mergeCell ref="I157:L157"/>
    <mergeCell ref="C6:L6"/>
    <mergeCell ref="L8:N8"/>
    <mergeCell ref="B15:B16"/>
    <mergeCell ref="C15:C16"/>
    <mergeCell ref="M15:M16"/>
    <mergeCell ref="B36:I36"/>
    <mergeCell ref="B37:I37"/>
    <mergeCell ref="N15:N16"/>
    <mergeCell ref="D15:D16"/>
    <mergeCell ref="E15:E16"/>
    <mergeCell ref="F15:F16"/>
    <mergeCell ref="B32:I32"/>
    <mergeCell ref="B31:I31"/>
    <mergeCell ref="C7:L7"/>
    <mergeCell ref="G15:G16"/>
    <mergeCell ref="H15:H16"/>
    <mergeCell ref="I15:L15"/>
    <mergeCell ref="N157:N158"/>
    <mergeCell ref="C102:L102"/>
    <mergeCell ref="C103:L103"/>
    <mergeCell ref="L104:N104"/>
    <mergeCell ref="C242:L242"/>
    <mergeCell ref="C243:L243"/>
    <mergeCell ref="L244:N244"/>
    <mergeCell ref="B251:B252"/>
    <mergeCell ref="C251:C252"/>
    <mergeCell ref="D251:D252"/>
    <mergeCell ref="E251:E252"/>
    <mergeCell ref="F251:F252"/>
    <mergeCell ref="G251:G252"/>
    <mergeCell ref="H251:H252"/>
    <mergeCell ref="I251:L251"/>
    <mergeCell ref="M251:M252"/>
    <mergeCell ref="N251:N252"/>
    <mergeCell ref="B217:E217"/>
    <mergeCell ref="B222:I222"/>
    <mergeCell ref="F200:F201"/>
    <mergeCell ref="B29:E29"/>
    <mergeCell ref="B17:G19"/>
    <mergeCell ref="B28:E28"/>
    <mergeCell ref="B30:I30"/>
    <mergeCell ref="J44:L44"/>
    <mergeCell ref="M200:M201"/>
    <mergeCell ref="M157:M158"/>
    <mergeCell ref="B159:G160"/>
    <mergeCell ref="B167:E167"/>
    <mergeCell ref="B168:E168"/>
    <mergeCell ref="B169:I169"/>
    <mergeCell ref="B170:I170"/>
    <mergeCell ref="B171:I171"/>
    <mergeCell ref="B172:I172"/>
    <mergeCell ref="B173:I173"/>
    <mergeCell ref="B174:I174"/>
    <mergeCell ref="J183:L183"/>
    <mergeCell ref="C191:L191"/>
    <mergeCell ref="C192:L192"/>
    <mergeCell ref="B157:B158"/>
    <mergeCell ref="C157:C158"/>
    <mergeCell ref="B279:I279"/>
    <mergeCell ref="J286:L286"/>
    <mergeCell ref="C295:L295"/>
    <mergeCell ref="C296:L296"/>
    <mergeCell ref="L297:N297"/>
    <mergeCell ref="B304:B305"/>
    <mergeCell ref="C304:C305"/>
    <mergeCell ref="D304:D305"/>
    <mergeCell ref="E304:E305"/>
    <mergeCell ref="F304:F305"/>
    <mergeCell ref="G304:G305"/>
    <mergeCell ref="H304:H305"/>
    <mergeCell ref="B253:G257"/>
    <mergeCell ref="B271:E271"/>
    <mergeCell ref="B272:I272"/>
    <mergeCell ref="B273:I273"/>
    <mergeCell ref="B274:I274"/>
    <mergeCell ref="B275:I275"/>
    <mergeCell ref="B276:I276"/>
    <mergeCell ref="B277:I277"/>
    <mergeCell ref="B278:I278"/>
    <mergeCell ref="B270:E270"/>
    <mergeCell ref="B325:I325"/>
    <mergeCell ref="B326:I326"/>
    <mergeCell ref="B317:E317"/>
    <mergeCell ref="J333:L333"/>
    <mergeCell ref="L193:N193"/>
    <mergeCell ref="B200:B201"/>
    <mergeCell ref="C200:C201"/>
    <mergeCell ref="D200:D201"/>
    <mergeCell ref="E200:E201"/>
    <mergeCell ref="B223:I223"/>
    <mergeCell ref="B224:I224"/>
    <mergeCell ref="B219:I219"/>
    <mergeCell ref="B318:E318"/>
    <mergeCell ref="I304:L304"/>
    <mergeCell ref="M304:M305"/>
    <mergeCell ref="N304:N305"/>
    <mergeCell ref="B319:I319"/>
    <mergeCell ref="B320:I320"/>
    <mergeCell ref="B321:I321"/>
    <mergeCell ref="B322:I322"/>
    <mergeCell ref="B323:I323"/>
    <mergeCell ref="B324:I324"/>
    <mergeCell ref="N200:N201"/>
    <mergeCell ref="B306:G308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59"/>
  <sheetViews>
    <sheetView tabSelected="1" view="pageBreakPreview" topLeftCell="A177" zoomScale="70" zoomScaleNormal="40" zoomScaleSheetLayoutView="70" zoomScalePageLayoutView="40" workbookViewId="0">
      <selection activeCell="A223" sqref="A223:F223"/>
    </sheetView>
  </sheetViews>
  <sheetFormatPr defaultRowHeight="15.75" x14ac:dyDescent="0.25"/>
  <cols>
    <col min="1" max="1" width="37.28515625" style="1" customWidth="1"/>
    <col min="2" max="2" width="64.5703125" style="1" customWidth="1"/>
    <col min="3" max="3" width="34.42578125" style="1" customWidth="1"/>
    <col min="4" max="4" width="19.7109375" style="1" customWidth="1"/>
    <col min="5" max="5" width="8.85546875" style="1"/>
    <col min="6" max="6" width="16" style="1" customWidth="1"/>
    <col min="7" max="8" width="8.85546875" style="71"/>
    <col min="9" max="9" width="16.85546875" customWidth="1"/>
    <col min="11" max="11" width="10.7109375" bestFit="1" customWidth="1"/>
  </cols>
  <sheetData>
    <row r="1" spans="1:11" ht="18.75" x14ac:dyDescent="0.3">
      <c r="A1" s="126"/>
      <c r="B1" s="127"/>
      <c r="C1" s="128"/>
      <c r="D1" s="128"/>
      <c r="E1" s="126"/>
      <c r="F1" s="126"/>
    </row>
    <row r="2" spans="1:11" ht="18.75" x14ac:dyDescent="0.3">
      <c r="A2" s="126"/>
      <c r="B2" s="127"/>
      <c r="C2" s="128"/>
      <c r="D2" s="128"/>
      <c r="E2" s="126"/>
      <c r="F2" s="126"/>
    </row>
    <row r="3" spans="1:11" ht="60.75" x14ac:dyDescent="0.8">
      <c r="A3" s="196" t="s">
        <v>113</v>
      </c>
      <c r="B3" s="196"/>
      <c r="C3" s="196"/>
      <c r="D3" s="196"/>
      <c r="E3" s="196"/>
      <c r="F3" s="196"/>
    </row>
    <row r="4" spans="1:11" ht="18.75" x14ac:dyDescent="0.25">
      <c r="A4" s="210" t="s">
        <v>50</v>
      </c>
      <c r="B4" s="210"/>
      <c r="C4" s="210"/>
      <c r="D4" s="210"/>
      <c r="E4" s="210"/>
      <c r="F4" s="210"/>
    </row>
    <row r="5" spans="1:11" ht="25.5" x14ac:dyDescent="0.25">
      <c r="A5" s="19"/>
      <c r="B5" s="29" t="s">
        <v>51</v>
      </c>
      <c r="C5" s="30"/>
      <c r="D5" s="19"/>
      <c r="E5" s="19"/>
      <c r="F5" s="18"/>
    </row>
    <row r="6" spans="1:11" ht="19.5" x14ac:dyDescent="0.25">
      <c r="A6" s="20"/>
      <c r="B6" s="192" t="s">
        <v>52</v>
      </c>
      <c r="C6" s="197" t="s">
        <v>81</v>
      </c>
      <c r="D6" s="198"/>
      <c r="E6" s="198"/>
      <c r="F6" s="199"/>
    </row>
    <row r="7" spans="1:11" ht="19.5" x14ac:dyDescent="0.25">
      <c r="A7" s="20"/>
      <c r="B7" s="193"/>
      <c r="C7" s="195" t="s">
        <v>82</v>
      </c>
      <c r="D7" s="195"/>
      <c r="E7" s="195"/>
      <c r="F7" s="195"/>
    </row>
    <row r="8" spans="1:11" ht="19.5" x14ac:dyDescent="0.25">
      <c r="A8" s="20"/>
      <c r="B8" s="194"/>
      <c r="C8" s="195" t="s">
        <v>99</v>
      </c>
      <c r="D8" s="195"/>
      <c r="E8" s="195"/>
      <c r="F8" s="195"/>
    </row>
    <row r="9" spans="1:11" ht="23.25" x14ac:dyDescent="0.25">
      <c r="A9" s="19"/>
      <c r="B9" s="31" t="s">
        <v>53</v>
      </c>
      <c r="C9" s="21">
        <v>4.5999999999999996</v>
      </c>
      <c r="D9" s="32"/>
      <c r="E9" s="20"/>
      <c r="F9" s="18"/>
    </row>
    <row r="10" spans="1:11" ht="22.5" x14ac:dyDescent="0.25">
      <c r="A10" s="19"/>
      <c r="B10" s="33" t="s">
        <v>54</v>
      </c>
      <c r="C10" s="79">
        <v>620</v>
      </c>
      <c r="D10" s="184" t="s">
        <v>55</v>
      </c>
      <c r="E10" s="185"/>
      <c r="F10" s="188">
        <f>C11/C10</f>
        <v>87.188241935483873</v>
      </c>
      <c r="K10" s="133"/>
    </row>
    <row r="11" spans="1:11" ht="22.5" x14ac:dyDescent="0.25">
      <c r="A11" s="19"/>
      <c r="B11" s="33" t="s">
        <v>56</v>
      </c>
      <c r="C11" s="22">
        <v>54056.71</v>
      </c>
      <c r="D11" s="186"/>
      <c r="E11" s="187"/>
      <c r="F11" s="189"/>
    </row>
    <row r="12" spans="1:11" ht="23.25" x14ac:dyDescent="0.25">
      <c r="A12" s="19"/>
      <c r="B12" s="34"/>
      <c r="C12" s="23"/>
      <c r="D12" s="35"/>
      <c r="E12" s="19"/>
      <c r="F12" s="18"/>
    </row>
    <row r="13" spans="1:11" ht="23.25" x14ac:dyDescent="0.25">
      <c r="A13" s="19"/>
      <c r="B13" s="63" t="s">
        <v>57</v>
      </c>
      <c r="C13" s="72" t="s">
        <v>100</v>
      </c>
      <c r="D13" s="19"/>
      <c r="E13" s="19"/>
      <c r="F13" s="18"/>
    </row>
    <row r="14" spans="1:11" ht="23.25" x14ac:dyDescent="0.25">
      <c r="A14" s="19"/>
      <c r="B14" s="63" t="s">
        <v>58</v>
      </c>
      <c r="C14" s="72">
        <v>70</v>
      </c>
      <c r="D14" s="19"/>
      <c r="E14" s="19"/>
      <c r="F14" s="18"/>
    </row>
    <row r="15" spans="1:11" ht="23.25" x14ac:dyDescent="0.25">
      <c r="A15" s="19"/>
      <c r="B15" s="63" t="s">
        <v>59</v>
      </c>
      <c r="C15" s="64" t="s">
        <v>60</v>
      </c>
      <c r="D15" s="19"/>
      <c r="E15" s="19"/>
      <c r="F15" s="18"/>
    </row>
    <row r="16" spans="1:11" ht="24" thickBot="1" x14ac:dyDescent="0.3">
      <c r="A16" s="19"/>
      <c r="B16" s="19"/>
      <c r="C16" s="19"/>
      <c r="D16" s="19"/>
      <c r="E16" s="19"/>
      <c r="F16" s="18"/>
    </row>
    <row r="17" spans="1:6" ht="48" thickBot="1" x14ac:dyDescent="0.3">
      <c r="A17" s="206" t="s">
        <v>6</v>
      </c>
      <c r="B17" s="207"/>
      <c r="C17" s="24" t="s">
        <v>61</v>
      </c>
      <c r="D17" s="190" t="s">
        <v>62</v>
      </c>
      <c r="E17" s="191"/>
      <c r="F17" s="25" t="s">
        <v>63</v>
      </c>
    </row>
    <row r="18" spans="1:6" ht="24" thickBot="1" x14ac:dyDescent="0.3">
      <c r="A18" s="200" t="s">
        <v>64</v>
      </c>
      <c r="B18" s="201"/>
      <c r="C18" s="46">
        <v>197.93</v>
      </c>
      <c r="D18" s="69">
        <v>4.5999999999999996</v>
      </c>
      <c r="E18" s="47" t="s">
        <v>5</v>
      </c>
      <c r="F18" s="48">
        <f t="shared" ref="F18:F25" si="0">C18*D18</f>
        <v>910.47799999999995</v>
      </c>
    </row>
    <row r="19" spans="1:6" ht="23.25" x14ac:dyDescent="0.25">
      <c r="A19" s="202" t="s">
        <v>65</v>
      </c>
      <c r="B19" s="203"/>
      <c r="C19" s="49">
        <v>70.41</v>
      </c>
      <c r="D19" s="73">
        <v>0.9</v>
      </c>
      <c r="E19" s="50" t="s">
        <v>7</v>
      </c>
      <c r="F19" s="51">
        <f t="shared" si="0"/>
        <v>63.369</v>
      </c>
    </row>
    <row r="20" spans="1:6" ht="24" thickBot="1" x14ac:dyDescent="0.3">
      <c r="A20" s="179" t="s">
        <v>66</v>
      </c>
      <c r="B20" s="180"/>
      <c r="C20" s="52">
        <v>222.31</v>
      </c>
      <c r="D20" s="74">
        <v>0.9</v>
      </c>
      <c r="E20" s="53" t="s">
        <v>7</v>
      </c>
      <c r="F20" s="54">
        <f t="shared" si="0"/>
        <v>200.07900000000001</v>
      </c>
    </row>
    <row r="21" spans="1:6" ht="24" thickBot="1" x14ac:dyDescent="0.3">
      <c r="A21" s="204" t="s">
        <v>8</v>
      </c>
      <c r="B21" s="205"/>
      <c r="C21" s="55"/>
      <c r="D21" s="55"/>
      <c r="E21" s="56" t="s">
        <v>5</v>
      </c>
      <c r="F21" s="57">
        <f t="shared" si="0"/>
        <v>0</v>
      </c>
    </row>
    <row r="22" spans="1:6" ht="23.25" x14ac:dyDescent="0.25">
      <c r="A22" s="202" t="s">
        <v>67</v>
      </c>
      <c r="B22" s="203"/>
      <c r="C22" s="49">
        <v>665.33</v>
      </c>
      <c r="D22" s="49">
        <v>9.1999999999999993</v>
      </c>
      <c r="E22" s="50" t="s">
        <v>5</v>
      </c>
      <c r="F22" s="51">
        <f t="shared" si="0"/>
        <v>6121.0360000000001</v>
      </c>
    </row>
    <row r="23" spans="1:6" ht="23.25" x14ac:dyDescent="0.25">
      <c r="A23" s="208" t="s">
        <v>68</v>
      </c>
      <c r="B23" s="209"/>
      <c r="C23" s="58"/>
      <c r="D23" s="58"/>
      <c r="E23" s="59" t="s">
        <v>5</v>
      </c>
      <c r="F23" s="60">
        <f t="shared" si="0"/>
        <v>0</v>
      </c>
    </row>
    <row r="24" spans="1:6" ht="23.25" x14ac:dyDescent="0.25">
      <c r="A24" s="208" t="s">
        <v>9</v>
      </c>
      <c r="B24" s="209"/>
      <c r="C24" s="61">
        <v>2425.1</v>
      </c>
      <c r="D24" s="70">
        <v>4.5999999999999996</v>
      </c>
      <c r="E24" s="59" t="s">
        <v>5</v>
      </c>
      <c r="F24" s="60">
        <f t="shared" si="0"/>
        <v>11155.46</v>
      </c>
    </row>
    <row r="25" spans="1:6" ht="23.25" x14ac:dyDescent="0.25">
      <c r="A25" s="208" t="s">
        <v>69</v>
      </c>
      <c r="B25" s="209"/>
      <c r="C25" s="61">
        <v>1718.79</v>
      </c>
      <c r="D25" s="70">
        <v>4.5999999999999996</v>
      </c>
      <c r="E25" s="59" t="s">
        <v>5</v>
      </c>
      <c r="F25" s="60">
        <f t="shared" si="0"/>
        <v>7906.4339999999993</v>
      </c>
    </row>
    <row r="26" spans="1:6" ht="23.25" x14ac:dyDescent="0.25">
      <c r="A26" s="208" t="s">
        <v>11</v>
      </c>
      <c r="B26" s="209"/>
      <c r="C26" s="61">
        <v>473.91</v>
      </c>
      <c r="D26" s="70">
        <v>4.5999999999999996</v>
      </c>
      <c r="E26" s="59" t="s">
        <v>5</v>
      </c>
      <c r="F26" s="60">
        <f>C26*D26</f>
        <v>2179.9859999999999</v>
      </c>
    </row>
    <row r="27" spans="1:6" ht="24" thickBot="1" x14ac:dyDescent="0.3">
      <c r="A27" s="179" t="s">
        <v>10</v>
      </c>
      <c r="B27" s="180"/>
      <c r="C27" s="52">
        <v>320.5</v>
      </c>
      <c r="D27" s="52">
        <v>46</v>
      </c>
      <c r="E27" s="53" t="s">
        <v>5</v>
      </c>
      <c r="F27" s="62">
        <f>C27*D27</f>
        <v>14743</v>
      </c>
    </row>
    <row r="28" spans="1:6" ht="23.25" x14ac:dyDescent="0.25">
      <c r="A28" s="19"/>
      <c r="B28" s="36"/>
      <c r="C28" s="36"/>
      <c r="D28" s="26"/>
      <c r="E28" s="26"/>
      <c r="F28" s="18"/>
    </row>
    <row r="29" spans="1:6" ht="25.5" x14ac:dyDescent="0.25">
      <c r="A29" s="19"/>
      <c r="B29" s="29" t="s">
        <v>70</v>
      </c>
      <c r="C29" s="30"/>
      <c r="D29" s="19"/>
      <c r="E29" s="19"/>
      <c r="F29" s="18"/>
    </row>
    <row r="30" spans="1:6" ht="18.75" x14ac:dyDescent="0.25">
      <c r="A30" s="19"/>
      <c r="B30" s="181" t="s">
        <v>71</v>
      </c>
      <c r="C30" s="124" t="s">
        <v>72</v>
      </c>
      <c r="D30" s="37">
        <f>ROUND((F18+C11)/C11,2)</f>
        <v>1.02</v>
      </c>
      <c r="E30" s="37"/>
      <c r="F30" s="20"/>
    </row>
    <row r="31" spans="1:6" ht="23.25" x14ac:dyDescent="0.25">
      <c r="A31" s="19"/>
      <c r="B31" s="181"/>
      <c r="C31" s="124" t="s">
        <v>73</v>
      </c>
      <c r="D31" s="37">
        <f>ROUND((F19+F20+C11)/C11,2)</f>
        <v>1</v>
      </c>
      <c r="E31" s="37"/>
      <c r="F31" s="27"/>
    </row>
    <row r="32" spans="1:6" ht="23.25" x14ac:dyDescent="0.25">
      <c r="A32" s="19"/>
      <c r="B32" s="181"/>
      <c r="C32" s="124" t="s">
        <v>74</v>
      </c>
      <c r="D32" s="37">
        <f>ROUND((F21+C11)/C11,2)</f>
        <v>1</v>
      </c>
      <c r="E32" s="20"/>
      <c r="F32" s="27"/>
    </row>
    <row r="33" spans="1:6" ht="23.25" x14ac:dyDescent="0.25">
      <c r="A33" s="19"/>
      <c r="B33" s="181"/>
      <c r="C33" s="38" t="s">
        <v>75</v>
      </c>
      <c r="D33" s="39">
        <f>ROUND((SUM(F22:F27)+C11)/C11,2)</f>
        <v>1.78</v>
      </c>
      <c r="E33" s="20"/>
      <c r="F33" s="27"/>
    </row>
    <row r="34" spans="1:6" ht="25.5" x14ac:dyDescent="0.25">
      <c r="A34" s="19"/>
      <c r="B34" s="19"/>
      <c r="C34" s="40" t="s">
        <v>76</v>
      </c>
      <c r="D34" s="41">
        <f>SUM(D30:D33)-IF(C15="сплошная",3,2)</f>
        <v>1.7999999999999998</v>
      </c>
      <c r="E34" s="42"/>
      <c r="F34" s="18"/>
    </row>
    <row r="35" spans="1:6" ht="23.25" x14ac:dyDescent="0.25">
      <c r="A35" s="19"/>
      <c r="B35" s="19"/>
      <c r="C35" s="19"/>
      <c r="D35" s="43"/>
      <c r="E35" s="19"/>
      <c r="F35" s="18"/>
    </row>
    <row r="36" spans="1:6" ht="25.5" x14ac:dyDescent="0.35">
      <c r="A36" s="28"/>
      <c r="B36" s="44" t="s">
        <v>77</v>
      </c>
      <c r="C36" s="182">
        <f>D34*C11</f>
        <v>97302.077999999994</v>
      </c>
      <c r="D36" s="182"/>
      <c r="E36" s="19"/>
      <c r="F36" s="18"/>
    </row>
    <row r="37" spans="1:6" ht="18.75" x14ac:dyDescent="0.3">
      <c r="A37" s="19"/>
      <c r="B37" s="45" t="s">
        <v>78</v>
      </c>
      <c r="C37" s="183">
        <f>C36/C10</f>
        <v>156.93883548387095</v>
      </c>
      <c r="D37" s="183"/>
      <c r="E37" s="19"/>
      <c r="F37" s="19"/>
    </row>
    <row r="38" spans="1:6" ht="18.75" x14ac:dyDescent="0.3">
      <c r="A38" s="129"/>
      <c r="B38" s="127"/>
      <c r="C38" s="128"/>
      <c r="D38" s="128"/>
      <c r="E38" s="129"/>
      <c r="F38" s="129"/>
    </row>
    <row r="39" spans="1:6" ht="18.75" x14ac:dyDescent="0.3">
      <c r="A39" s="129"/>
      <c r="B39" s="127"/>
      <c r="C39" s="128"/>
      <c r="D39" s="128"/>
      <c r="E39" s="129"/>
      <c r="F39" s="129"/>
    </row>
    <row r="40" spans="1:6" ht="60.75" x14ac:dyDescent="0.8">
      <c r="A40" s="196" t="s">
        <v>114</v>
      </c>
      <c r="B40" s="196"/>
      <c r="C40" s="196"/>
      <c r="D40" s="196"/>
      <c r="E40" s="196"/>
      <c r="F40" s="196"/>
    </row>
    <row r="41" spans="1:6" ht="18.75" x14ac:dyDescent="0.25">
      <c r="A41" s="210" t="s">
        <v>50</v>
      </c>
      <c r="B41" s="210"/>
      <c r="C41" s="210"/>
      <c r="D41" s="210"/>
      <c r="E41" s="210"/>
      <c r="F41" s="210"/>
    </row>
    <row r="42" spans="1:6" ht="25.5" x14ac:dyDescent="0.25">
      <c r="A42" s="19"/>
      <c r="B42" s="29" t="s">
        <v>51</v>
      </c>
      <c r="C42" s="30"/>
      <c r="D42" s="19"/>
      <c r="E42" s="19"/>
      <c r="F42" s="18"/>
    </row>
    <row r="43" spans="1:6" ht="19.5" x14ac:dyDescent="0.25">
      <c r="A43" s="20"/>
      <c r="B43" s="192" t="s">
        <v>52</v>
      </c>
      <c r="C43" s="197" t="s">
        <v>81</v>
      </c>
      <c r="D43" s="198"/>
      <c r="E43" s="198"/>
      <c r="F43" s="199"/>
    </row>
    <row r="44" spans="1:6" ht="19.5" x14ac:dyDescent="0.25">
      <c r="A44" s="20"/>
      <c r="B44" s="193"/>
      <c r="C44" s="195" t="s">
        <v>82</v>
      </c>
      <c r="D44" s="195"/>
      <c r="E44" s="195"/>
      <c r="F44" s="195"/>
    </row>
    <row r="45" spans="1:6" ht="19.5" x14ac:dyDescent="0.25">
      <c r="A45" s="20"/>
      <c r="B45" s="194"/>
      <c r="C45" s="195" t="s">
        <v>101</v>
      </c>
      <c r="D45" s="195"/>
      <c r="E45" s="195"/>
      <c r="F45" s="195"/>
    </row>
    <row r="46" spans="1:6" ht="23.25" x14ac:dyDescent="0.25">
      <c r="A46" s="19"/>
      <c r="B46" s="31" t="s">
        <v>53</v>
      </c>
      <c r="C46" s="21">
        <v>7.6</v>
      </c>
      <c r="D46" s="32"/>
      <c r="E46" s="20"/>
      <c r="F46" s="18"/>
    </row>
    <row r="47" spans="1:6" ht="22.5" x14ac:dyDescent="0.25">
      <c r="A47" s="19"/>
      <c r="B47" s="33" t="s">
        <v>54</v>
      </c>
      <c r="C47" s="79">
        <v>1200</v>
      </c>
      <c r="D47" s="184" t="s">
        <v>55</v>
      </c>
      <c r="E47" s="185"/>
      <c r="F47" s="188">
        <f>C48/C47</f>
        <v>85.280550000000005</v>
      </c>
    </row>
    <row r="48" spans="1:6" ht="22.5" x14ac:dyDescent="0.25">
      <c r="A48" s="19"/>
      <c r="B48" s="33" t="s">
        <v>56</v>
      </c>
      <c r="C48" s="22">
        <v>102336.66</v>
      </c>
      <c r="D48" s="186"/>
      <c r="E48" s="187"/>
      <c r="F48" s="189"/>
    </row>
    <row r="49" spans="1:6" ht="23.25" x14ac:dyDescent="0.25">
      <c r="A49" s="19"/>
      <c r="B49" s="34"/>
      <c r="C49" s="23"/>
      <c r="D49" s="35"/>
      <c r="E49" s="19"/>
      <c r="F49" s="18"/>
    </row>
    <row r="50" spans="1:6" ht="23.25" x14ac:dyDescent="0.25">
      <c r="A50" s="19"/>
      <c r="B50" s="63" t="s">
        <v>57</v>
      </c>
      <c r="C50" s="72" t="s">
        <v>102</v>
      </c>
      <c r="D50" s="19"/>
      <c r="E50" s="19"/>
      <c r="F50" s="18"/>
    </row>
    <row r="51" spans="1:6" ht="23.25" x14ac:dyDescent="0.25">
      <c r="A51" s="19"/>
      <c r="B51" s="63" t="s">
        <v>58</v>
      </c>
      <c r="C51" s="72">
        <v>65</v>
      </c>
      <c r="D51" s="19"/>
      <c r="E51" s="19"/>
      <c r="F51" s="18"/>
    </row>
    <row r="52" spans="1:6" ht="23.25" x14ac:dyDescent="0.25">
      <c r="A52" s="19"/>
      <c r="B52" s="63" t="s">
        <v>59</v>
      </c>
      <c r="C52" s="64" t="s">
        <v>60</v>
      </c>
      <c r="D52" s="19"/>
      <c r="E52" s="19"/>
      <c r="F52" s="18"/>
    </row>
    <row r="53" spans="1:6" ht="24" thickBot="1" x14ac:dyDescent="0.3">
      <c r="A53" s="19"/>
      <c r="B53" s="19"/>
      <c r="C53" s="19"/>
      <c r="D53" s="19"/>
      <c r="E53" s="19"/>
      <c r="F53" s="18"/>
    </row>
    <row r="54" spans="1:6" ht="48" thickBot="1" x14ac:dyDescent="0.3">
      <c r="A54" s="206" t="s">
        <v>6</v>
      </c>
      <c r="B54" s="207"/>
      <c r="C54" s="24" t="s">
        <v>61</v>
      </c>
      <c r="D54" s="190" t="s">
        <v>62</v>
      </c>
      <c r="E54" s="191"/>
      <c r="F54" s="25" t="s">
        <v>63</v>
      </c>
    </row>
    <row r="55" spans="1:6" ht="24" thickBot="1" x14ac:dyDescent="0.3">
      <c r="A55" s="200" t="s">
        <v>64</v>
      </c>
      <c r="B55" s="201"/>
      <c r="C55" s="46">
        <v>197.93</v>
      </c>
      <c r="D55" s="69">
        <v>7.6</v>
      </c>
      <c r="E55" s="47" t="s">
        <v>5</v>
      </c>
      <c r="F55" s="48">
        <f t="shared" ref="F55:F62" si="1">C55*D55</f>
        <v>1504.268</v>
      </c>
    </row>
    <row r="56" spans="1:6" ht="23.25" x14ac:dyDescent="0.25">
      <c r="A56" s="202" t="s">
        <v>65</v>
      </c>
      <c r="B56" s="203"/>
      <c r="C56" s="49">
        <v>70.41</v>
      </c>
      <c r="D56" s="73">
        <v>1.4</v>
      </c>
      <c r="E56" s="50" t="s">
        <v>7</v>
      </c>
      <c r="F56" s="51">
        <f t="shared" si="1"/>
        <v>98.573999999999984</v>
      </c>
    </row>
    <row r="57" spans="1:6" ht="24" thickBot="1" x14ac:dyDescent="0.3">
      <c r="A57" s="179" t="s">
        <v>66</v>
      </c>
      <c r="B57" s="180"/>
      <c r="C57" s="52">
        <v>222.31</v>
      </c>
      <c r="D57" s="74">
        <v>1.4</v>
      </c>
      <c r="E57" s="53" t="s">
        <v>7</v>
      </c>
      <c r="F57" s="54">
        <f t="shared" si="1"/>
        <v>311.23399999999998</v>
      </c>
    </row>
    <row r="58" spans="1:6" ht="24" thickBot="1" x14ac:dyDescent="0.3">
      <c r="A58" s="204" t="s">
        <v>8</v>
      </c>
      <c r="B58" s="205"/>
      <c r="C58" s="55"/>
      <c r="D58" s="55"/>
      <c r="E58" s="56" t="s">
        <v>5</v>
      </c>
      <c r="F58" s="57">
        <f t="shared" si="1"/>
        <v>0</v>
      </c>
    </row>
    <row r="59" spans="1:6" ht="23.25" x14ac:dyDescent="0.25">
      <c r="A59" s="202" t="s">
        <v>67</v>
      </c>
      <c r="B59" s="203"/>
      <c r="C59" s="49">
        <v>665.33</v>
      </c>
      <c r="D59" s="49">
        <v>15.2</v>
      </c>
      <c r="E59" s="50" t="s">
        <v>5</v>
      </c>
      <c r="F59" s="51">
        <f t="shared" si="1"/>
        <v>10113.016</v>
      </c>
    </row>
    <row r="60" spans="1:6" ht="23.25" x14ac:dyDescent="0.25">
      <c r="A60" s="208" t="s">
        <v>68</v>
      </c>
      <c r="B60" s="209"/>
      <c r="C60" s="58"/>
      <c r="D60" s="58"/>
      <c r="E60" s="59" t="s">
        <v>5</v>
      </c>
      <c r="F60" s="60">
        <f t="shared" si="1"/>
        <v>0</v>
      </c>
    </row>
    <row r="61" spans="1:6" ht="23.25" x14ac:dyDescent="0.25">
      <c r="A61" s="208" t="s">
        <v>9</v>
      </c>
      <c r="B61" s="209"/>
      <c r="C61" s="61">
        <v>2425.1</v>
      </c>
      <c r="D61" s="70">
        <v>7.6</v>
      </c>
      <c r="E61" s="59" t="s">
        <v>5</v>
      </c>
      <c r="F61" s="60">
        <f t="shared" si="1"/>
        <v>18430.759999999998</v>
      </c>
    </row>
    <row r="62" spans="1:6" ht="23.25" x14ac:dyDescent="0.25">
      <c r="A62" s="208" t="s">
        <v>69</v>
      </c>
      <c r="B62" s="209"/>
      <c r="C62" s="61">
        <v>1718.79</v>
      </c>
      <c r="D62" s="70">
        <v>7.6</v>
      </c>
      <c r="E62" s="59" t="s">
        <v>5</v>
      </c>
      <c r="F62" s="60">
        <f t="shared" si="1"/>
        <v>13062.803999999998</v>
      </c>
    </row>
    <row r="63" spans="1:6" ht="23.25" x14ac:dyDescent="0.25">
      <c r="A63" s="208" t="s">
        <v>11</v>
      </c>
      <c r="B63" s="209"/>
      <c r="C63" s="61">
        <v>473.91</v>
      </c>
      <c r="D63" s="70">
        <v>7.6</v>
      </c>
      <c r="E63" s="59" t="s">
        <v>5</v>
      </c>
      <c r="F63" s="60">
        <f>C63*D63</f>
        <v>3601.7159999999999</v>
      </c>
    </row>
    <row r="64" spans="1:6" ht="24" thickBot="1" x14ac:dyDescent="0.3">
      <c r="A64" s="179" t="s">
        <v>10</v>
      </c>
      <c r="B64" s="180"/>
      <c r="C64" s="52">
        <v>320.5</v>
      </c>
      <c r="D64" s="52">
        <v>76</v>
      </c>
      <c r="E64" s="53" t="s">
        <v>5</v>
      </c>
      <c r="F64" s="62">
        <f>C64*D64</f>
        <v>24358</v>
      </c>
    </row>
    <row r="65" spans="1:6" ht="23.25" x14ac:dyDescent="0.25">
      <c r="A65" s="19"/>
      <c r="B65" s="36"/>
      <c r="C65" s="36"/>
      <c r="D65" s="26"/>
      <c r="E65" s="26"/>
      <c r="F65" s="18"/>
    </row>
    <row r="66" spans="1:6" ht="25.5" x14ac:dyDescent="0.25">
      <c r="A66" s="19"/>
      <c r="B66" s="29" t="s">
        <v>70</v>
      </c>
      <c r="C66" s="30"/>
      <c r="D66" s="19"/>
      <c r="E66" s="19"/>
      <c r="F66" s="18"/>
    </row>
    <row r="67" spans="1:6" ht="18.75" x14ac:dyDescent="0.25">
      <c r="A67" s="19"/>
      <c r="B67" s="181" t="s">
        <v>71</v>
      </c>
      <c r="C67" s="124" t="s">
        <v>72</v>
      </c>
      <c r="D67" s="37">
        <f>ROUND((F55+C48)/C48,2)</f>
        <v>1.01</v>
      </c>
      <c r="E67" s="37"/>
      <c r="F67" s="20"/>
    </row>
    <row r="68" spans="1:6" ht="23.25" x14ac:dyDescent="0.25">
      <c r="A68" s="19"/>
      <c r="B68" s="181"/>
      <c r="C68" s="124" t="s">
        <v>73</v>
      </c>
      <c r="D68" s="37">
        <f>ROUND((F56+F57+C48)/C48,2)</f>
        <v>1</v>
      </c>
      <c r="E68" s="37"/>
      <c r="F68" s="27"/>
    </row>
    <row r="69" spans="1:6" ht="23.25" x14ac:dyDescent="0.25">
      <c r="A69" s="19"/>
      <c r="B69" s="181"/>
      <c r="C69" s="124" t="s">
        <v>74</v>
      </c>
      <c r="D69" s="37">
        <f>ROUND((F58+C48)/C48,2)</f>
        <v>1</v>
      </c>
      <c r="E69" s="20"/>
      <c r="F69" s="27"/>
    </row>
    <row r="70" spans="1:6" ht="23.25" x14ac:dyDescent="0.25">
      <c r="A70" s="19"/>
      <c r="B70" s="181"/>
      <c r="C70" s="38" t="s">
        <v>75</v>
      </c>
      <c r="D70" s="39">
        <f>ROUND((SUM(F59:F64)+C48)/C48,2)</f>
        <v>1.68</v>
      </c>
      <c r="E70" s="20"/>
      <c r="F70" s="27"/>
    </row>
    <row r="71" spans="1:6" ht="25.5" x14ac:dyDescent="0.25">
      <c r="A71" s="19"/>
      <c r="B71" s="19"/>
      <c r="C71" s="40" t="s">
        <v>76</v>
      </c>
      <c r="D71" s="41">
        <f>SUM(D67:D70)-IF(C52="сплошная",3,2)</f>
        <v>1.6899999999999995</v>
      </c>
      <c r="E71" s="42"/>
      <c r="F71" s="18"/>
    </row>
    <row r="72" spans="1:6" ht="23.25" x14ac:dyDescent="0.25">
      <c r="A72" s="19"/>
      <c r="B72" s="19"/>
      <c r="C72" s="19"/>
      <c r="D72" s="43"/>
      <c r="E72" s="19"/>
      <c r="F72" s="18"/>
    </row>
    <row r="73" spans="1:6" ht="25.5" x14ac:dyDescent="0.35">
      <c r="A73" s="28"/>
      <c r="B73" s="44" t="s">
        <v>77</v>
      </c>
      <c r="C73" s="182">
        <f>D71*C48</f>
        <v>172948.95539999995</v>
      </c>
      <c r="D73" s="182"/>
      <c r="E73" s="19"/>
      <c r="F73" s="18"/>
    </row>
    <row r="74" spans="1:6" ht="18.75" x14ac:dyDescent="0.3">
      <c r="A74" s="19"/>
      <c r="B74" s="45" t="s">
        <v>78</v>
      </c>
      <c r="C74" s="183">
        <f>C73/C47</f>
        <v>144.12412949999995</v>
      </c>
      <c r="D74" s="183"/>
      <c r="E74" s="19"/>
      <c r="F74" s="19"/>
    </row>
    <row r="75" spans="1:6" ht="18.75" x14ac:dyDescent="0.3">
      <c r="A75" s="126"/>
      <c r="B75" s="127"/>
      <c r="C75" s="128"/>
      <c r="D75" s="128"/>
      <c r="E75" s="126"/>
      <c r="F75" s="126"/>
    </row>
    <row r="76" spans="1:6" ht="18.75" x14ac:dyDescent="0.3">
      <c r="A76" s="126"/>
      <c r="B76" s="127"/>
      <c r="C76" s="128"/>
      <c r="D76" s="128"/>
      <c r="E76" s="126"/>
      <c r="F76" s="126"/>
    </row>
    <row r="77" spans="1:6" ht="60.75" x14ac:dyDescent="0.8">
      <c r="A77" s="196" t="s">
        <v>115</v>
      </c>
      <c r="B77" s="196"/>
      <c r="C77" s="196"/>
      <c r="D77" s="196"/>
      <c r="E77" s="196"/>
      <c r="F77" s="196"/>
    </row>
    <row r="78" spans="1:6" ht="18.75" x14ac:dyDescent="0.25">
      <c r="A78" s="210" t="s">
        <v>50</v>
      </c>
      <c r="B78" s="210"/>
      <c r="C78" s="210"/>
      <c r="D78" s="210"/>
      <c r="E78" s="210"/>
      <c r="F78" s="210"/>
    </row>
    <row r="79" spans="1:6" ht="25.5" x14ac:dyDescent="0.25">
      <c r="A79" s="19"/>
      <c r="B79" s="29" t="s">
        <v>51</v>
      </c>
      <c r="C79" s="30"/>
      <c r="D79" s="19"/>
      <c r="E79" s="19"/>
      <c r="F79" s="18"/>
    </row>
    <row r="80" spans="1:6" ht="19.5" x14ac:dyDescent="0.25">
      <c r="A80" s="20"/>
      <c r="B80" s="192" t="s">
        <v>52</v>
      </c>
      <c r="C80" s="197" t="s">
        <v>81</v>
      </c>
      <c r="D80" s="198"/>
      <c r="E80" s="198"/>
      <c r="F80" s="199"/>
    </row>
    <row r="81" spans="1:6" ht="19.5" x14ac:dyDescent="0.25">
      <c r="A81" s="20"/>
      <c r="B81" s="193"/>
      <c r="C81" s="195" t="s">
        <v>82</v>
      </c>
      <c r="D81" s="195"/>
      <c r="E81" s="195"/>
      <c r="F81" s="195"/>
    </row>
    <row r="82" spans="1:6" ht="19.5" x14ac:dyDescent="0.25">
      <c r="A82" s="20"/>
      <c r="B82" s="194"/>
      <c r="C82" s="195" t="s">
        <v>103</v>
      </c>
      <c r="D82" s="195"/>
      <c r="E82" s="195"/>
      <c r="F82" s="195"/>
    </row>
    <row r="83" spans="1:6" ht="23.25" x14ac:dyDescent="0.25">
      <c r="A83" s="19"/>
      <c r="B83" s="31" t="s">
        <v>53</v>
      </c>
      <c r="C83" s="21">
        <v>9.5</v>
      </c>
      <c r="D83" s="32"/>
      <c r="E83" s="20"/>
      <c r="F83" s="18"/>
    </row>
    <row r="84" spans="1:6" ht="22.5" x14ac:dyDescent="0.25">
      <c r="A84" s="19"/>
      <c r="B84" s="33" t="s">
        <v>54</v>
      </c>
      <c r="C84" s="79">
        <v>1333</v>
      </c>
      <c r="D84" s="184" t="s">
        <v>55</v>
      </c>
      <c r="E84" s="185"/>
      <c r="F84" s="188">
        <f>C85/C84</f>
        <v>65.307996999249809</v>
      </c>
    </row>
    <row r="85" spans="1:6" ht="22.5" x14ac:dyDescent="0.25">
      <c r="A85" s="19"/>
      <c r="B85" s="33" t="s">
        <v>56</v>
      </c>
      <c r="C85" s="22">
        <v>87055.56</v>
      </c>
      <c r="D85" s="186"/>
      <c r="E85" s="187"/>
      <c r="F85" s="189"/>
    </row>
    <row r="86" spans="1:6" ht="23.25" x14ac:dyDescent="0.25">
      <c r="A86" s="19"/>
      <c r="B86" s="34"/>
      <c r="C86" s="23"/>
      <c r="D86" s="35"/>
      <c r="E86" s="19"/>
      <c r="F86" s="18"/>
    </row>
    <row r="87" spans="1:6" ht="23.25" x14ac:dyDescent="0.25">
      <c r="A87" s="19"/>
      <c r="B87" s="63" t="s">
        <v>57</v>
      </c>
      <c r="C87" s="72" t="s">
        <v>104</v>
      </c>
      <c r="D87" s="19"/>
      <c r="E87" s="19"/>
      <c r="F87" s="18"/>
    </row>
    <row r="88" spans="1:6" ht="23.25" x14ac:dyDescent="0.25">
      <c r="A88" s="19"/>
      <c r="B88" s="63" t="s">
        <v>58</v>
      </c>
      <c r="C88" s="72">
        <v>80</v>
      </c>
      <c r="D88" s="19"/>
      <c r="E88" s="19"/>
      <c r="F88" s="18"/>
    </row>
    <row r="89" spans="1:6" ht="23.25" x14ac:dyDescent="0.25">
      <c r="A89" s="19"/>
      <c r="B89" s="63" t="s">
        <v>59</v>
      </c>
      <c r="C89" s="64" t="s">
        <v>60</v>
      </c>
      <c r="D89" s="19"/>
      <c r="E89" s="19"/>
      <c r="F89" s="18"/>
    </row>
    <row r="90" spans="1:6" ht="24" thickBot="1" x14ac:dyDescent="0.3">
      <c r="A90" s="19"/>
      <c r="B90" s="19"/>
      <c r="C90" s="19"/>
      <c r="D90" s="19"/>
      <c r="E90" s="19"/>
      <c r="F90" s="18"/>
    </row>
    <row r="91" spans="1:6" ht="48" thickBot="1" x14ac:dyDescent="0.3">
      <c r="A91" s="206" t="s">
        <v>6</v>
      </c>
      <c r="B91" s="207"/>
      <c r="C91" s="24" t="s">
        <v>61</v>
      </c>
      <c r="D91" s="190" t="s">
        <v>62</v>
      </c>
      <c r="E91" s="191"/>
      <c r="F91" s="25" t="s">
        <v>63</v>
      </c>
    </row>
    <row r="92" spans="1:6" ht="24" thickBot="1" x14ac:dyDescent="0.3">
      <c r="A92" s="200" t="s">
        <v>64</v>
      </c>
      <c r="B92" s="201"/>
      <c r="C92" s="46">
        <v>197.93</v>
      </c>
      <c r="D92" s="69">
        <v>9.5</v>
      </c>
      <c r="E92" s="47" t="s">
        <v>5</v>
      </c>
      <c r="F92" s="48">
        <f t="shared" ref="F92:F99" si="2">C92*D92</f>
        <v>1880.335</v>
      </c>
    </row>
    <row r="93" spans="1:6" ht="23.25" x14ac:dyDescent="0.25">
      <c r="A93" s="202" t="s">
        <v>65</v>
      </c>
      <c r="B93" s="203"/>
      <c r="C93" s="49">
        <v>70.41</v>
      </c>
      <c r="D93" s="73">
        <v>1.3</v>
      </c>
      <c r="E93" s="50" t="s">
        <v>7</v>
      </c>
      <c r="F93" s="51">
        <f t="shared" si="2"/>
        <v>91.533000000000001</v>
      </c>
    </row>
    <row r="94" spans="1:6" ht="24" thickBot="1" x14ac:dyDescent="0.3">
      <c r="A94" s="179" t="s">
        <v>66</v>
      </c>
      <c r="B94" s="180"/>
      <c r="C94" s="52">
        <v>222.31</v>
      </c>
      <c r="D94" s="74">
        <v>1.3</v>
      </c>
      <c r="E94" s="53" t="s">
        <v>7</v>
      </c>
      <c r="F94" s="54">
        <f t="shared" si="2"/>
        <v>289.00299999999999</v>
      </c>
    </row>
    <row r="95" spans="1:6" ht="24" thickBot="1" x14ac:dyDescent="0.3">
      <c r="A95" s="204" t="s">
        <v>8</v>
      </c>
      <c r="B95" s="205"/>
      <c r="C95" s="55"/>
      <c r="D95" s="55"/>
      <c r="E95" s="56" t="s">
        <v>5</v>
      </c>
      <c r="F95" s="57">
        <f t="shared" si="2"/>
        <v>0</v>
      </c>
    </row>
    <row r="96" spans="1:6" ht="23.25" x14ac:dyDescent="0.25">
      <c r="A96" s="202" t="s">
        <v>67</v>
      </c>
      <c r="B96" s="203"/>
      <c r="C96" s="49">
        <v>665.33</v>
      </c>
      <c r="D96" s="49">
        <v>19</v>
      </c>
      <c r="E96" s="50" t="s">
        <v>5</v>
      </c>
      <c r="F96" s="51">
        <f t="shared" si="2"/>
        <v>12641.27</v>
      </c>
    </row>
    <row r="97" spans="1:6" ht="23.25" x14ac:dyDescent="0.25">
      <c r="A97" s="208" t="s">
        <v>68</v>
      </c>
      <c r="B97" s="209"/>
      <c r="C97" s="58"/>
      <c r="D97" s="58"/>
      <c r="E97" s="59" t="s">
        <v>5</v>
      </c>
      <c r="F97" s="60">
        <f t="shared" si="2"/>
        <v>0</v>
      </c>
    </row>
    <row r="98" spans="1:6" ht="23.25" x14ac:dyDescent="0.25">
      <c r="A98" s="208" t="s">
        <v>9</v>
      </c>
      <c r="B98" s="209"/>
      <c r="C98" s="61">
        <v>2425.1</v>
      </c>
      <c r="D98" s="70">
        <v>9.5</v>
      </c>
      <c r="E98" s="59" t="s">
        <v>5</v>
      </c>
      <c r="F98" s="60">
        <f t="shared" si="2"/>
        <v>23038.45</v>
      </c>
    </row>
    <row r="99" spans="1:6" ht="23.25" x14ac:dyDescent="0.25">
      <c r="A99" s="208" t="s">
        <v>69</v>
      </c>
      <c r="B99" s="209"/>
      <c r="C99" s="61">
        <v>1718.79</v>
      </c>
      <c r="D99" s="70">
        <v>9.5</v>
      </c>
      <c r="E99" s="59" t="s">
        <v>5</v>
      </c>
      <c r="F99" s="60">
        <f t="shared" si="2"/>
        <v>16328.504999999999</v>
      </c>
    </row>
    <row r="100" spans="1:6" ht="23.25" x14ac:dyDescent="0.25">
      <c r="A100" s="208" t="s">
        <v>11</v>
      </c>
      <c r="B100" s="209"/>
      <c r="C100" s="61">
        <v>473.91</v>
      </c>
      <c r="D100" s="70">
        <v>9.5</v>
      </c>
      <c r="E100" s="59" t="s">
        <v>5</v>
      </c>
      <c r="F100" s="60">
        <f>C100*D100</f>
        <v>4502.1450000000004</v>
      </c>
    </row>
    <row r="101" spans="1:6" ht="24" thickBot="1" x14ac:dyDescent="0.3">
      <c r="A101" s="179" t="s">
        <v>10</v>
      </c>
      <c r="B101" s="180"/>
      <c r="C101" s="52">
        <v>320.5</v>
      </c>
      <c r="D101" s="52">
        <v>95</v>
      </c>
      <c r="E101" s="53" t="s">
        <v>5</v>
      </c>
      <c r="F101" s="62">
        <f>C101*D101</f>
        <v>30447.5</v>
      </c>
    </row>
    <row r="102" spans="1:6" ht="23.25" x14ac:dyDescent="0.25">
      <c r="A102" s="19"/>
      <c r="B102" s="36"/>
      <c r="C102" s="36"/>
      <c r="D102" s="26"/>
      <c r="E102" s="26"/>
      <c r="F102" s="18"/>
    </row>
    <row r="103" spans="1:6" ht="25.5" x14ac:dyDescent="0.25">
      <c r="A103" s="19"/>
      <c r="B103" s="29" t="s">
        <v>70</v>
      </c>
      <c r="C103" s="30"/>
      <c r="D103" s="19"/>
      <c r="E103" s="19"/>
      <c r="F103" s="18"/>
    </row>
    <row r="104" spans="1:6" ht="18.75" x14ac:dyDescent="0.25">
      <c r="A104" s="19"/>
      <c r="B104" s="181" t="s">
        <v>71</v>
      </c>
      <c r="C104" s="124" t="s">
        <v>72</v>
      </c>
      <c r="D104" s="37">
        <f>ROUND((F92+C85)/C85,2)</f>
        <v>1.02</v>
      </c>
      <c r="E104" s="37"/>
      <c r="F104" s="20"/>
    </row>
    <row r="105" spans="1:6" ht="23.25" x14ac:dyDescent="0.25">
      <c r="A105" s="19"/>
      <c r="B105" s="181"/>
      <c r="C105" s="124" t="s">
        <v>73</v>
      </c>
      <c r="D105" s="37">
        <f>ROUND((F93+F94+C85)/C85,2)</f>
        <v>1</v>
      </c>
      <c r="E105" s="37"/>
      <c r="F105" s="27"/>
    </row>
    <row r="106" spans="1:6" ht="23.25" x14ac:dyDescent="0.25">
      <c r="A106" s="19"/>
      <c r="B106" s="181"/>
      <c r="C106" s="124" t="s">
        <v>74</v>
      </c>
      <c r="D106" s="37">
        <f>ROUND((F95+C85)/C85,2)</f>
        <v>1</v>
      </c>
      <c r="E106" s="20"/>
      <c r="F106" s="27"/>
    </row>
    <row r="107" spans="1:6" ht="23.25" x14ac:dyDescent="0.25">
      <c r="A107" s="19"/>
      <c r="B107" s="181"/>
      <c r="C107" s="38" t="s">
        <v>75</v>
      </c>
      <c r="D107" s="39">
        <f>ROUND((SUM(F96:F101)+C85)/C85,2)</f>
        <v>2</v>
      </c>
      <c r="E107" s="20"/>
      <c r="F107" s="27"/>
    </row>
    <row r="108" spans="1:6" ht="25.5" x14ac:dyDescent="0.25">
      <c r="A108" s="19"/>
      <c r="B108" s="19"/>
      <c r="C108" s="40" t="s">
        <v>76</v>
      </c>
      <c r="D108" s="41">
        <f>SUM(D104:D107)-IF(C89="сплошная",3,2)</f>
        <v>2.0199999999999996</v>
      </c>
      <c r="E108" s="42"/>
      <c r="F108" s="18"/>
    </row>
    <row r="109" spans="1:6" ht="23.25" x14ac:dyDescent="0.25">
      <c r="A109" s="19"/>
      <c r="B109" s="19"/>
      <c r="C109" s="19"/>
      <c r="D109" s="43"/>
      <c r="E109" s="19"/>
      <c r="F109" s="18"/>
    </row>
    <row r="110" spans="1:6" ht="25.5" x14ac:dyDescent="0.35">
      <c r="A110" s="28"/>
      <c r="B110" s="44" t="s">
        <v>77</v>
      </c>
      <c r="C110" s="182">
        <f>D108*C85</f>
        <v>175852.23119999995</v>
      </c>
      <c r="D110" s="182"/>
      <c r="E110" s="19"/>
      <c r="F110" s="18"/>
    </row>
    <row r="111" spans="1:6" ht="18.75" x14ac:dyDescent="0.3">
      <c r="A111" s="19"/>
      <c r="B111" s="45" t="s">
        <v>78</v>
      </c>
      <c r="C111" s="183">
        <f>C110/C84</f>
        <v>131.9221539384846</v>
      </c>
      <c r="D111" s="183"/>
      <c r="E111" s="19"/>
      <c r="F111" s="19"/>
    </row>
    <row r="114" spans="1:6" ht="60.75" x14ac:dyDescent="0.8">
      <c r="A114" s="196" t="s">
        <v>116</v>
      </c>
      <c r="B114" s="196"/>
      <c r="C114" s="196"/>
      <c r="D114" s="196"/>
      <c r="E114" s="196"/>
      <c r="F114" s="196"/>
    </row>
    <row r="115" spans="1:6" ht="18.75" x14ac:dyDescent="0.25">
      <c r="A115" s="210" t="s">
        <v>50</v>
      </c>
      <c r="B115" s="210"/>
      <c r="C115" s="210"/>
      <c r="D115" s="210"/>
      <c r="E115" s="210"/>
      <c r="F115" s="210"/>
    </row>
    <row r="116" spans="1:6" ht="25.5" x14ac:dyDescent="0.25">
      <c r="A116" s="19"/>
      <c r="B116" s="29" t="s">
        <v>51</v>
      </c>
      <c r="C116" s="30"/>
      <c r="D116" s="19"/>
      <c r="E116" s="19"/>
      <c r="F116" s="18"/>
    </row>
    <row r="117" spans="1:6" ht="19.5" x14ac:dyDescent="0.25">
      <c r="A117" s="20"/>
      <c r="B117" s="192" t="s">
        <v>52</v>
      </c>
      <c r="C117" s="197" t="s">
        <v>81</v>
      </c>
      <c r="D117" s="198"/>
      <c r="E117" s="198"/>
      <c r="F117" s="199"/>
    </row>
    <row r="118" spans="1:6" ht="19.5" x14ac:dyDescent="0.25">
      <c r="A118" s="20"/>
      <c r="B118" s="193"/>
      <c r="C118" s="195" t="s">
        <v>82</v>
      </c>
      <c r="D118" s="195"/>
      <c r="E118" s="195"/>
      <c r="F118" s="195"/>
    </row>
    <row r="119" spans="1:6" ht="19.5" x14ac:dyDescent="0.25">
      <c r="A119" s="20"/>
      <c r="B119" s="194"/>
      <c r="C119" s="195" t="s">
        <v>105</v>
      </c>
      <c r="D119" s="195"/>
      <c r="E119" s="195"/>
      <c r="F119" s="195"/>
    </row>
    <row r="120" spans="1:6" ht="23.25" x14ac:dyDescent="0.25">
      <c r="A120" s="19"/>
      <c r="B120" s="31" t="s">
        <v>53</v>
      </c>
      <c r="C120" s="21">
        <v>1.8</v>
      </c>
      <c r="D120" s="32"/>
      <c r="E120" s="20"/>
      <c r="F120" s="18"/>
    </row>
    <row r="121" spans="1:6" ht="22.5" x14ac:dyDescent="0.25">
      <c r="A121" s="19"/>
      <c r="B121" s="33" t="s">
        <v>54</v>
      </c>
      <c r="C121" s="79">
        <v>250</v>
      </c>
      <c r="D121" s="184" t="s">
        <v>55</v>
      </c>
      <c r="E121" s="185"/>
      <c r="F121" s="188">
        <f>C122/C121</f>
        <v>74.801720000000003</v>
      </c>
    </row>
    <row r="122" spans="1:6" ht="22.5" x14ac:dyDescent="0.25">
      <c r="A122" s="19"/>
      <c r="B122" s="33" t="s">
        <v>56</v>
      </c>
      <c r="C122" s="22">
        <v>18700.43</v>
      </c>
      <c r="D122" s="186"/>
      <c r="E122" s="187"/>
      <c r="F122" s="189"/>
    </row>
    <row r="123" spans="1:6" ht="23.25" x14ac:dyDescent="0.25">
      <c r="A123" s="19"/>
      <c r="B123" s="34"/>
      <c r="C123" s="23"/>
      <c r="D123" s="35"/>
      <c r="E123" s="19"/>
      <c r="F123" s="18"/>
    </row>
    <row r="124" spans="1:6" ht="23.25" x14ac:dyDescent="0.25">
      <c r="A124" s="19"/>
      <c r="B124" s="63" t="s">
        <v>57</v>
      </c>
      <c r="C124" s="72" t="s">
        <v>106</v>
      </c>
      <c r="D124" s="19"/>
      <c r="E124" s="19"/>
      <c r="F124" s="18"/>
    </row>
    <row r="125" spans="1:6" ht="23.25" x14ac:dyDescent="0.25">
      <c r="A125" s="19"/>
      <c r="B125" s="63" t="s">
        <v>58</v>
      </c>
      <c r="C125" s="72">
        <v>70</v>
      </c>
      <c r="D125" s="19"/>
      <c r="E125" s="19"/>
      <c r="F125" s="18"/>
    </row>
    <row r="126" spans="1:6" ht="23.25" x14ac:dyDescent="0.25">
      <c r="A126" s="19"/>
      <c r="B126" s="63" t="s">
        <v>59</v>
      </c>
      <c r="C126" s="64" t="s">
        <v>60</v>
      </c>
      <c r="D126" s="19"/>
      <c r="E126" s="19"/>
      <c r="F126" s="18"/>
    </row>
    <row r="127" spans="1:6" ht="24" thickBot="1" x14ac:dyDescent="0.3">
      <c r="A127" s="19"/>
      <c r="B127" s="19"/>
      <c r="C127" s="19"/>
      <c r="D127" s="19"/>
      <c r="E127" s="19"/>
      <c r="F127" s="18"/>
    </row>
    <row r="128" spans="1:6" ht="48" thickBot="1" x14ac:dyDescent="0.3">
      <c r="A128" s="206" t="s">
        <v>6</v>
      </c>
      <c r="B128" s="207"/>
      <c r="C128" s="24" t="s">
        <v>61</v>
      </c>
      <c r="D128" s="190" t="s">
        <v>62</v>
      </c>
      <c r="E128" s="191"/>
      <c r="F128" s="25" t="s">
        <v>63</v>
      </c>
    </row>
    <row r="129" spans="1:6" ht="24" thickBot="1" x14ac:dyDescent="0.3">
      <c r="A129" s="200" t="s">
        <v>64</v>
      </c>
      <c r="B129" s="201"/>
      <c r="C129" s="46">
        <v>197.93</v>
      </c>
      <c r="D129" s="69">
        <v>1.8</v>
      </c>
      <c r="E129" s="47" t="s">
        <v>5</v>
      </c>
      <c r="F129" s="48">
        <f t="shared" ref="F129:F136" si="3">C129*D129</f>
        <v>356.274</v>
      </c>
    </row>
    <row r="130" spans="1:6" ht="23.25" x14ac:dyDescent="0.25">
      <c r="A130" s="202" t="s">
        <v>65</v>
      </c>
      <c r="B130" s="203"/>
      <c r="C130" s="49">
        <v>70.41</v>
      </c>
      <c r="D130" s="73">
        <v>0.7</v>
      </c>
      <c r="E130" s="50" t="s">
        <v>7</v>
      </c>
      <c r="F130" s="51">
        <f t="shared" si="3"/>
        <v>49.286999999999992</v>
      </c>
    </row>
    <row r="131" spans="1:6" ht="24" thickBot="1" x14ac:dyDescent="0.3">
      <c r="A131" s="179" t="s">
        <v>66</v>
      </c>
      <c r="B131" s="180"/>
      <c r="C131" s="52">
        <v>222.31</v>
      </c>
      <c r="D131" s="74">
        <v>0.7</v>
      </c>
      <c r="E131" s="53" t="s">
        <v>7</v>
      </c>
      <c r="F131" s="54">
        <f t="shared" si="3"/>
        <v>155.61699999999999</v>
      </c>
    </row>
    <row r="132" spans="1:6" ht="24" thickBot="1" x14ac:dyDescent="0.3">
      <c r="A132" s="204" t="s">
        <v>8</v>
      </c>
      <c r="B132" s="205"/>
      <c r="C132" s="55"/>
      <c r="D132" s="55"/>
      <c r="E132" s="56" t="s">
        <v>5</v>
      </c>
      <c r="F132" s="57">
        <f t="shared" si="3"/>
        <v>0</v>
      </c>
    </row>
    <row r="133" spans="1:6" ht="23.25" x14ac:dyDescent="0.25">
      <c r="A133" s="202" t="s">
        <v>67</v>
      </c>
      <c r="B133" s="203"/>
      <c r="C133" s="49">
        <v>665.33</v>
      </c>
      <c r="D133" s="49">
        <v>3.6</v>
      </c>
      <c r="E133" s="50" t="s">
        <v>5</v>
      </c>
      <c r="F133" s="51">
        <f t="shared" si="3"/>
        <v>2395.1880000000001</v>
      </c>
    </row>
    <row r="134" spans="1:6" ht="23.25" x14ac:dyDescent="0.25">
      <c r="A134" s="208" t="s">
        <v>68</v>
      </c>
      <c r="B134" s="209"/>
      <c r="C134" s="58"/>
      <c r="D134" s="58"/>
      <c r="E134" s="59" t="s">
        <v>5</v>
      </c>
      <c r="F134" s="60">
        <f t="shared" si="3"/>
        <v>0</v>
      </c>
    </row>
    <row r="135" spans="1:6" ht="23.25" x14ac:dyDescent="0.25">
      <c r="A135" s="208" t="s">
        <v>9</v>
      </c>
      <c r="B135" s="209"/>
      <c r="C135" s="61">
        <v>2425.1</v>
      </c>
      <c r="D135" s="70">
        <v>1.8</v>
      </c>
      <c r="E135" s="59" t="s">
        <v>5</v>
      </c>
      <c r="F135" s="60">
        <f t="shared" si="3"/>
        <v>4365.18</v>
      </c>
    </row>
    <row r="136" spans="1:6" ht="23.25" x14ac:dyDescent="0.25">
      <c r="A136" s="208" t="s">
        <v>69</v>
      </c>
      <c r="B136" s="209"/>
      <c r="C136" s="61">
        <v>1718.79</v>
      </c>
      <c r="D136" s="70">
        <v>1.8</v>
      </c>
      <c r="E136" s="59" t="s">
        <v>5</v>
      </c>
      <c r="F136" s="60">
        <f t="shared" si="3"/>
        <v>3093.8220000000001</v>
      </c>
    </row>
    <row r="137" spans="1:6" ht="23.25" x14ac:dyDescent="0.25">
      <c r="A137" s="208" t="s">
        <v>11</v>
      </c>
      <c r="B137" s="209"/>
      <c r="C137" s="61">
        <v>473.91</v>
      </c>
      <c r="D137" s="70">
        <v>1.8</v>
      </c>
      <c r="E137" s="59" t="s">
        <v>5</v>
      </c>
      <c r="F137" s="60">
        <f>C137*D137</f>
        <v>853.03800000000001</v>
      </c>
    </row>
    <row r="138" spans="1:6" ht="24" thickBot="1" x14ac:dyDescent="0.3">
      <c r="A138" s="179" t="s">
        <v>10</v>
      </c>
      <c r="B138" s="180"/>
      <c r="C138" s="52">
        <v>320.5</v>
      </c>
      <c r="D138" s="52">
        <v>18</v>
      </c>
      <c r="E138" s="53" t="s">
        <v>5</v>
      </c>
      <c r="F138" s="62">
        <f>C138*D138</f>
        <v>5769</v>
      </c>
    </row>
    <row r="139" spans="1:6" ht="23.25" x14ac:dyDescent="0.25">
      <c r="A139" s="19"/>
      <c r="B139" s="36"/>
      <c r="C139" s="36"/>
      <c r="D139" s="26"/>
      <c r="E139" s="26"/>
      <c r="F139" s="18"/>
    </row>
    <row r="140" spans="1:6" ht="25.5" x14ac:dyDescent="0.25">
      <c r="A140" s="19"/>
      <c r="B140" s="29" t="s">
        <v>70</v>
      </c>
      <c r="C140" s="30"/>
      <c r="D140" s="19"/>
      <c r="E140" s="19"/>
      <c r="F140" s="18"/>
    </row>
    <row r="141" spans="1:6" ht="18.75" x14ac:dyDescent="0.25">
      <c r="A141" s="19"/>
      <c r="B141" s="181" t="s">
        <v>71</v>
      </c>
      <c r="C141" s="125" t="s">
        <v>72</v>
      </c>
      <c r="D141" s="37">
        <f>ROUND((F129+C122)/C122,2)</f>
        <v>1.02</v>
      </c>
      <c r="E141" s="37"/>
      <c r="F141" s="20"/>
    </row>
    <row r="142" spans="1:6" ht="23.25" x14ac:dyDescent="0.25">
      <c r="A142" s="19"/>
      <c r="B142" s="181"/>
      <c r="C142" s="125" t="s">
        <v>73</v>
      </c>
      <c r="D142" s="37">
        <f>ROUND((F130+F131+C122)/C122,2)</f>
        <v>1.01</v>
      </c>
      <c r="E142" s="37"/>
      <c r="F142" s="27"/>
    </row>
    <row r="143" spans="1:6" ht="23.25" x14ac:dyDescent="0.25">
      <c r="A143" s="19"/>
      <c r="B143" s="181"/>
      <c r="C143" s="125" t="s">
        <v>74</v>
      </c>
      <c r="D143" s="37">
        <f>ROUND((F132+C122)/C122,2)</f>
        <v>1</v>
      </c>
      <c r="E143" s="20"/>
      <c r="F143" s="27"/>
    </row>
    <row r="144" spans="1:6" ht="23.25" x14ac:dyDescent="0.25">
      <c r="A144" s="19"/>
      <c r="B144" s="181"/>
      <c r="C144" s="38" t="s">
        <v>75</v>
      </c>
      <c r="D144" s="39">
        <f>ROUND((SUM(F133:F138)+C122)/C122,2)</f>
        <v>1.88</v>
      </c>
      <c r="E144" s="20"/>
      <c r="F144" s="27"/>
    </row>
    <row r="145" spans="1:6" ht="25.5" x14ac:dyDescent="0.25">
      <c r="A145" s="19"/>
      <c r="B145" s="19"/>
      <c r="C145" s="40" t="s">
        <v>76</v>
      </c>
      <c r="D145" s="41">
        <f>SUM(D141:D144)-IF(C126="сплошная",3,2)</f>
        <v>1.9100000000000001</v>
      </c>
      <c r="E145" s="42"/>
      <c r="F145" s="18"/>
    </row>
    <row r="146" spans="1:6" ht="23.25" x14ac:dyDescent="0.25">
      <c r="A146" s="19"/>
      <c r="B146" s="19"/>
      <c r="C146" s="19"/>
      <c r="D146" s="43"/>
      <c r="E146" s="19"/>
      <c r="F146" s="18"/>
    </row>
    <row r="147" spans="1:6" ht="25.5" x14ac:dyDescent="0.35">
      <c r="A147" s="28"/>
      <c r="B147" s="44" t="s">
        <v>77</v>
      </c>
      <c r="C147" s="182">
        <f>D145*C122</f>
        <v>35717.821300000003</v>
      </c>
      <c r="D147" s="182"/>
      <c r="E147" s="19"/>
      <c r="F147" s="18"/>
    </row>
    <row r="148" spans="1:6" ht="18.75" x14ac:dyDescent="0.3">
      <c r="A148" s="19"/>
      <c r="B148" s="45" t="s">
        <v>78</v>
      </c>
      <c r="C148" s="183">
        <f>C147/C121</f>
        <v>142.87128520000002</v>
      </c>
      <c r="D148" s="183"/>
      <c r="E148" s="19"/>
      <c r="F148" s="19"/>
    </row>
    <row r="149" spans="1:6" ht="18.75" x14ac:dyDescent="0.3">
      <c r="A149" s="126"/>
      <c r="B149" s="127"/>
      <c r="C149" s="128"/>
      <c r="D149" s="128"/>
      <c r="E149" s="126"/>
      <c r="F149" s="126"/>
    </row>
    <row r="150" spans="1:6" ht="18.75" x14ac:dyDescent="0.3">
      <c r="A150" s="126"/>
      <c r="B150" s="127"/>
      <c r="C150" s="128"/>
      <c r="D150" s="128"/>
      <c r="E150" s="126"/>
      <c r="F150" s="126"/>
    </row>
    <row r="151" spans="1:6" ht="60.75" x14ac:dyDescent="0.8">
      <c r="A151" s="196" t="s">
        <v>117</v>
      </c>
      <c r="B151" s="196"/>
      <c r="C151" s="196"/>
      <c r="D151" s="196"/>
      <c r="E151" s="196"/>
      <c r="F151" s="196"/>
    </row>
    <row r="152" spans="1:6" ht="18.75" x14ac:dyDescent="0.25">
      <c r="A152" s="210" t="s">
        <v>50</v>
      </c>
      <c r="B152" s="210"/>
      <c r="C152" s="210"/>
      <c r="D152" s="210"/>
      <c r="E152" s="210"/>
      <c r="F152" s="210"/>
    </row>
    <row r="153" spans="1:6" ht="25.5" x14ac:dyDescent="0.25">
      <c r="A153" s="19"/>
      <c r="B153" s="29" t="s">
        <v>51</v>
      </c>
      <c r="C153" s="30"/>
      <c r="D153" s="19"/>
      <c r="E153" s="19"/>
      <c r="F153" s="18"/>
    </row>
    <row r="154" spans="1:6" ht="19.5" x14ac:dyDescent="0.25">
      <c r="A154" s="20"/>
      <c r="B154" s="192" t="s">
        <v>52</v>
      </c>
      <c r="C154" s="197" t="s">
        <v>81</v>
      </c>
      <c r="D154" s="198"/>
      <c r="E154" s="198"/>
      <c r="F154" s="199"/>
    </row>
    <row r="155" spans="1:6" ht="19.5" x14ac:dyDescent="0.25">
      <c r="A155" s="20"/>
      <c r="B155" s="193"/>
      <c r="C155" s="195" t="s">
        <v>82</v>
      </c>
      <c r="D155" s="195"/>
      <c r="E155" s="195"/>
      <c r="F155" s="195"/>
    </row>
    <row r="156" spans="1:6" ht="19.5" x14ac:dyDescent="0.25">
      <c r="A156" s="20"/>
      <c r="B156" s="194"/>
      <c r="C156" s="195" t="s">
        <v>107</v>
      </c>
      <c r="D156" s="195"/>
      <c r="E156" s="195"/>
      <c r="F156" s="195"/>
    </row>
    <row r="157" spans="1:6" ht="23.25" x14ac:dyDescent="0.25">
      <c r="A157" s="19"/>
      <c r="B157" s="31" t="s">
        <v>53</v>
      </c>
      <c r="C157" s="21">
        <v>2.2999999999999998</v>
      </c>
      <c r="D157" s="32"/>
      <c r="E157" s="20"/>
      <c r="F157" s="18"/>
    </row>
    <row r="158" spans="1:6" ht="22.5" x14ac:dyDescent="0.25">
      <c r="A158" s="19"/>
      <c r="B158" s="33" t="s">
        <v>54</v>
      </c>
      <c r="C158" s="79">
        <v>400</v>
      </c>
      <c r="D158" s="184" t="s">
        <v>55</v>
      </c>
      <c r="E158" s="185"/>
      <c r="F158" s="188">
        <f>C159/C158</f>
        <v>104.351575</v>
      </c>
    </row>
    <row r="159" spans="1:6" ht="22.5" x14ac:dyDescent="0.25">
      <c r="A159" s="19"/>
      <c r="B159" s="33" t="s">
        <v>56</v>
      </c>
      <c r="C159" s="22">
        <v>41740.629999999997</v>
      </c>
      <c r="D159" s="186"/>
      <c r="E159" s="187"/>
      <c r="F159" s="189"/>
    </row>
    <row r="160" spans="1:6" ht="23.25" x14ac:dyDescent="0.25">
      <c r="A160" s="19"/>
      <c r="B160" s="34"/>
      <c r="C160" s="23"/>
      <c r="D160" s="35"/>
      <c r="E160" s="19"/>
      <c r="F160" s="18"/>
    </row>
    <row r="161" spans="1:6" ht="23.25" x14ac:dyDescent="0.25">
      <c r="A161" s="19"/>
      <c r="B161" s="63" t="s">
        <v>57</v>
      </c>
      <c r="C161" s="72" t="s">
        <v>108</v>
      </c>
      <c r="D161" s="19"/>
      <c r="E161" s="19"/>
      <c r="F161" s="18"/>
    </row>
    <row r="162" spans="1:6" ht="23.25" x14ac:dyDescent="0.25">
      <c r="A162" s="19"/>
      <c r="B162" s="63" t="s">
        <v>58</v>
      </c>
      <c r="C162" s="72">
        <v>70</v>
      </c>
      <c r="D162" s="19"/>
      <c r="E162" s="19"/>
      <c r="F162" s="18"/>
    </row>
    <row r="163" spans="1:6" ht="23.25" x14ac:dyDescent="0.25">
      <c r="A163" s="19"/>
      <c r="B163" s="63" t="s">
        <v>59</v>
      </c>
      <c r="C163" s="64" t="s">
        <v>60</v>
      </c>
      <c r="D163" s="19"/>
      <c r="E163" s="19"/>
      <c r="F163" s="18"/>
    </row>
    <row r="164" spans="1:6" ht="24" thickBot="1" x14ac:dyDescent="0.3">
      <c r="A164" s="19"/>
      <c r="B164" s="19"/>
      <c r="C164" s="19"/>
      <c r="D164" s="19"/>
      <c r="E164" s="19"/>
      <c r="F164" s="18"/>
    </row>
    <row r="165" spans="1:6" ht="48" thickBot="1" x14ac:dyDescent="0.3">
      <c r="A165" s="206" t="s">
        <v>6</v>
      </c>
      <c r="B165" s="207"/>
      <c r="C165" s="24" t="s">
        <v>61</v>
      </c>
      <c r="D165" s="190" t="s">
        <v>62</v>
      </c>
      <c r="E165" s="191"/>
      <c r="F165" s="25" t="s">
        <v>63</v>
      </c>
    </row>
    <row r="166" spans="1:6" ht="24" thickBot="1" x14ac:dyDescent="0.3">
      <c r="A166" s="200" t="s">
        <v>64</v>
      </c>
      <c r="B166" s="201"/>
      <c r="C166" s="46">
        <v>197.93</v>
      </c>
      <c r="D166" s="69">
        <v>2.2999999999999998</v>
      </c>
      <c r="E166" s="47" t="s">
        <v>5</v>
      </c>
      <c r="F166" s="48">
        <f t="shared" ref="F166:F173" si="4">C166*D166</f>
        <v>455.23899999999998</v>
      </c>
    </row>
    <row r="167" spans="1:6" ht="23.25" x14ac:dyDescent="0.25">
      <c r="A167" s="202" t="s">
        <v>65</v>
      </c>
      <c r="B167" s="203"/>
      <c r="C167" s="49">
        <v>70.41</v>
      </c>
      <c r="D167" s="73">
        <v>0.7</v>
      </c>
      <c r="E167" s="50" t="s">
        <v>7</v>
      </c>
      <c r="F167" s="51">
        <f t="shared" si="4"/>
        <v>49.286999999999992</v>
      </c>
    </row>
    <row r="168" spans="1:6" ht="24" thickBot="1" x14ac:dyDescent="0.3">
      <c r="A168" s="179" t="s">
        <v>66</v>
      </c>
      <c r="B168" s="180"/>
      <c r="C168" s="52">
        <v>222.31</v>
      </c>
      <c r="D168" s="74">
        <v>0.7</v>
      </c>
      <c r="E168" s="53" t="s">
        <v>7</v>
      </c>
      <c r="F168" s="54">
        <f t="shared" si="4"/>
        <v>155.61699999999999</v>
      </c>
    </row>
    <row r="169" spans="1:6" ht="24" thickBot="1" x14ac:dyDescent="0.3">
      <c r="A169" s="204" t="s">
        <v>8</v>
      </c>
      <c r="B169" s="205"/>
      <c r="C169" s="55"/>
      <c r="D169" s="55"/>
      <c r="E169" s="56" t="s">
        <v>5</v>
      </c>
      <c r="F169" s="57">
        <f t="shared" si="4"/>
        <v>0</v>
      </c>
    </row>
    <row r="170" spans="1:6" ht="23.25" x14ac:dyDescent="0.25">
      <c r="A170" s="202" t="s">
        <v>67</v>
      </c>
      <c r="B170" s="203"/>
      <c r="C170" s="49">
        <v>665.33</v>
      </c>
      <c r="D170" s="49">
        <v>4.5999999999999996</v>
      </c>
      <c r="E170" s="50" t="s">
        <v>5</v>
      </c>
      <c r="F170" s="51">
        <f t="shared" si="4"/>
        <v>3060.518</v>
      </c>
    </row>
    <row r="171" spans="1:6" ht="23.25" x14ac:dyDescent="0.25">
      <c r="A171" s="208" t="s">
        <v>68</v>
      </c>
      <c r="B171" s="209"/>
      <c r="C171" s="58"/>
      <c r="D171" s="58"/>
      <c r="E171" s="59" t="s">
        <v>5</v>
      </c>
      <c r="F171" s="60">
        <f t="shared" si="4"/>
        <v>0</v>
      </c>
    </row>
    <row r="172" spans="1:6" ht="23.25" x14ac:dyDescent="0.25">
      <c r="A172" s="208" t="s">
        <v>9</v>
      </c>
      <c r="B172" s="209"/>
      <c r="C172" s="61">
        <v>2425.1</v>
      </c>
      <c r="D172" s="70">
        <v>2.2999999999999998</v>
      </c>
      <c r="E172" s="59" t="s">
        <v>5</v>
      </c>
      <c r="F172" s="60">
        <f t="shared" si="4"/>
        <v>5577.73</v>
      </c>
    </row>
    <row r="173" spans="1:6" ht="23.25" x14ac:dyDescent="0.25">
      <c r="A173" s="208" t="s">
        <v>69</v>
      </c>
      <c r="B173" s="209"/>
      <c r="C173" s="61">
        <v>1718.79</v>
      </c>
      <c r="D173" s="70">
        <v>2.2999999999999998</v>
      </c>
      <c r="E173" s="59" t="s">
        <v>5</v>
      </c>
      <c r="F173" s="60">
        <f t="shared" si="4"/>
        <v>3953.2169999999996</v>
      </c>
    </row>
    <row r="174" spans="1:6" ht="23.25" x14ac:dyDescent="0.25">
      <c r="A174" s="208" t="s">
        <v>11</v>
      </c>
      <c r="B174" s="209"/>
      <c r="C174" s="61">
        <v>473.91</v>
      </c>
      <c r="D174" s="70">
        <v>2.2999999999999998</v>
      </c>
      <c r="E174" s="59" t="s">
        <v>5</v>
      </c>
      <c r="F174" s="60">
        <f>C174*D174</f>
        <v>1089.9929999999999</v>
      </c>
    </row>
    <row r="175" spans="1:6" ht="24" thickBot="1" x14ac:dyDescent="0.3">
      <c r="A175" s="179" t="s">
        <v>10</v>
      </c>
      <c r="B175" s="180"/>
      <c r="C175" s="52">
        <v>320.5</v>
      </c>
      <c r="D175" s="52">
        <v>23</v>
      </c>
      <c r="E175" s="53" t="s">
        <v>5</v>
      </c>
      <c r="F175" s="62">
        <f>C175*D175</f>
        <v>7371.5</v>
      </c>
    </row>
    <row r="176" spans="1:6" ht="23.25" x14ac:dyDescent="0.25">
      <c r="A176" s="19"/>
      <c r="B176" s="36"/>
      <c r="C176" s="36"/>
      <c r="D176" s="26"/>
      <c r="E176" s="26"/>
      <c r="F176" s="18"/>
    </row>
    <row r="177" spans="1:8" ht="25.5" x14ac:dyDescent="0.25">
      <c r="A177" s="19"/>
      <c r="B177" s="29" t="s">
        <v>70</v>
      </c>
      <c r="C177" s="30"/>
      <c r="D177" s="19"/>
      <c r="E177" s="19"/>
      <c r="F177" s="18"/>
    </row>
    <row r="178" spans="1:8" ht="18.75" x14ac:dyDescent="0.25">
      <c r="A178" s="19"/>
      <c r="B178" s="181" t="s">
        <v>71</v>
      </c>
      <c r="C178" s="125" t="s">
        <v>72</v>
      </c>
      <c r="D178" s="37">
        <f>ROUND((F166+C159)/C159,2)</f>
        <v>1.01</v>
      </c>
      <c r="E178" s="37"/>
      <c r="F178" s="20"/>
    </row>
    <row r="179" spans="1:8" ht="23.25" x14ac:dyDescent="0.25">
      <c r="A179" s="19"/>
      <c r="B179" s="181"/>
      <c r="C179" s="125" t="s">
        <v>73</v>
      </c>
      <c r="D179" s="37">
        <f>ROUND((F167+F168+C159)/C159,2)</f>
        <v>1</v>
      </c>
      <c r="E179" s="37"/>
      <c r="F179" s="27"/>
    </row>
    <row r="180" spans="1:8" ht="23.25" x14ac:dyDescent="0.25">
      <c r="A180" s="19"/>
      <c r="B180" s="181"/>
      <c r="C180" s="125" t="s">
        <v>74</v>
      </c>
      <c r="D180" s="37">
        <f>ROUND((F169+C159)/C159,2)</f>
        <v>1</v>
      </c>
      <c r="E180" s="20"/>
      <c r="F180" s="27"/>
    </row>
    <row r="181" spans="1:8" ht="23.25" x14ac:dyDescent="0.25">
      <c r="A181" s="19"/>
      <c r="B181" s="181"/>
      <c r="C181" s="38" t="s">
        <v>75</v>
      </c>
      <c r="D181" s="39">
        <f>ROUND((SUM(F170:F175)+C159)/C159,2)</f>
        <v>1.5</v>
      </c>
      <c r="E181" s="20"/>
      <c r="F181" s="27"/>
    </row>
    <row r="182" spans="1:8" ht="25.5" x14ac:dyDescent="0.25">
      <c r="A182" s="19"/>
      <c r="B182" s="19"/>
      <c r="C182" s="40" t="s">
        <v>76</v>
      </c>
      <c r="D182" s="41">
        <f>SUM(D178:D181)-IF(C163="сплошная",3,2)</f>
        <v>1.5099999999999998</v>
      </c>
      <c r="E182" s="42"/>
      <c r="F182" s="18"/>
    </row>
    <row r="183" spans="1:8" ht="23.25" x14ac:dyDescent="0.25">
      <c r="A183" s="19"/>
      <c r="B183" s="19"/>
      <c r="C183" s="19"/>
      <c r="D183" s="43"/>
      <c r="E183" s="19"/>
      <c r="F183" s="18"/>
    </row>
    <row r="184" spans="1:8" ht="25.5" x14ac:dyDescent="0.35">
      <c r="A184" s="28"/>
      <c r="B184" s="44" t="s">
        <v>77</v>
      </c>
      <c r="C184" s="182">
        <f>D182*C159</f>
        <v>63028.351299999988</v>
      </c>
      <c r="D184" s="182"/>
      <c r="E184" s="19"/>
      <c r="F184" s="18"/>
    </row>
    <row r="185" spans="1:8" ht="18.75" x14ac:dyDescent="0.3">
      <c r="A185" s="19"/>
      <c r="B185" s="45" t="s">
        <v>78</v>
      </c>
      <c r="C185" s="183">
        <f>C184/C158</f>
        <v>157.57087824999996</v>
      </c>
      <c r="D185" s="183"/>
      <c r="E185" s="19"/>
      <c r="F185" s="19"/>
    </row>
    <row r="186" spans="1:8" s="132" customFormat="1" ht="18.75" x14ac:dyDescent="0.3">
      <c r="A186" s="126"/>
      <c r="B186" s="127"/>
      <c r="C186" s="128"/>
      <c r="D186" s="128"/>
      <c r="E186" s="126"/>
      <c r="F186" s="126"/>
      <c r="G186" s="131"/>
      <c r="H186" s="131"/>
    </row>
    <row r="187" spans="1:8" s="132" customFormat="1" ht="18.75" x14ac:dyDescent="0.3">
      <c r="A187" s="126"/>
      <c r="B187" s="127"/>
      <c r="C187" s="128"/>
      <c r="D187" s="128"/>
      <c r="E187" s="126"/>
      <c r="F187" s="126"/>
      <c r="G187" s="131"/>
      <c r="H187" s="131"/>
    </row>
    <row r="188" spans="1:8" ht="60.75" x14ac:dyDescent="0.8">
      <c r="A188" s="196" t="s">
        <v>118</v>
      </c>
      <c r="B188" s="196"/>
      <c r="C188" s="196"/>
      <c r="D188" s="196"/>
      <c r="E188" s="196"/>
      <c r="F188" s="196"/>
    </row>
    <row r="189" spans="1:8" ht="18.75" x14ac:dyDescent="0.25">
      <c r="A189" s="210" t="s">
        <v>50</v>
      </c>
      <c r="B189" s="210"/>
      <c r="C189" s="210"/>
      <c r="D189" s="210"/>
      <c r="E189" s="210"/>
      <c r="F189" s="210"/>
    </row>
    <row r="190" spans="1:8" ht="25.5" x14ac:dyDescent="0.25">
      <c r="A190" s="19"/>
      <c r="B190" s="29" t="s">
        <v>51</v>
      </c>
      <c r="C190" s="30"/>
      <c r="D190" s="19"/>
      <c r="E190" s="19"/>
      <c r="F190" s="18"/>
    </row>
    <row r="191" spans="1:8" ht="19.5" x14ac:dyDescent="0.25">
      <c r="A191" s="20"/>
      <c r="B191" s="192" t="s">
        <v>52</v>
      </c>
      <c r="C191" s="197" t="s">
        <v>81</v>
      </c>
      <c r="D191" s="198"/>
      <c r="E191" s="198"/>
      <c r="F191" s="199"/>
    </row>
    <row r="192" spans="1:8" ht="19.5" x14ac:dyDescent="0.25">
      <c r="A192" s="20"/>
      <c r="B192" s="193"/>
      <c r="C192" s="195" t="s">
        <v>88</v>
      </c>
      <c r="D192" s="195"/>
      <c r="E192" s="195"/>
      <c r="F192" s="195"/>
    </row>
    <row r="193" spans="1:6" ht="19.5" x14ac:dyDescent="0.25">
      <c r="A193" s="20"/>
      <c r="B193" s="194"/>
      <c r="C193" s="195" t="s">
        <v>95</v>
      </c>
      <c r="D193" s="195"/>
      <c r="E193" s="195"/>
      <c r="F193" s="195"/>
    </row>
    <row r="194" spans="1:6" ht="23.25" x14ac:dyDescent="0.25">
      <c r="A194" s="19"/>
      <c r="B194" s="31" t="s">
        <v>53</v>
      </c>
      <c r="C194" s="21">
        <v>3.5</v>
      </c>
      <c r="D194" s="32"/>
      <c r="E194" s="20"/>
      <c r="F194" s="18"/>
    </row>
    <row r="195" spans="1:6" ht="22.5" x14ac:dyDescent="0.25">
      <c r="A195" s="19"/>
      <c r="B195" s="33" t="s">
        <v>54</v>
      </c>
      <c r="C195" s="79">
        <v>570</v>
      </c>
      <c r="D195" s="184" t="s">
        <v>55</v>
      </c>
      <c r="E195" s="185"/>
      <c r="F195" s="188">
        <f>C196/C195</f>
        <v>78.548210526315799</v>
      </c>
    </row>
    <row r="196" spans="1:6" ht="22.5" x14ac:dyDescent="0.25">
      <c r="A196" s="19"/>
      <c r="B196" s="33" t="s">
        <v>56</v>
      </c>
      <c r="C196" s="22">
        <v>44772.480000000003</v>
      </c>
      <c r="D196" s="186"/>
      <c r="E196" s="187"/>
      <c r="F196" s="189"/>
    </row>
    <row r="197" spans="1:6" ht="23.25" x14ac:dyDescent="0.25">
      <c r="A197" s="19"/>
      <c r="B197" s="34"/>
      <c r="C197" s="23"/>
      <c r="D197" s="35"/>
      <c r="E197" s="19"/>
      <c r="F197" s="18"/>
    </row>
    <row r="198" spans="1:6" ht="23.25" x14ac:dyDescent="0.25">
      <c r="A198" s="19"/>
      <c r="B198" s="63" t="s">
        <v>57</v>
      </c>
      <c r="C198" s="72" t="s">
        <v>109</v>
      </c>
      <c r="D198" s="19"/>
      <c r="E198" s="19"/>
      <c r="F198" s="18"/>
    </row>
    <row r="199" spans="1:6" ht="23.25" x14ac:dyDescent="0.25">
      <c r="A199" s="19"/>
      <c r="B199" s="63" t="s">
        <v>58</v>
      </c>
      <c r="C199" s="72"/>
      <c r="D199" s="19"/>
      <c r="E199" s="19"/>
      <c r="F199" s="18"/>
    </row>
    <row r="200" spans="1:6" ht="23.25" x14ac:dyDescent="0.25">
      <c r="A200" s="19"/>
      <c r="B200" s="63" t="s">
        <v>59</v>
      </c>
      <c r="C200" s="64" t="s">
        <v>60</v>
      </c>
      <c r="D200" s="19"/>
      <c r="E200" s="19"/>
      <c r="F200" s="18"/>
    </row>
    <row r="201" spans="1:6" ht="24" thickBot="1" x14ac:dyDescent="0.3">
      <c r="A201" s="19"/>
      <c r="B201" s="19"/>
      <c r="C201" s="19"/>
      <c r="D201" s="19"/>
      <c r="E201" s="19"/>
      <c r="F201" s="18"/>
    </row>
    <row r="202" spans="1:6" ht="48" thickBot="1" x14ac:dyDescent="0.3">
      <c r="A202" s="206" t="s">
        <v>6</v>
      </c>
      <c r="B202" s="207"/>
      <c r="C202" s="24" t="s">
        <v>61</v>
      </c>
      <c r="D202" s="190" t="s">
        <v>62</v>
      </c>
      <c r="E202" s="191"/>
      <c r="F202" s="25" t="s">
        <v>63</v>
      </c>
    </row>
    <row r="203" spans="1:6" ht="24" thickBot="1" x14ac:dyDescent="0.3">
      <c r="A203" s="200" t="s">
        <v>64</v>
      </c>
      <c r="B203" s="201"/>
      <c r="C203" s="46">
        <v>197.93</v>
      </c>
      <c r="D203" s="69">
        <v>3.5</v>
      </c>
      <c r="E203" s="47" t="s">
        <v>5</v>
      </c>
      <c r="F203" s="48">
        <f t="shared" ref="F203:F210" si="5">C203*D203</f>
        <v>692.755</v>
      </c>
    </row>
    <row r="204" spans="1:6" ht="23.25" x14ac:dyDescent="0.25">
      <c r="A204" s="202" t="s">
        <v>65</v>
      </c>
      <c r="B204" s="203"/>
      <c r="C204" s="49">
        <v>70.41</v>
      </c>
      <c r="D204" s="73">
        <v>0.8</v>
      </c>
      <c r="E204" s="50" t="s">
        <v>7</v>
      </c>
      <c r="F204" s="51">
        <f t="shared" si="5"/>
        <v>56.328000000000003</v>
      </c>
    </row>
    <row r="205" spans="1:6" ht="24" thickBot="1" x14ac:dyDescent="0.3">
      <c r="A205" s="179" t="s">
        <v>66</v>
      </c>
      <c r="B205" s="180"/>
      <c r="C205" s="52">
        <v>222.31</v>
      </c>
      <c r="D205" s="74">
        <v>0.8</v>
      </c>
      <c r="E205" s="53" t="s">
        <v>7</v>
      </c>
      <c r="F205" s="54">
        <f t="shared" si="5"/>
        <v>177.84800000000001</v>
      </c>
    </row>
    <row r="206" spans="1:6" ht="24" thickBot="1" x14ac:dyDescent="0.3">
      <c r="A206" s="204" t="s">
        <v>8</v>
      </c>
      <c r="B206" s="205"/>
      <c r="C206" s="55"/>
      <c r="D206" s="55"/>
      <c r="E206" s="56" t="s">
        <v>5</v>
      </c>
      <c r="F206" s="57">
        <f t="shared" si="5"/>
        <v>0</v>
      </c>
    </row>
    <row r="207" spans="1:6" ht="23.25" x14ac:dyDescent="0.25">
      <c r="A207" s="202" t="s">
        <v>67</v>
      </c>
      <c r="B207" s="203"/>
      <c r="C207" s="49">
        <v>665.33</v>
      </c>
      <c r="D207" s="49">
        <v>7</v>
      </c>
      <c r="E207" s="50" t="s">
        <v>5</v>
      </c>
      <c r="F207" s="51">
        <f t="shared" si="5"/>
        <v>4657.3100000000004</v>
      </c>
    </row>
    <row r="208" spans="1:6" ht="23.25" x14ac:dyDescent="0.25">
      <c r="A208" s="208" t="s">
        <v>68</v>
      </c>
      <c r="B208" s="209"/>
      <c r="C208" s="58"/>
      <c r="D208" s="58"/>
      <c r="E208" s="59" t="s">
        <v>5</v>
      </c>
      <c r="F208" s="60">
        <f t="shared" si="5"/>
        <v>0</v>
      </c>
    </row>
    <row r="209" spans="1:6" ht="23.25" x14ac:dyDescent="0.25">
      <c r="A209" s="208" t="s">
        <v>9</v>
      </c>
      <c r="B209" s="209"/>
      <c r="C209" s="61">
        <v>2425.1</v>
      </c>
      <c r="D209" s="70">
        <v>3.5</v>
      </c>
      <c r="E209" s="59" t="s">
        <v>5</v>
      </c>
      <c r="F209" s="60">
        <f t="shared" si="5"/>
        <v>8487.85</v>
      </c>
    </row>
    <row r="210" spans="1:6" ht="23.25" x14ac:dyDescent="0.25">
      <c r="A210" s="208" t="s">
        <v>69</v>
      </c>
      <c r="B210" s="209"/>
      <c r="C210" s="61">
        <v>1718.79</v>
      </c>
      <c r="D210" s="70">
        <v>3.5</v>
      </c>
      <c r="E210" s="59" t="s">
        <v>5</v>
      </c>
      <c r="F210" s="60">
        <f t="shared" si="5"/>
        <v>6015.7649999999994</v>
      </c>
    </row>
    <row r="211" spans="1:6" ht="23.25" x14ac:dyDescent="0.25">
      <c r="A211" s="208" t="s">
        <v>11</v>
      </c>
      <c r="B211" s="209"/>
      <c r="C211" s="61">
        <v>473.91</v>
      </c>
      <c r="D211" s="70">
        <v>3.5</v>
      </c>
      <c r="E211" s="59" t="s">
        <v>5</v>
      </c>
      <c r="F211" s="60">
        <f>C211*D211</f>
        <v>1658.6850000000002</v>
      </c>
    </row>
    <row r="212" spans="1:6" ht="24" thickBot="1" x14ac:dyDescent="0.3">
      <c r="A212" s="179" t="s">
        <v>10</v>
      </c>
      <c r="B212" s="180"/>
      <c r="C212" s="52">
        <v>320.5</v>
      </c>
      <c r="D212" s="52">
        <v>35</v>
      </c>
      <c r="E212" s="53" t="s">
        <v>5</v>
      </c>
      <c r="F212" s="62">
        <f>C212*D212</f>
        <v>11217.5</v>
      </c>
    </row>
    <row r="213" spans="1:6" ht="23.25" x14ac:dyDescent="0.25">
      <c r="A213" s="19"/>
      <c r="B213" s="36"/>
      <c r="C213" s="36"/>
      <c r="D213" s="26"/>
      <c r="E213" s="26"/>
      <c r="F213" s="18"/>
    </row>
    <row r="214" spans="1:6" ht="25.5" x14ac:dyDescent="0.25">
      <c r="A214" s="19"/>
      <c r="B214" s="29" t="s">
        <v>70</v>
      </c>
      <c r="C214" s="30"/>
      <c r="D214" s="19"/>
      <c r="E214" s="19"/>
      <c r="F214" s="18"/>
    </row>
    <row r="215" spans="1:6" ht="18.75" x14ac:dyDescent="0.25">
      <c r="A215" s="19"/>
      <c r="B215" s="181" t="s">
        <v>71</v>
      </c>
      <c r="C215" s="125" t="s">
        <v>72</v>
      </c>
      <c r="D215" s="37">
        <f>ROUND((F203+C196)/C196,2)</f>
        <v>1.02</v>
      </c>
      <c r="E215" s="37"/>
      <c r="F215" s="20"/>
    </row>
    <row r="216" spans="1:6" ht="23.25" x14ac:dyDescent="0.25">
      <c r="A216" s="19"/>
      <c r="B216" s="181"/>
      <c r="C216" s="125" t="s">
        <v>73</v>
      </c>
      <c r="D216" s="37">
        <f>ROUND((F204+F205+C196)/C196,2)</f>
        <v>1.01</v>
      </c>
      <c r="E216" s="37"/>
      <c r="F216" s="27"/>
    </row>
    <row r="217" spans="1:6" ht="23.25" x14ac:dyDescent="0.25">
      <c r="A217" s="19"/>
      <c r="B217" s="181"/>
      <c r="C217" s="125" t="s">
        <v>74</v>
      </c>
      <c r="D217" s="37">
        <f>ROUND((F206+C196)/C196,2)</f>
        <v>1</v>
      </c>
      <c r="E217" s="20"/>
      <c r="F217" s="27"/>
    </row>
    <row r="218" spans="1:6" ht="23.25" x14ac:dyDescent="0.25">
      <c r="A218" s="19"/>
      <c r="B218" s="181"/>
      <c r="C218" s="38" t="s">
        <v>75</v>
      </c>
      <c r="D218" s="39">
        <f>ROUND((SUM(F207:F212)+C196)/C196,2)</f>
        <v>1.72</v>
      </c>
      <c r="E218" s="20"/>
      <c r="F218" s="27"/>
    </row>
    <row r="219" spans="1:6" ht="25.5" x14ac:dyDescent="0.25">
      <c r="A219" s="19"/>
      <c r="B219" s="19"/>
      <c r="C219" s="40" t="s">
        <v>76</v>
      </c>
      <c r="D219" s="41">
        <f>SUM(D215:D218)-IF(C200="сплошная",3,2)</f>
        <v>1.75</v>
      </c>
      <c r="E219" s="42"/>
      <c r="F219" s="18"/>
    </row>
    <row r="220" spans="1:6" ht="23.25" x14ac:dyDescent="0.25">
      <c r="A220" s="19"/>
      <c r="B220" s="19"/>
      <c r="C220" s="19"/>
      <c r="D220" s="43"/>
      <c r="E220" s="19"/>
      <c r="F220" s="18"/>
    </row>
    <row r="221" spans="1:6" ht="25.5" x14ac:dyDescent="0.35">
      <c r="A221" s="28"/>
      <c r="B221" s="44" t="s">
        <v>77</v>
      </c>
      <c r="C221" s="182">
        <f>D219*C196</f>
        <v>78351.840000000011</v>
      </c>
      <c r="D221" s="182"/>
      <c r="E221" s="19"/>
      <c r="F221" s="18"/>
    </row>
    <row r="222" spans="1:6" ht="18.75" x14ac:dyDescent="0.3">
      <c r="A222" s="19"/>
      <c r="B222" s="45" t="s">
        <v>78</v>
      </c>
      <c r="C222" s="183">
        <f>C221/C195</f>
        <v>137.45936842105266</v>
      </c>
      <c r="D222" s="183"/>
      <c r="E222" s="19"/>
      <c r="F222" s="19"/>
    </row>
    <row r="223" spans="1:6" ht="60.75" x14ac:dyDescent="0.8">
      <c r="A223" s="196" t="s">
        <v>119</v>
      </c>
      <c r="B223" s="196"/>
      <c r="C223" s="196"/>
      <c r="D223" s="196"/>
      <c r="E223" s="196"/>
      <c r="F223" s="196"/>
    </row>
    <row r="224" spans="1:6" ht="18.75" x14ac:dyDescent="0.25">
      <c r="A224" s="210" t="s">
        <v>50</v>
      </c>
      <c r="B224" s="210"/>
      <c r="C224" s="210"/>
      <c r="D224" s="210"/>
      <c r="E224" s="210"/>
      <c r="F224" s="210"/>
    </row>
    <row r="225" spans="1:9" ht="25.5" x14ac:dyDescent="0.25">
      <c r="A225" s="19"/>
      <c r="B225" s="29" t="s">
        <v>51</v>
      </c>
      <c r="C225" s="30"/>
      <c r="D225" s="19"/>
      <c r="E225" s="19"/>
      <c r="F225" s="18"/>
    </row>
    <row r="226" spans="1:9" ht="39.950000000000003" customHeight="1" x14ac:dyDescent="0.25">
      <c r="A226" s="20"/>
      <c r="B226" s="192" t="s">
        <v>52</v>
      </c>
      <c r="C226" s="197" t="s">
        <v>81</v>
      </c>
      <c r="D226" s="198"/>
      <c r="E226" s="198"/>
      <c r="F226" s="199"/>
    </row>
    <row r="227" spans="1:9" ht="19.5" customHeight="1" x14ac:dyDescent="0.25">
      <c r="A227" s="20"/>
      <c r="B227" s="193"/>
      <c r="C227" s="195" t="s">
        <v>89</v>
      </c>
      <c r="D227" s="195"/>
      <c r="E227" s="195"/>
      <c r="F227" s="195"/>
    </row>
    <row r="228" spans="1:9" ht="19.5" customHeight="1" x14ac:dyDescent="0.25">
      <c r="A228" s="20"/>
      <c r="B228" s="194"/>
      <c r="C228" s="195" t="s">
        <v>110</v>
      </c>
      <c r="D228" s="195"/>
      <c r="E228" s="195"/>
      <c r="F228" s="195"/>
    </row>
    <row r="229" spans="1:9" ht="23.25" x14ac:dyDescent="0.25">
      <c r="A229" s="19"/>
      <c r="B229" s="31" t="s">
        <v>53</v>
      </c>
      <c r="C229" s="21">
        <v>4.0999999999999996</v>
      </c>
      <c r="D229" s="32"/>
      <c r="E229" s="20"/>
      <c r="F229" s="18"/>
      <c r="I229" s="133"/>
    </row>
    <row r="230" spans="1:9" ht="22.5" x14ac:dyDescent="0.25">
      <c r="A230" s="19"/>
      <c r="B230" s="33" t="s">
        <v>54</v>
      </c>
      <c r="C230" s="79">
        <v>599</v>
      </c>
      <c r="D230" s="184" t="s">
        <v>55</v>
      </c>
      <c r="E230" s="185"/>
      <c r="F230" s="188">
        <f>C231/C230</f>
        <v>27.889966611018366</v>
      </c>
      <c r="I230" s="133"/>
    </row>
    <row r="231" spans="1:9" ht="22.5" x14ac:dyDescent="0.25">
      <c r="A231" s="19"/>
      <c r="B231" s="33" t="s">
        <v>56</v>
      </c>
      <c r="C231" s="22">
        <v>16706.09</v>
      </c>
      <c r="D231" s="186"/>
      <c r="E231" s="187"/>
      <c r="F231" s="189"/>
      <c r="I231" s="133"/>
    </row>
    <row r="232" spans="1:9" ht="23.25" x14ac:dyDescent="0.25">
      <c r="A232" s="19"/>
      <c r="B232" s="34"/>
      <c r="C232" s="23"/>
      <c r="D232" s="35"/>
      <c r="E232" s="19"/>
      <c r="F232" s="18"/>
    </row>
    <row r="233" spans="1:9" ht="23.25" x14ac:dyDescent="0.25">
      <c r="A233" s="19"/>
      <c r="B233" s="63" t="s">
        <v>57</v>
      </c>
      <c r="C233" s="72" t="s">
        <v>111</v>
      </c>
      <c r="D233" s="19"/>
      <c r="E233" s="19"/>
      <c r="F233" s="18"/>
    </row>
    <row r="234" spans="1:9" ht="23.25" x14ac:dyDescent="0.25">
      <c r="A234" s="19"/>
      <c r="B234" s="63" t="s">
        <v>58</v>
      </c>
      <c r="C234" s="72">
        <v>70</v>
      </c>
      <c r="D234" s="19"/>
      <c r="E234" s="19"/>
      <c r="F234" s="18"/>
    </row>
    <row r="235" spans="1:9" ht="23.25" x14ac:dyDescent="0.25">
      <c r="A235" s="19"/>
      <c r="B235" s="63" t="s">
        <v>59</v>
      </c>
      <c r="C235" s="64" t="s">
        <v>60</v>
      </c>
      <c r="D235" s="19"/>
      <c r="E235" s="19"/>
      <c r="F235" s="18"/>
    </row>
    <row r="236" spans="1:9" ht="24" thickBot="1" x14ac:dyDescent="0.3">
      <c r="A236" s="19"/>
      <c r="B236" s="19"/>
      <c r="C236" s="19"/>
      <c r="D236" s="19"/>
      <c r="E236" s="19"/>
      <c r="F236" s="18"/>
    </row>
    <row r="237" spans="1:9" ht="48" thickBot="1" x14ac:dyDescent="0.3">
      <c r="A237" s="206" t="s">
        <v>6</v>
      </c>
      <c r="B237" s="207"/>
      <c r="C237" s="24" t="s">
        <v>61</v>
      </c>
      <c r="D237" s="190" t="s">
        <v>62</v>
      </c>
      <c r="E237" s="191"/>
      <c r="F237" s="25" t="s">
        <v>63</v>
      </c>
    </row>
    <row r="238" spans="1:9" ht="24" thickBot="1" x14ac:dyDescent="0.3">
      <c r="A238" s="200" t="s">
        <v>64</v>
      </c>
      <c r="B238" s="201"/>
      <c r="C238" s="46">
        <v>197.93</v>
      </c>
      <c r="D238" s="69">
        <v>4.0999999999999996</v>
      </c>
      <c r="E238" s="47" t="s">
        <v>5</v>
      </c>
      <c r="F238" s="48">
        <f t="shared" ref="F238:F245" si="6">C238*D238</f>
        <v>811.51299999999992</v>
      </c>
    </row>
    <row r="239" spans="1:9" ht="23.25" x14ac:dyDescent="0.25">
      <c r="A239" s="202" t="s">
        <v>65</v>
      </c>
      <c r="B239" s="203"/>
      <c r="C239" s="49">
        <v>70.41</v>
      </c>
      <c r="D239" s="73">
        <v>1.6</v>
      </c>
      <c r="E239" s="50" t="s">
        <v>7</v>
      </c>
      <c r="F239" s="51">
        <f t="shared" si="6"/>
        <v>112.65600000000001</v>
      </c>
    </row>
    <row r="240" spans="1:9" ht="24" thickBot="1" x14ac:dyDescent="0.3">
      <c r="A240" s="179" t="s">
        <v>66</v>
      </c>
      <c r="B240" s="180"/>
      <c r="C240" s="52">
        <v>222.31</v>
      </c>
      <c r="D240" s="74">
        <v>1.6</v>
      </c>
      <c r="E240" s="53" t="s">
        <v>7</v>
      </c>
      <c r="F240" s="54">
        <f t="shared" si="6"/>
        <v>355.69600000000003</v>
      </c>
    </row>
    <row r="241" spans="1:6" ht="24" thickBot="1" x14ac:dyDescent="0.3">
      <c r="A241" s="204" t="s">
        <v>8</v>
      </c>
      <c r="B241" s="205"/>
      <c r="C241" s="55"/>
      <c r="D241" s="55"/>
      <c r="E241" s="56" t="s">
        <v>5</v>
      </c>
      <c r="F241" s="57">
        <f t="shared" si="6"/>
        <v>0</v>
      </c>
    </row>
    <row r="242" spans="1:6" ht="23.25" x14ac:dyDescent="0.25">
      <c r="A242" s="202" t="s">
        <v>67</v>
      </c>
      <c r="B242" s="203"/>
      <c r="C242" s="49">
        <v>665.33</v>
      </c>
      <c r="D242" s="49">
        <v>8.1999999999999993</v>
      </c>
      <c r="E242" s="50" t="s">
        <v>5</v>
      </c>
      <c r="F242" s="51">
        <f t="shared" si="6"/>
        <v>5455.7060000000001</v>
      </c>
    </row>
    <row r="243" spans="1:6" ht="23.25" x14ac:dyDescent="0.25">
      <c r="A243" s="208" t="s">
        <v>68</v>
      </c>
      <c r="B243" s="209"/>
      <c r="C243" s="58"/>
      <c r="D243" s="58"/>
      <c r="E243" s="59" t="s">
        <v>5</v>
      </c>
      <c r="F243" s="60">
        <f t="shared" si="6"/>
        <v>0</v>
      </c>
    </row>
    <row r="244" spans="1:6" ht="23.25" x14ac:dyDescent="0.25">
      <c r="A244" s="208" t="s">
        <v>9</v>
      </c>
      <c r="B244" s="209"/>
      <c r="C244" s="61">
        <v>2425.1</v>
      </c>
      <c r="D244" s="70">
        <v>4.0999999999999996</v>
      </c>
      <c r="E244" s="59" t="s">
        <v>5</v>
      </c>
      <c r="F244" s="60">
        <f t="shared" si="6"/>
        <v>9942.909999999998</v>
      </c>
    </row>
    <row r="245" spans="1:6" ht="23.25" x14ac:dyDescent="0.25">
      <c r="A245" s="208" t="s">
        <v>69</v>
      </c>
      <c r="B245" s="209"/>
      <c r="C245" s="61">
        <v>1718.79</v>
      </c>
      <c r="D245" s="70">
        <v>4.0999999999999996</v>
      </c>
      <c r="E245" s="59" t="s">
        <v>5</v>
      </c>
      <c r="F245" s="60">
        <f t="shared" si="6"/>
        <v>7047.0389999999989</v>
      </c>
    </row>
    <row r="246" spans="1:6" ht="23.25" x14ac:dyDescent="0.25">
      <c r="A246" s="208" t="s">
        <v>11</v>
      </c>
      <c r="B246" s="209"/>
      <c r="C246" s="61">
        <v>473.91</v>
      </c>
      <c r="D246" s="70">
        <v>4.0999999999999996</v>
      </c>
      <c r="E246" s="59" t="s">
        <v>5</v>
      </c>
      <c r="F246" s="60">
        <f>C246*D246</f>
        <v>1943.0309999999999</v>
      </c>
    </row>
    <row r="247" spans="1:6" ht="24" thickBot="1" x14ac:dyDescent="0.3">
      <c r="A247" s="179" t="s">
        <v>10</v>
      </c>
      <c r="B247" s="180"/>
      <c r="C247" s="52">
        <v>320.5</v>
      </c>
      <c r="D247" s="52">
        <v>41</v>
      </c>
      <c r="E247" s="53" t="s">
        <v>5</v>
      </c>
      <c r="F247" s="62">
        <f>C247*D247</f>
        <v>13140.5</v>
      </c>
    </row>
    <row r="248" spans="1:6" ht="23.25" x14ac:dyDescent="0.25">
      <c r="A248" s="19"/>
      <c r="B248" s="36"/>
      <c r="C248" s="36"/>
      <c r="D248" s="26"/>
      <c r="E248" s="26"/>
      <c r="F248" s="18"/>
    </row>
    <row r="249" spans="1:6" ht="25.5" x14ac:dyDescent="0.25">
      <c r="A249" s="19"/>
      <c r="B249" s="29" t="s">
        <v>70</v>
      </c>
      <c r="C249" s="30"/>
      <c r="D249" s="19"/>
      <c r="E249" s="19"/>
      <c r="F249" s="18"/>
    </row>
    <row r="250" spans="1:6" ht="18.75" x14ac:dyDescent="0.25">
      <c r="A250" s="19"/>
      <c r="B250" s="181" t="s">
        <v>71</v>
      </c>
      <c r="C250" s="68" t="s">
        <v>72</v>
      </c>
      <c r="D250" s="37">
        <f>ROUND((F238+C231)/C231,2)</f>
        <v>1.05</v>
      </c>
      <c r="E250" s="37"/>
      <c r="F250" s="20"/>
    </row>
    <row r="251" spans="1:6" ht="23.25" x14ac:dyDescent="0.25">
      <c r="A251" s="19"/>
      <c r="B251" s="181"/>
      <c r="C251" s="68" t="s">
        <v>73</v>
      </c>
      <c r="D251" s="37">
        <f>ROUND((F239+F240+C231)/C231,2)</f>
        <v>1.03</v>
      </c>
      <c r="E251" s="37"/>
      <c r="F251" s="27"/>
    </row>
    <row r="252" spans="1:6" ht="23.25" x14ac:dyDescent="0.25">
      <c r="A252" s="19"/>
      <c r="B252" s="181"/>
      <c r="C252" s="68" t="s">
        <v>74</v>
      </c>
      <c r="D252" s="37">
        <f>ROUND((F241+C231)/C231,2)</f>
        <v>1</v>
      </c>
      <c r="E252" s="20"/>
      <c r="F252" s="27"/>
    </row>
    <row r="253" spans="1:6" ht="23.25" x14ac:dyDescent="0.25">
      <c r="A253" s="19"/>
      <c r="B253" s="181"/>
      <c r="C253" s="38" t="s">
        <v>75</v>
      </c>
      <c r="D253" s="39">
        <f>ROUND((SUM(F242:F247)+C231)/C231,2)</f>
        <v>3.25</v>
      </c>
      <c r="E253" s="20"/>
      <c r="F253" s="27"/>
    </row>
    <row r="254" spans="1:6" ht="25.5" x14ac:dyDescent="0.25">
      <c r="A254" s="19"/>
      <c r="B254" s="19"/>
      <c r="C254" s="40" t="s">
        <v>76</v>
      </c>
      <c r="D254" s="41">
        <f>SUM(D250:D253)-IF(C235="сплошная",3,2)</f>
        <v>3.33</v>
      </c>
      <c r="E254" s="42"/>
      <c r="F254" s="18"/>
    </row>
    <row r="255" spans="1:6" ht="23.25" x14ac:dyDescent="0.25">
      <c r="A255" s="19"/>
      <c r="B255" s="19"/>
      <c r="C255" s="19"/>
      <c r="D255" s="43"/>
      <c r="E255" s="19"/>
      <c r="F255" s="18"/>
    </row>
    <row r="256" spans="1:6" ht="25.5" x14ac:dyDescent="0.35">
      <c r="A256" s="28"/>
      <c r="B256" s="44" t="s">
        <v>77</v>
      </c>
      <c r="C256" s="182">
        <f>D254*C231</f>
        <v>55631.279699999999</v>
      </c>
      <c r="D256" s="182"/>
      <c r="E256" s="19"/>
      <c r="F256" s="18"/>
    </row>
    <row r="257" spans="1:6" ht="18.75" x14ac:dyDescent="0.3">
      <c r="A257" s="19"/>
      <c r="B257" s="45" t="s">
        <v>78</v>
      </c>
      <c r="C257" s="183">
        <f>C256/C230</f>
        <v>92.873588814691146</v>
      </c>
      <c r="D257" s="183"/>
      <c r="E257" s="19"/>
      <c r="F257" s="19"/>
    </row>
    <row r="259" spans="1:6" x14ac:dyDescent="0.25">
      <c r="F259" s="134"/>
    </row>
  </sheetData>
  <mergeCells count="161">
    <mergeCell ref="A97:B97"/>
    <mergeCell ref="A98:B98"/>
    <mergeCell ref="A99:B99"/>
    <mergeCell ref="A100:B100"/>
    <mergeCell ref="A101:B101"/>
    <mergeCell ref="B104:B107"/>
    <mergeCell ref="C110:D110"/>
    <mergeCell ref="C111:D111"/>
    <mergeCell ref="D84:E85"/>
    <mergeCell ref="A94:B94"/>
    <mergeCell ref="A95:B95"/>
    <mergeCell ref="A96:B96"/>
    <mergeCell ref="A60:B60"/>
    <mergeCell ref="A61:B61"/>
    <mergeCell ref="A62:B62"/>
    <mergeCell ref="A63:B63"/>
    <mergeCell ref="F84:F85"/>
    <mergeCell ref="A91:B91"/>
    <mergeCell ref="D91:E91"/>
    <mergeCell ref="A92:B92"/>
    <mergeCell ref="A93:B93"/>
    <mergeCell ref="A64:B64"/>
    <mergeCell ref="B67:B70"/>
    <mergeCell ref="C73:D73"/>
    <mergeCell ref="C74:D74"/>
    <mergeCell ref="A77:F77"/>
    <mergeCell ref="A78:F78"/>
    <mergeCell ref="B80:B82"/>
    <mergeCell ref="C80:F80"/>
    <mergeCell ref="C81:F81"/>
    <mergeCell ref="C82:F82"/>
    <mergeCell ref="D47:E48"/>
    <mergeCell ref="F47:F48"/>
    <mergeCell ref="A54:B54"/>
    <mergeCell ref="D54:E54"/>
    <mergeCell ref="A55:B55"/>
    <mergeCell ref="A56:B56"/>
    <mergeCell ref="A57:B57"/>
    <mergeCell ref="A58:B58"/>
    <mergeCell ref="A59:B59"/>
    <mergeCell ref="A25:B25"/>
    <mergeCell ref="A26:B26"/>
    <mergeCell ref="A27:B27"/>
    <mergeCell ref="B30:B33"/>
    <mergeCell ref="C36:D36"/>
    <mergeCell ref="C37:D37"/>
    <mergeCell ref="A40:F40"/>
    <mergeCell ref="A41:F41"/>
    <mergeCell ref="B43:B45"/>
    <mergeCell ref="C43:F43"/>
    <mergeCell ref="C44:F44"/>
    <mergeCell ref="C45:F45"/>
    <mergeCell ref="C221:D221"/>
    <mergeCell ref="A207:B207"/>
    <mergeCell ref="A208:B208"/>
    <mergeCell ref="A209:B209"/>
    <mergeCell ref="A210:B210"/>
    <mergeCell ref="A211:B211"/>
    <mergeCell ref="B215:B218"/>
    <mergeCell ref="A3:F3"/>
    <mergeCell ref="A4:F4"/>
    <mergeCell ref="B6:B8"/>
    <mergeCell ref="C6:F6"/>
    <mergeCell ref="C7:F7"/>
    <mergeCell ref="C8:F8"/>
    <mergeCell ref="D10:E11"/>
    <mergeCell ref="F10:F11"/>
    <mergeCell ref="A17:B17"/>
    <mergeCell ref="D17:E17"/>
    <mergeCell ref="A18:B18"/>
    <mergeCell ref="A19:B19"/>
    <mergeCell ref="A20:B20"/>
    <mergeCell ref="A21:B21"/>
    <mergeCell ref="A22:B22"/>
    <mergeCell ref="A23:B23"/>
    <mergeCell ref="A24:B24"/>
    <mergeCell ref="C222:D222"/>
    <mergeCell ref="A189:F189"/>
    <mergeCell ref="A241:B241"/>
    <mergeCell ref="A242:B242"/>
    <mergeCell ref="B250:B253"/>
    <mergeCell ref="C256:D256"/>
    <mergeCell ref="C257:D257"/>
    <mergeCell ref="A243:B243"/>
    <mergeCell ref="A244:B244"/>
    <mergeCell ref="A245:B245"/>
    <mergeCell ref="A246:B246"/>
    <mergeCell ref="A247:B247"/>
    <mergeCell ref="A223:F223"/>
    <mergeCell ref="A224:F224"/>
    <mergeCell ref="B226:B228"/>
    <mergeCell ref="C226:F226"/>
    <mergeCell ref="C227:F227"/>
    <mergeCell ref="C228:F228"/>
    <mergeCell ref="D230:E231"/>
    <mergeCell ref="F230:F231"/>
    <mergeCell ref="A237:B237"/>
    <mergeCell ref="D237:E237"/>
    <mergeCell ref="A238:B238"/>
    <mergeCell ref="A239:B239"/>
    <mergeCell ref="A240:B240"/>
    <mergeCell ref="A114:F114"/>
    <mergeCell ref="A115:F115"/>
    <mergeCell ref="B117:B119"/>
    <mergeCell ref="C117:F117"/>
    <mergeCell ref="C118:F118"/>
    <mergeCell ref="C119:F119"/>
    <mergeCell ref="D121:E122"/>
    <mergeCell ref="F121:F122"/>
    <mergeCell ref="A128:B128"/>
    <mergeCell ref="D128:E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B141:B144"/>
    <mergeCell ref="C147:D147"/>
    <mergeCell ref="C148:D148"/>
    <mergeCell ref="A151:F151"/>
    <mergeCell ref="A152:F152"/>
    <mergeCell ref="B154:B156"/>
    <mergeCell ref="C154:F154"/>
    <mergeCell ref="C155:F155"/>
    <mergeCell ref="C156:F156"/>
    <mergeCell ref="D158:E159"/>
    <mergeCell ref="F158:F159"/>
    <mergeCell ref="A165:B165"/>
    <mergeCell ref="D165:E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B178:B181"/>
    <mergeCell ref="C184:D184"/>
    <mergeCell ref="C185:D185"/>
    <mergeCell ref="D195:E196"/>
    <mergeCell ref="F195:F196"/>
    <mergeCell ref="D202:E202"/>
    <mergeCell ref="A212:B212"/>
    <mergeCell ref="B191:B193"/>
    <mergeCell ref="C193:F193"/>
    <mergeCell ref="A188:F188"/>
    <mergeCell ref="C191:F191"/>
    <mergeCell ref="C192:F192"/>
    <mergeCell ref="A203:B203"/>
    <mergeCell ref="A204:B204"/>
    <mergeCell ref="A205:B205"/>
    <mergeCell ref="A206:B206"/>
    <mergeCell ref="A202:B202"/>
  </mergeCells>
  <dataValidations count="1">
    <dataValidation type="list" allowBlank="1" showInputMessage="1" showErrorMessage="1" sqref="C235 C126 C89 C15 C52 C163 C200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6" manualBreakCount="6">
    <brk id="37" max="5" man="1"/>
    <brk id="74" max="5" man="1"/>
    <brk id="111" max="5" man="1"/>
    <brk id="148" max="5" man="1"/>
    <brk id="185" max="5" man="1"/>
    <brk id="22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"/>
  <sheetViews>
    <sheetView workbookViewId="0">
      <selection activeCell="B7" sqref="B7"/>
    </sheetView>
  </sheetViews>
  <sheetFormatPr defaultRowHeight="12.75" x14ac:dyDescent="0.2"/>
  <cols>
    <col min="2" max="2" width="10.140625" bestFit="1" customWidth="1"/>
  </cols>
  <sheetData>
    <row r="7" spans="2:2" x14ac:dyDescent="0.2">
      <c r="B7" s="1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</vt:lpstr>
      <vt:lpstr>ЛОТЫ</vt:lpstr>
      <vt:lpstr>Лист1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2017-12-08T05:19:27Z</cp:lastPrinted>
  <dcterms:created xsi:type="dcterms:W3CDTF">1996-10-08T23:32:33Z</dcterms:created>
  <dcterms:modified xsi:type="dcterms:W3CDTF">2017-12-26T08:51:09Z</dcterms:modified>
</cp:coreProperties>
</file>