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odeName="ЭтаКнига" defaultThemeVersion="124226"/>
  <bookViews>
    <workbookView xWindow="120" yWindow="1320" windowWidth="9720" windowHeight="6120" activeTab="1"/>
  </bookViews>
  <sheets>
    <sheet name="РАСЧЕТ" sheetId="19" r:id="rId1"/>
    <sheet name="ЛОТЫ" sheetId="20" r:id="rId2"/>
    <sheet name="Ведомость расчета мин. платы" sheetId="11" r:id="rId3"/>
    <sheet name="Коэффициенты" sheetId="10" r:id="rId4"/>
  </sheets>
  <externalReferences>
    <externalReference r:id="rId5"/>
  </externalReferences>
  <definedNames>
    <definedName name="_xlnm._FilterDatabase" localSheetId="2" hidden="1">'Ведомость расчета мин. платы'!$D$8:$W$162</definedName>
    <definedName name="_xlnm._FilterDatabase" localSheetId="3" hidden="1">Коэффициенты!$B$2:$L$2</definedName>
    <definedName name="_xlnm._FilterDatabase" localSheetId="1" hidden="1">ЛОТЫ!$AA$5:$AB$963</definedName>
    <definedName name="_xlnm._FilterDatabase" localSheetId="0" hidden="1">РАСЧЕТ!$B$14:$N$2341</definedName>
    <definedName name="д1">'[1]Расчет стоимости по Методике'!$K$1:$K$2</definedName>
    <definedName name="_xlnm.Print_Titles" localSheetId="3">Коэффициенты!$2:$2</definedName>
    <definedName name="ЛУ">#REF!</definedName>
    <definedName name="_xlnm.Print_Area" localSheetId="3">Коэффициенты!$B$1:$L$42</definedName>
    <definedName name="_xlnm.Print_Area" localSheetId="1">ЛОТЫ!$B$1:$AA$1442</definedName>
    <definedName name="_xlnm.Print_Area" localSheetId="0">РАСЧЕТ!$B$1:$N$60</definedName>
  </definedNames>
  <calcPr calcId="145621"/>
</workbook>
</file>

<file path=xl/calcChain.xml><?xml version="1.0" encoding="utf-8"?>
<calcChain xmlns="http://schemas.openxmlformats.org/spreadsheetml/2006/main">
  <c r="M43" i="10" l="1"/>
  <c r="I43" i="10"/>
  <c r="H43" i="10"/>
  <c r="J43" i="10"/>
  <c r="K43" i="10"/>
  <c r="L43" i="10"/>
  <c r="G43" i="10"/>
  <c r="U80" i="11" l="1"/>
  <c r="T80" i="11"/>
  <c r="S80" i="11"/>
  <c r="R80" i="11"/>
  <c r="Q80" i="11"/>
  <c r="P80" i="11"/>
  <c r="O80" i="11"/>
  <c r="N80" i="11"/>
  <c r="M80" i="11"/>
  <c r="D80" i="11"/>
  <c r="D79" i="11"/>
  <c r="D78" i="11"/>
  <c r="D77" i="11"/>
  <c r="U72" i="11"/>
  <c r="T72" i="11"/>
  <c r="S72" i="11"/>
  <c r="R72" i="11"/>
  <c r="Q72" i="11"/>
  <c r="P72" i="11"/>
  <c r="O72" i="11"/>
  <c r="N72" i="11"/>
  <c r="M72" i="11"/>
  <c r="D72" i="11"/>
  <c r="D71" i="11"/>
  <c r="D70" i="11"/>
  <c r="D69" i="11"/>
  <c r="D66" i="11"/>
  <c r="U68" i="11"/>
  <c r="T68" i="11"/>
  <c r="Q68" i="11"/>
  <c r="O68" i="11"/>
  <c r="N68" i="11"/>
  <c r="M68" i="11"/>
  <c r="D68" i="11"/>
  <c r="D67" i="11"/>
  <c r="R68" i="11" l="1"/>
  <c r="P68" i="11"/>
  <c r="S68" i="11" l="1"/>
  <c r="U160" i="11" l="1"/>
  <c r="T160" i="11"/>
  <c r="S160" i="11"/>
  <c r="R160" i="11"/>
  <c r="Q160" i="11"/>
  <c r="P160" i="11"/>
  <c r="O160" i="11"/>
  <c r="N160" i="11"/>
  <c r="U156" i="11"/>
  <c r="T156" i="11"/>
  <c r="S156" i="11"/>
  <c r="R156" i="11"/>
  <c r="Q156" i="11"/>
  <c r="P156" i="11"/>
  <c r="O156" i="11"/>
  <c r="N156" i="11"/>
  <c r="U151" i="11"/>
  <c r="T151" i="11"/>
  <c r="S151" i="11"/>
  <c r="R151" i="11"/>
  <c r="Q151" i="11"/>
  <c r="P151" i="11"/>
  <c r="O151" i="11"/>
  <c r="N151" i="11"/>
  <c r="U148" i="11"/>
  <c r="T148" i="11"/>
  <c r="S148" i="11"/>
  <c r="R148" i="11"/>
  <c r="Q148" i="11"/>
  <c r="P148" i="11"/>
  <c r="O148" i="11"/>
  <c r="N148" i="11"/>
  <c r="U144" i="11"/>
  <c r="T144" i="11"/>
  <c r="S144" i="11"/>
  <c r="R144" i="11"/>
  <c r="Q144" i="11"/>
  <c r="P144" i="11"/>
  <c r="O144" i="11"/>
  <c r="N144" i="11"/>
  <c r="U140" i="11"/>
  <c r="T140" i="11"/>
  <c r="S140" i="11"/>
  <c r="R140" i="11"/>
  <c r="Q140" i="11"/>
  <c r="P140" i="11"/>
  <c r="O140" i="11"/>
  <c r="N140" i="11"/>
  <c r="U136" i="11"/>
  <c r="T136" i="11"/>
  <c r="S136" i="11"/>
  <c r="R136" i="11"/>
  <c r="Q136" i="11"/>
  <c r="P136" i="11"/>
  <c r="O136" i="11"/>
  <c r="N136" i="11"/>
  <c r="U133" i="11"/>
  <c r="T133" i="11"/>
  <c r="S133" i="11"/>
  <c r="R133" i="11"/>
  <c r="Q133" i="11"/>
  <c r="P133" i="11"/>
  <c r="O133" i="11"/>
  <c r="N133" i="11"/>
  <c r="U129" i="11"/>
  <c r="T129" i="11"/>
  <c r="S129" i="11"/>
  <c r="R129" i="11"/>
  <c r="Q129" i="11"/>
  <c r="P129" i="11"/>
  <c r="O129" i="11"/>
  <c r="N129" i="11"/>
  <c r="U125" i="11"/>
  <c r="T125" i="11"/>
  <c r="S125" i="11"/>
  <c r="R125" i="11"/>
  <c r="Q125" i="11"/>
  <c r="P125" i="11"/>
  <c r="O125" i="11"/>
  <c r="N125" i="11"/>
  <c r="U121" i="11"/>
  <c r="T121" i="11"/>
  <c r="S121" i="11"/>
  <c r="R121" i="11"/>
  <c r="Q121" i="11"/>
  <c r="P121" i="11"/>
  <c r="O121" i="11"/>
  <c r="N121" i="11"/>
  <c r="U118" i="11"/>
  <c r="T118" i="11"/>
  <c r="S118" i="11"/>
  <c r="R118" i="11"/>
  <c r="Q118" i="11"/>
  <c r="P118" i="11"/>
  <c r="O118" i="11"/>
  <c r="N118" i="11"/>
  <c r="U116" i="11"/>
  <c r="T116" i="11"/>
  <c r="S116" i="11"/>
  <c r="R116" i="11"/>
  <c r="Q116" i="11"/>
  <c r="P116" i="11"/>
  <c r="O116" i="11"/>
  <c r="N116" i="11"/>
  <c r="U113" i="11"/>
  <c r="T113" i="11"/>
  <c r="S113" i="11"/>
  <c r="R113" i="11"/>
  <c r="Q113" i="11"/>
  <c r="P113" i="11"/>
  <c r="O113" i="11"/>
  <c r="N113" i="11"/>
  <c r="U109" i="11"/>
  <c r="T109" i="11"/>
  <c r="S109" i="11"/>
  <c r="R109" i="11"/>
  <c r="Q109" i="11"/>
  <c r="P109" i="11"/>
  <c r="O109" i="11"/>
  <c r="N109" i="11"/>
  <c r="U106" i="11"/>
  <c r="T106" i="11"/>
  <c r="S106" i="11"/>
  <c r="R106" i="11"/>
  <c r="Q106" i="11"/>
  <c r="P106" i="11"/>
  <c r="O106" i="11"/>
  <c r="N106" i="11"/>
  <c r="U103" i="11"/>
  <c r="T103" i="11"/>
  <c r="S103" i="11"/>
  <c r="R103" i="11"/>
  <c r="Q103" i="11"/>
  <c r="P103" i="11"/>
  <c r="O103" i="11"/>
  <c r="N103" i="11"/>
  <c r="U98" i="11"/>
  <c r="T98" i="11"/>
  <c r="S98" i="11"/>
  <c r="R98" i="11"/>
  <c r="Q98" i="11"/>
  <c r="P98" i="11"/>
  <c r="O98" i="11"/>
  <c r="N98" i="11"/>
  <c r="U93" i="11"/>
  <c r="T93" i="11"/>
  <c r="S93" i="11"/>
  <c r="R93" i="11"/>
  <c r="Q93" i="11"/>
  <c r="P93" i="11"/>
  <c r="O93" i="11"/>
  <c r="N93" i="11"/>
  <c r="U89" i="11"/>
  <c r="T89" i="11"/>
  <c r="S89" i="11"/>
  <c r="R89" i="11"/>
  <c r="Q89" i="11"/>
  <c r="P89" i="11"/>
  <c r="O89" i="11"/>
  <c r="N89" i="11"/>
  <c r="U85" i="11"/>
  <c r="T85" i="11"/>
  <c r="S85" i="11"/>
  <c r="R85" i="11"/>
  <c r="Q85" i="11"/>
  <c r="P85" i="11"/>
  <c r="O85" i="11"/>
  <c r="N85" i="11"/>
  <c r="U76" i="11"/>
  <c r="T76" i="11"/>
  <c r="S76" i="11"/>
  <c r="R76" i="11"/>
  <c r="Q76" i="11"/>
  <c r="P76" i="11"/>
  <c r="O76" i="11"/>
  <c r="N76" i="11"/>
  <c r="U65" i="11"/>
  <c r="T65" i="11"/>
  <c r="S65" i="11"/>
  <c r="R65" i="11"/>
  <c r="Q65" i="11"/>
  <c r="P65" i="11"/>
  <c r="O65" i="11"/>
  <c r="N65" i="11"/>
  <c r="U60" i="11"/>
  <c r="T60" i="11"/>
  <c r="S60" i="11"/>
  <c r="R60" i="11"/>
  <c r="Q60" i="11"/>
  <c r="P60" i="11"/>
  <c r="O60" i="11"/>
  <c r="N60" i="11"/>
  <c r="U57" i="11"/>
  <c r="T57" i="11"/>
  <c r="S57" i="11"/>
  <c r="R57" i="11"/>
  <c r="Q57" i="11"/>
  <c r="P57" i="11"/>
  <c r="O57" i="11"/>
  <c r="N57" i="11"/>
  <c r="U53" i="11"/>
  <c r="T53" i="11"/>
  <c r="S53" i="11"/>
  <c r="R53" i="11"/>
  <c r="Q53" i="11"/>
  <c r="P53" i="11"/>
  <c r="O53" i="11"/>
  <c r="N53" i="11"/>
  <c r="U49" i="11"/>
  <c r="T49" i="11"/>
  <c r="S49" i="11"/>
  <c r="R49" i="11"/>
  <c r="Q49" i="11"/>
  <c r="P49" i="11"/>
  <c r="O49" i="11"/>
  <c r="N49" i="11"/>
  <c r="U46" i="11"/>
  <c r="T46" i="11"/>
  <c r="S46" i="11"/>
  <c r="R46" i="11"/>
  <c r="Q46" i="11"/>
  <c r="P46" i="11"/>
  <c r="O46" i="11"/>
  <c r="N46" i="11"/>
  <c r="U41" i="11"/>
  <c r="T41" i="11"/>
  <c r="S41" i="11"/>
  <c r="R41" i="11"/>
  <c r="Q41" i="11"/>
  <c r="P41" i="11"/>
  <c r="O41" i="11"/>
  <c r="N41" i="11"/>
  <c r="U37" i="11"/>
  <c r="T37" i="11"/>
  <c r="S37" i="11"/>
  <c r="R37" i="11"/>
  <c r="Q37" i="11"/>
  <c r="P37" i="11"/>
  <c r="O37" i="11"/>
  <c r="N37" i="11"/>
  <c r="U33" i="11"/>
  <c r="T33" i="11"/>
  <c r="S33" i="11"/>
  <c r="R33" i="11"/>
  <c r="Q33" i="11"/>
  <c r="P33" i="11"/>
  <c r="O33" i="11"/>
  <c r="N33" i="11"/>
  <c r="U29" i="11"/>
  <c r="T29" i="11"/>
  <c r="S29" i="11"/>
  <c r="R29" i="11"/>
  <c r="Q29" i="11"/>
  <c r="P29" i="11"/>
  <c r="O29" i="11"/>
  <c r="N29" i="11"/>
  <c r="U25" i="11"/>
  <c r="T25" i="11"/>
  <c r="S25" i="11"/>
  <c r="R25" i="11"/>
  <c r="Q25" i="11"/>
  <c r="P25" i="11"/>
  <c r="O25" i="11"/>
  <c r="N25" i="11"/>
  <c r="U21" i="11"/>
  <c r="T21" i="11"/>
  <c r="S21" i="11"/>
  <c r="R21" i="11"/>
  <c r="Q21" i="11"/>
  <c r="P21" i="11"/>
  <c r="O21" i="11"/>
  <c r="N21" i="11"/>
  <c r="U16" i="11"/>
  <c r="T16" i="11"/>
  <c r="S16" i="11"/>
  <c r="R16" i="11"/>
  <c r="Q16" i="11"/>
  <c r="P16" i="11"/>
  <c r="O16" i="11"/>
  <c r="N16" i="11"/>
  <c r="U12" i="11"/>
  <c r="U161" i="11" s="1"/>
  <c r="T12" i="11"/>
  <c r="T161" i="11" s="1"/>
  <c r="S12" i="11"/>
  <c r="S161" i="11" s="1"/>
  <c r="R12" i="11"/>
  <c r="R161" i="11" s="1"/>
  <c r="Q12" i="11"/>
  <c r="Q161" i="11" s="1"/>
  <c r="P12" i="11"/>
  <c r="P161" i="11" s="1"/>
  <c r="O12" i="11"/>
  <c r="O161" i="11" s="1"/>
  <c r="N12" i="11"/>
  <c r="N161" i="11" s="1"/>
  <c r="M160" i="11"/>
  <c r="M156" i="11"/>
  <c r="M151" i="11"/>
  <c r="M148" i="11"/>
  <c r="M144" i="11"/>
  <c r="M140" i="11"/>
  <c r="M136" i="11"/>
  <c r="M133" i="11"/>
  <c r="M129" i="11"/>
  <c r="M125" i="11"/>
  <c r="M121" i="11"/>
  <c r="M118" i="11"/>
  <c r="M116" i="11"/>
  <c r="M113" i="11"/>
  <c r="M109" i="11"/>
  <c r="M106" i="11"/>
  <c r="M103" i="11"/>
  <c r="M98" i="11"/>
  <c r="M93" i="11"/>
  <c r="M89" i="11"/>
  <c r="M85" i="11"/>
  <c r="M76" i="11"/>
  <c r="M65" i="11"/>
  <c r="M60" i="11"/>
  <c r="M57" i="11"/>
  <c r="M53" i="11"/>
  <c r="M49" i="11"/>
  <c r="M46" i="11"/>
  <c r="M41" i="11"/>
  <c r="M37" i="11"/>
  <c r="M33" i="11"/>
  <c r="M29" i="11"/>
  <c r="M25" i="11"/>
  <c r="M21" i="11"/>
  <c r="M16" i="11"/>
  <c r="M12" i="11"/>
  <c r="D73" i="11"/>
  <c r="D74" i="11"/>
  <c r="D75" i="11"/>
  <c r="D76" i="11"/>
  <c r="D81" i="11"/>
  <c r="D82" i="11"/>
  <c r="D83" i="11"/>
  <c r="D84" i="11"/>
  <c r="D85" i="11"/>
  <c r="D86" i="11"/>
  <c r="D87" i="11"/>
  <c r="D88" i="11"/>
  <c r="D89" i="11"/>
  <c r="D90" i="11"/>
  <c r="D91" i="11"/>
  <c r="D92" i="11"/>
  <c r="D93" i="11"/>
  <c r="D94" i="11"/>
  <c r="D95" i="11"/>
  <c r="D96" i="11"/>
  <c r="D97" i="11"/>
  <c r="D98" i="11"/>
  <c r="D99" i="11"/>
  <c r="D100" i="11"/>
  <c r="D101" i="11"/>
  <c r="D102" i="11"/>
  <c r="D103" i="11"/>
  <c r="D104" i="11"/>
  <c r="D105" i="11"/>
  <c r="D106" i="11"/>
  <c r="D107" i="11"/>
  <c r="D108" i="11"/>
  <c r="D109" i="11"/>
  <c r="D110" i="11"/>
  <c r="D111" i="11"/>
  <c r="D112" i="11"/>
  <c r="D113" i="11"/>
  <c r="D114" i="11"/>
  <c r="D115" i="11"/>
  <c r="D116" i="11"/>
  <c r="D117" i="11"/>
  <c r="D118" i="11"/>
  <c r="D119" i="11"/>
  <c r="D120" i="11"/>
  <c r="D121" i="11"/>
  <c r="D122" i="11"/>
  <c r="D123" i="11"/>
  <c r="D124" i="11"/>
  <c r="D125" i="11"/>
  <c r="D126" i="11"/>
  <c r="D127" i="11"/>
  <c r="D128" i="11"/>
  <c r="D129" i="11"/>
  <c r="D130" i="11"/>
  <c r="D131" i="11"/>
  <c r="D132" i="11"/>
  <c r="D133" i="11"/>
  <c r="D134" i="11"/>
  <c r="D135" i="11"/>
  <c r="D136" i="11"/>
  <c r="D137" i="11"/>
  <c r="D138" i="11"/>
  <c r="D139" i="11"/>
  <c r="D140" i="11"/>
  <c r="D141" i="11"/>
  <c r="D142" i="11"/>
  <c r="D143" i="11"/>
  <c r="D144" i="11"/>
  <c r="D145" i="11"/>
  <c r="D146" i="11"/>
  <c r="D147" i="11"/>
  <c r="D148" i="11"/>
  <c r="D149" i="11"/>
  <c r="D150" i="11"/>
  <c r="D151" i="11"/>
  <c r="D152" i="11"/>
  <c r="D153" i="11"/>
  <c r="D154" i="11"/>
  <c r="D155" i="11"/>
  <c r="D156" i="11"/>
  <c r="D157" i="11"/>
  <c r="D158" i="11"/>
  <c r="D159" i="11"/>
  <c r="D160" i="11"/>
  <c r="M161" i="11" l="1"/>
  <c r="D11" i="11" l="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D45" i="11"/>
  <c r="D46" i="11"/>
  <c r="D47" i="11"/>
  <c r="D48" i="11"/>
  <c r="D49" i="11"/>
  <c r="D50" i="11"/>
  <c r="D51" i="11"/>
  <c r="D52" i="11"/>
  <c r="D53" i="11"/>
  <c r="D54" i="11"/>
  <c r="D55" i="11"/>
  <c r="D56" i="11"/>
  <c r="D57" i="11"/>
  <c r="D58" i="11"/>
  <c r="D59" i="11"/>
  <c r="D60" i="11"/>
  <c r="D61" i="11"/>
  <c r="D62" i="11"/>
  <c r="D63" i="11"/>
  <c r="D64" i="11"/>
  <c r="D65" i="11"/>
  <c r="D10" i="11"/>
  <c r="G1428" i="20" l="1"/>
  <c r="G1426" i="20"/>
  <c r="G1391" i="20"/>
  <c r="G1389" i="20"/>
  <c r="G1354" i="20"/>
  <c r="G1352" i="20"/>
  <c r="G1317" i="20"/>
  <c r="G1315" i="20"/>
  <c r="G1280" i="20"/>
  <c r="G1278" i="20"/>
  <c r="G1243" i="20"/>
  <c r="G1241" i="20"/>
  <c r="G1206" i="20"/>
  <c r="G1204" i="20"/>
  <c r="G1169" i="20"/>
  <c r="G1167" i="20"/>
  <c r="G1132" i="20"/>
  <c r="G1130" i="20"/>
  <c r="G1095" i="20"/>
  <c r="G1093" i="20"/>
  <c r="G1058" i="20"/>
  <c r="G1056" i="20"/>
  <c r="G1021" i="20"/>
  <c r="G1019" i="20"/>
  <c r="G984" i="20"/>
  <c r="G982" i="20"/>
  <c r="B1334" i="20" l="1"/>
  <c r="B1297" i="20"/>
  <c r="B1001" i="20"/>
  <c r="B1075" i="20"/>
  <c r="B1149" i="20"/>
  <c r="B1038" i="20"/>
  <c r="B1186" i="20"/>
  <c r="B1371" i="20"/>
  <c r="B1408" i="20"/>
  <c r="B1112" i="20"/>
  <c r="B1260" i="20"/>
  <c r="B964" i="20"/>
  <c r="B1223" i="20"/>
  <c r="E1203" i="20" l="1"/>
  <c r="E1202" i="20"/>
  <c r="E1092" i="20"/>
  <c r="E1091" i="20"/>
  <c r="E981" i="20"/>
  <c r="E980" i="20"/>
  <c r="E1129" i="20"/>
  <c r="E1128" i="20"/>
  <c r="E1240" i="20"/>
  <c r="E1239" i="20"/>
  <c r="E1018" i="20"/>
  <c r="E1017" i="20"/>
  <c r="E1277" i="20"/>
  <c r="E1276" i="20"/>
  <c r="E1425" i="20"/>
  <c r="E1424" i="20"/>
  <c r="E1388" i="20"/>
  <c r="E1387" i="20"/>
  <c r="E1351" i="20"/>
  <c r="E1350" i="20"/>
  <c r="E1166" i="20"/>
  <c r="E1165" i="20"/>
  <c r="E1055" i="20"/>
  <c r="E1054" i="20"/>
  <c r="E1314" i="20"/>
  <c r="E1313" i="20"/>
  <c r="D1412" i="20" l="1"/>
  <c r="D1419" i="20"/>
  <c r="D1418" i="20"/>
  <c r="D1079" i="20"/>
  <c r="D1085" i="20"/>
  <c r="D1086" i="20"/>
  <c r="D1382" i="20"/>
  <c r="D1381" i="20"/>
  <c r="D1375" i="20"/>
  <c r="D1123" i="20"/>
  <c r="D1116" i="20"/>
  <c r="D1122" i="20"/>
  <c r="D1339" i="20"/>
  <c r="D1344" i="20"/>
  <c r="D1338" i="20"/>
  <c r="D1345" i="20"/>
  <c r="D1006" i="20"/>
  <c r="D1190" i="20"/>
  <c r="D1197" i="20"/>
  <c r="D1196" i="20"/>
  <c r="D1413" i="20"/>
  <c r="D969" i="20"/>
  <c r="D1153" i="20"/>
  <c r="D1160" i="20"/>
  <c r="D1159" i="20"/>
  <c r="D1005" i="20"/>
  <c r="D1011" i="20"/>
  <c r="D1012" i="20"/>
  <c r="D1048" i="20"/>
  <c r="D1042" i="20"/>
  <c r="D1049" i="20"/>
  <c r="D1154" i="20"/>
  <c r="D1265" i="20"/>
  <c r="D1043" i="20"/>
  <c r="D1228" i="20"/>
  <c r="D1234" i="20"/>
  <c r="D1233" i="20"/>
  <c r="D1227" i="20"/>
  <c r="D1080" i="20"/>
  <c r="D1191" i="20"/>
  <c r="D1376" i="20"/>
  <c r="D1117" i="20"/>
  <c r="D968" i="20"/>
  <c r="D975" i="20"/>
  <c r="D974" i="20"/>
  <c r="D1264" i="20"/>
  <c r="D1271" i="20"/>
  <c r="D1270" i="20"/>
  <c r="D1307" i="20"/>
  <c r="D1308" i="20"/>
  <c r="D1301" i="20"/>
  <c r="D1302" i="20"/>
  <c r="G947" i="20" l="1"/>
  <c r="G945" i="20"/>
  <c r="G910" i="20"/>
  <c r="G908" i="20"/>
  <c r="G873" i="20"/>
  <c r="G871" i="20"/>
  <c r="G836" i="20"/>
  <c r="G834" i="20"/>
  <c r="B816" i="20"/>
  <c r="G799" i="20"/>
  <c r="G797" i="20"/>
  <c r="G762" i="20"/>
  <c r="G760" i="20"/>
  <c r="G725" i="20"/>
  <c r="G723" i="20"/>
  <c r="B705" i="20"/>
  <c r="G688" i="20"/>
  <c r="G686" i="20"/>
  <c r="B668" i="20"/>
  <c r="G651" i="20"/>
  <c r="G649" i="20"/>
  <c r="B631" i="20"/>
  <c r="G614" i="20"/>
  <c r="G612" i="20"/>
  <c r="B594" i="20"/>
  <c r="G577" i="20"/>
  <c r="G575" i="20"/>
  <c r="B557" i="20"/>
  <c r="G540" i="20"/>
  <c r="G538" i="20"/>
  <c r="B520" i="20"/>
  <c r="G503" i="20"/>
  <c r="G501" i="20"/>
  <c r="G466" i="20"/>
  <c r="G464" i="20"/>
  <c r="B446" i="20"/>
  <c r="G429" i="20"/>
  <c r="G427" i="20"/>
  <c r="B409" i="20"/>
  <c r="G392" i="20"/>
  <c r="G390" i="20"/>
  <c r="G355" i="20"/>
  <c r="G353" i="20"/>
  <c r="G318" i="20"/>
  <c r="G316" i="20"/>
  <c r="B298" i="20"/>
  <c r="G281" i="20"/>
  <c r="G279" i="20"/>
  <c r="G244" i="20"/>
  <c r="G242" i="20"/>
  <c r="G207" i="20"/>
  <c r="G205" i="20"/>
  <c r="B187" i="20"/>
  <c r="D524" i="20" l="1"/>
  <c r="D894" i="20"/>
  <c r="D450" i="20"/>
  <c r="D672" i="20"/>
  <c r="D376" i="20"/>
  <c r="D228" i="20"/>
  <c r="D746" i="20"/>
  <c r="D598" i="20"/>
  <c r="D302" i="20"/>
  <c r="D265" i="20"/>
  <c r="D857" i="20"/>
  <c r="D635" i="20"/>
  <c r="D339" i="20"/>
  <c r="D561" i="20"/>
  <c r="D783" i="20"/>
  <c r="D487" i="20"/>
  <c r="D191" i="20"/>
  <c r="D820" i="20"/>
  <c r="D709" i="20"/>
  <c r="D413" i="20"/>
  <c r="D303" i="20"/>
  <c r="D784" i="20"/>
  <c r="D710" i="20"/>
  <c r="D636" i="20"/>
  <c r="D562" i="20"/>
  <c r="D488" i="20"/>
  <c r="D414" i="20"/>
  <c r="D340" i="20"/>
  <c r="D266" i="20"/>
  <c r="D192" i="20"/>
  <c r="D747" i="20"/>
  <c r="D673" i="20"/>
  <c r="D599" i="20"/>
  <c r="D525" i="20"/>
  <c r="D451" i="20"/>
  <c r="D377" i="20"/>
  <c r="D229" i="20"/>
  <c r="D931" i="20"/>
  <c r="D895" i="20"/>
  <c r="D821" i="20"/>
  <c r="D858" i="20"/>
  <c r="D932" i="20"/>
  <c r="D938" i="20"/>
  <c r="D937" i="20"/>
  <c r="D863" i="20"/>
  <c r="D864" i="20"/>
  <c r="D790" i="20"/>
  <c r="D789" i="20"/>
  <c r="D715" i="20"/>
  <c r="D716" i="20"/>
  <c r="D642" i="20"/>
  <c r="D641" i="20"/>
  <c r="D567" i="20"/>
  <c r="D568" i="20"/>
  <c r="D494" i="20"/>
  <c r="D493" i="20"/>
  <c r="D419" i="20"/>
  <c r="D420" i="20"/>
  <c r="D346" i="20"/>
  <c r="D345" i="20"/>
  <c r="D271" i="20"/>
  <c r="D272" i="20"/>
  <c r="D198" i="20"/>
  <c r="D197" i="20"/>
  <c r="D123" i="20"/>
  <c r="D124" i="20"/>
  <c r="D49" i="20"/>
  <c r="D50" i="20"/>
  <c r="D900" i="20"/>
  <c r="D901" i="20"/>
  <c r="D826" i="20"/>
  <c r="D827" i="20"/>
  <c r="D752" i="20"/>
  <c r="D753" i="20"/>
  <c r="D678" i="20"/>
  <c r="D679" i="20"/>
  <c r="D605" i="20"/>
  <c r="D604" i="20"/>
  <c r="D530" i="20"/>
  <c r="D531" i="20"/>
  <c r="D456" i="20"/>
  <c r="D457" i="20"/>
  <c r="D382" i="20"/>
  <c r="D383" i="20"/>
  <c r="D308" i="20"/>
  <c r="D309" i="20"/>
  <c r="D235" i="20"/>
  <c r="D234" i="20"/>
  <c r="D161" i="20"/>
  <c r="D160" i="20"/>
  <c r="D86" i="20"/>
  <c r="D87" i="20"/>
  <c r="B927" i="20"/>
  <c r="B853" i="20"/>
  <c r="B261" i="20"/>
  <c r="B335" i="20"/>
  <c r="B224" i="20"/>
  <c r="B372" i="20"/>
  <c r="B779" i="20"/>
  <c r="B483" i="20"/>
  <c r="B890" i="20"/>
  <c r="B742" i="20"/>
  <c r="G170" i="20"/>
  <c r="G168" i="20"/>
  <c r="D155" i="20"/>
  <c r="D154" i="20"/>
  <c r="B150" i="20"/>
  <c r="G133" i="20"/>
  <c r="G131" i="20"/>
  <c r="D118" i="20"/>
  <c r="D117" i="20"/>
  <c r="B113" i="20"/>
  <c r="G96" i="20"/>
  <c r="G94" i="20"/>
  <c r="D81" i="20"/>
  <c r="D80" i="20"/>
  <c r="B76" i="20"/>
  <c r="G59" i="20"/>
  <c r="G57" i="20"/>
  <c r="D44" i="20"/>
  <c r="D43" i="20"/>
  <c r="B39" i="20"/>
  <c r="D7" i="20"/>
  <c r="B2" i="20"/>
  <c r="E833" i="20" l="1"/>
  <c r="E832" i="20"/>
  <c r="E463" i="20"/>
  <c r="E462" i="20"/>
  <c r="E93" i="20"/>
  <c r="E92" i="20"/>
  <c r="E574" i="20"/>
  <c r="E573" i="20"/>
  <c r="E648" i="20"/>
  <c r="E647" i="20"/>
  <c r="E722" i="20"/>
  <c r="E721" i="20"/>
  <c r="E204" i="20"/>
  <c r="E203" i="20"/>
  <c r="E611" i="20"/>
  <c r="E610" i="20"/>
  <c r="E389" i="20"/>
  <c r="E388" i="20"/>
  <c r="E56" i="20"/>
  <c r="E55" i="20"/>
  <c r="E796" i="20"/>
  <c r="E795" i="20"/>
  <c r="E241" i="20"/>
  <c r="E240" i="20"/>
  <c r="E167" i="20"/>
  <c r="E166" i="20"/>
  <c r="E759" i="20"/>
  <c r="E758" i="20"/>
  <c r="E685" i="20"/>
  <c r="E684" i="20"/>
  <c r="E352" i="20"/>
  <c r="E351" i="20"/>
  <c r="E944" i="20"/>
  <c r="E943" i="20"/>
  <c r="E278" i="20"/>
  <c r="E277" i="20"/>
  <c r="E537" i="20"/>
  <c r="E536" i="20"/>
  <c r="E315" i="20"/>
  <c r="E314" i="20"/>
  <c r="E907" i="20"/>
  <c r="E906" i="20"/>
  <c r="E130" i="20"/>
  <c r="E129" i="20"/>
  <c r="E500" i="20"/>
  <c r="E499" i="20"/>
  <c r="E426" i="20"/>
  <c r="E425" i="20"/>
  <c r="E870" i="20"/>
  <c r="E869" i="20"/>
  <c r="G22" i="20"/>
  <c r="G20" i="20"/>
  <c r="G56" i="20" l="1"/>
  <c r="G55" i="20" l="1"/>
  <c r="D600" i="20" l="1"/>
  <c r="D45" i="20"/>
  <c r="D637" i="20"/>
  <c r="D1081" i="20"/>
  <c r="D378" i="20"/>
  <c r="D119" i="20"/>
  <c r="D859" i="20"/>
  <c r="D1155" i="20"/>
  <c r="D156" i="20"/>
  <c r="D748" i="20"/>
  <c r="D193" i="20"/>
  <c r="D785" i="20"/>
  <c r="D526" i="20"/>
  <c r="D267" i="20"/>
  <c r="D415" i="20"/>
  <c r="D304" i="20"/>
  <c r="D896" i="20"/>
  <c r="D341" i="20"/>
  <c r="D933" i="20"/>
  <c r="D82" i="20"/>
  <c r="D674" i="20"/>
  <c r="D563" i="20"/>
  <c r="D1303" i="20"/>
  <c r="D452" i="20"/>
  <c r="D489" i="20"/>
  <c r="D230" i="20"/>
  <c r="D822" i="20"/>
  <c r="D711" i="20"/>
  <c r="D1044" i="20"/>
  <c r="D970" i="20"/>
  <c r="D1007" i="20"/>
  <c r="D1414" i="20"/>
  <c r="D1229" i="20"/>
  <c r="D1377" i="20"/>
  <c r="D1340" i="20"/>
  <c r="D1192" i="20"/>
  <c r="D1266" i="20"/>
  <c r="D1118" i="20"/>
  <c r="E1395" i="20" l="1"/>
  <c r="G1395" i="20" s="1"/>
  <c r="E1390" i="20"/>
  <c r="G1390" i="20" s="1"/>
  <c r="E1394" i="20"/>
  <c r="G1394" i="20" s="1"/>
  <c r="E1393" i="20"/>
  <c r="G1393" i="20" s="1"/>
  <c r="E1392" i="20"/>
  <c r="G1392" i="20" s="1"/>
  <c r="E1386" i="20"/>
  <c r="G1386" i="20" s="1"/>
  <c r="E1432" i="20"/>
  <c r="G1432" i="20" s="1"/>
  <c r="E1427" i="20"/>
  <c r="G1427" i="20" s="1"/>
  <c r="E1431" i="20"/>
  <c r="G1431" i="20" s="1"/>
  <c r="E1423" i="20"/>
  <c r="G1423" i="20" s="1"/>
  <c r="E1430" i="20"/>
  <c r="G1430" i="20" s="1"/>
  <c r="E1429" i="20"/>
  <c r="G1429" i="20" s="1"/>
  <c r="E729" i="20"/>
  <c r="G729" i="20" s="1"/>
  <c r="E724" i="20"/>
  <c r="G724" i="20" s="1"/>
  <c r="E728" i="20"/>
  <c r="G728" i="20" s="1"/>
  <c r="E726" i="20"/>
  <c r="G726" i="20" s="1"/>
  <c r="E720" i="20"/>
  <c r="G720" i="20" s="1"/>
  <c r="E727" i="20"/>
  <c r="G727" i="20" s="1"/>
  <c r="E470" i="20"/>
  <c r="G470" i="20" s="1"/>
  <c r="E465" i="20"/>
  <c r="G465" i="20" s="1"/>
  <c r="E469" i="20"/>
  <c r="G469" i="20" s="1"/>
  <c r="E468" i="20"/>
  <c r="G468" i="20" s="1"/>
  <c r="E467" i="20"/>
  <c r="G467" i="20" s="1"/>
  <c r="E461" i="20"/>
  <c r="G461" i="20" s="1"/>
  <c r="E692" i="20"/>
  <c r="G692" i="20" s="1"/>
  <c r="E687" i="20"/>
  <c r="G687" i="20" s="1"/>
  <c r="E691" i="20"/>
  <c r="G691" i="20" s="1"/>
  <c r="E690" i="20"/>
  <c r="G690" i="20" s="1"/>
  <c r="E683" i="20"/>
  <c r="G683" i="20" s="1"/>
  <c r="E689" i="20"/>
  <c r="G689" i="20" s="1"/>
  <c r="E914" i="20"/>
  <c r="G914" i="20" s="1"/>
  <c r="E909" i="20"/>
  <c r="G909" i="20" s="1"/>
  <c r="E913" i="20"/>
  <c r="G913" i="20" s="1"/>
  <c r="E912" i="20"/>
  <c r="G912" i="20" s="1"/>
  <c r="E905" i="20"/>
  <c r="G905" i="20" s="1"/>
  <c r="E911" i="20"/>
  <c r="G911" i="20" s="1"/>
  <c r="E285" i="20"/>
  <c r="G285" i="20" s="1"/>
  <c r="E280" i="20"/>
  <c r="G280" i="20" s="1"/>
  <c r="E284" i="20"/>
  <c r="G284" i="20" s="1"/>
  <c r="E283" i="20"/>
  <c r="G283" i="20" s="1"/>
  <c r="E276" i="20"/>
  <c r="G276" i="20" s="1"/>
  <c r="E282" i="20"/>
  <c r="G282" i="20" s="1"/>
  <c r="E766" i="20"/>
  <c r="G766" i="20" s="1"/>
  <c r="E761" i="20"/>
  <c r="G761" i="20" s="1"/>
  <c r="E765" i="20"/>
  <c r="G765" i="20" s="1"/>
  <c r="E764" i="20"/>
  <c r="G764" i="20" s="1"/>
  <c r="E757" i="20"/>
  <c r="G757" i="20" s="1"/>
  <c r="E763" i="20"/>
  <c r="G763" i="20" s="1"/>
  <c r="E877" i="20"/>
  <c r="G877" i="20" s="1"/>
  <c r="E872" i="20"/>
  <c r="G872" i="20" s="1"/>
  <c r="E876" i="20"/>
  <c r="G876" i="20" s="1"/>
  <c r="E874" i="20"/>
  <c r="G874" i="20" s="1"/>
  <c r="E868" i="20"/>
  <c r="G868" i="20" s="1"/>
  <c r="E875" i="20"/>
  <c r="G875" i="20" s="1"/>
  <c r="E655" i="20"/>
  <c r="G655" i="20" s="1"/>
  <c r="E650" i="20"/>
  <c r="G650" i="20" s="1"/>
  <c r="E654" i="20"/>
  <c r="G654" i="20" s="1"/>
  <c r="E652" i="20"/>
  <c r="G652" i="20" s="1"/>
  <c r="E646" i="20"/>
  <c r="G646" i="20" s="1"/>
  <c r="E653" i="20"/>
  <c r="G653" i="20" s="1"/>
  <c r="E1136" i="20"/>
  <c r="G1136" i="20" s="1"/>
  <c r="E1131" i="20"/>
  <c r="G1131" i="20" s="1"/>
  <c r="E1135" i="20"/>
  <c r="G1135" i="20" s="1"/>
  <c r="E1133" i="20"/>
  <c r="G1133" i="20" s="1"/>
  <c r="E1127" i="20"/>
  <c r="G1127" i="20" s="1"/>
  <c r="E1134" i="20"/>
  <c r="G1134" i="20" s="1"/>
  <c r="E1025" i="20"/>
  <c r="G1025" i="20" s="1"/>
  <c r="E1020" i="20"/>
  <c r="G1020" i="20" s="1"/>
  <c r="E1024" i="20"/>
  <c r="G1024" i="20" s="1"/>
  <c r="E1022" i="20"/>
  <c r="G1022" i="20" s="1"/>
  <c r="E1016" i="20"/>
  <c r="G1016" i="20" s="1"/>
  <c r="E1023" i="20"/>
  <c r="G1023" i="20" s="1"/>
  <c r="E840" i="20"/>
  <c r="G840" i="20" s="1"/>
  <c r="E835" i="20"/>
  <c r="G835" i="20" s="1"/>
  <c r="E839" i="20"/>
  <c r="G839" i="20" s="1"/>
  <c r="E838" i="20"/>
  <c r="G838" i="20" s="1"/>
  <c r="E831" i="20"/>
  <c r="G831" i="20" s="1"/>
  <c r="E837" i="20"/>
  <c r="G837" i="20" s="1"/>
  <c r="E1321" i="20"/>
  <c r="G1321" i="20" s="1"/>
  <c r="E1316" i="20"/>
  <c r="G1316" i="20" s="1"/>
  <c r="E1320" i="20"/>
  <c r="G1320" i="20" s="1"/>
  <c r="E1312" i="20"/>
  <c r="G1312" i="20" s="1"/>
  <c r="E1319" i="20"/>
  <c r="G1319" i="20" s="1"/>
  <c r="E1318" i="20"/>
  <c r="G1318" i="20" s="1"/>
  <c r="E100" i="20"/>
  <c r="G100" i="20" s="1"/>
  <c r="E95" i="20"/>
  <c r="G95" i="20" s="1"/>
  <c r="E99" i="20"/>
  <c r="G99" i="20" s="1"/>
  <c r="E98" i="20"/>
  <c r="G98" i="20" s="1"/>
  <c r="E97" i="20"/>
  <c r="G97" i="20" s="1"/>
  <c r="E91" i="20"/>
  <c r="G91" i="20" s="1"/>
  <c r="E322" i="20"/>
  <c r="G322" i="20" s="1"/>
  <c r="E317" i="20"/>
  <c r="G317" i="20" s="1"/>
  <c r="E321" i="20"/>
  <c r="G321" i="20" s="1"/>
  <c r="E319" i="20"/>
  <c r="G319" i="20" s="1"/>
  <c r="E313" i="20"/>
  <c r="G313" i="20" s="1"/>
  <c r="E320" i="20"/>
  <c r="G320" i="20" s="1"/>
  <c r="E544" i="20"/>
  <c r="G544" i="20" s="1"/>
  <c r="E539" i="20"/>
  <c r="G539" i="20" s="1"/>
  <c r="E543" i="20"/>
  <c r="G543" i="20" s="1"/>
  <c r="E542" i="20"/>
  <c r="G542" i="20" s="1"/>
  <c r="E541" i="20"/>
  <c r="G541" i="20" s="1"/>
  <c r="E535" i="20"/>
  <c r="G535" i="20" s="1"/>
  <c r="E174" i="20"/>
  <c r="G174" i="20" s="1"/>
  <c r="E169" i="20"/>
  <c r="G169" i="20" s="1"/>
  <c r="E173" i="20"/>
  <c r="G173" i="20" s="1"/>
  <c r="E171" i="20"/>
  <c r="G171" i="20" s="1"/>
  <c r="E165" i="20"/>
  <c r="G165" i="20" s="1"/>
  <c r="E172" i="20"/>
  <c r="G172" i="20" s="1"/>
  <c r="E137" i="20"/>
  <c r="G137" i="20" s="1"/>
  <c r="E132" i="20"/>
  <c r="G132" i="20" s="1"/>
  <c r="E136" i="20"/>
  <c r="G136" i="20" s="1"/>
  <c r="E128" i="20"/>
  <c r="G128" i="20" s="1"/>
  <c r="E135" i="20"/>
  <c r="G135" i="20" s="1"/>
  <c r="E134" i="20"/>
  <c r="G134" i="20" s="1"/>
  <c r="E63" i="20"/>
  <c r="G63" i="20" s="1"/>
  <c r="E58" i="20"/>
  <c r="G58" i="20" s="1"/>
  <c r="E62" i="20"/>
  <c r="G62" i="20" s="1"/>
  <c r="E54" i="20"/>
  <c r="G54" i="20" s="1"/>
  <c r="E61" i="20"/>
  <c r="G61" i="20" s="1"/>
  <c r="E60" i="20"/>
  <c r="G60" i="20" s="1"/>
  <c r="E1284" i="20"/>
  <c r="G1284" i="20" s="1"/>
  <c r="E1279" i="20"/>
  <c r="G1279" i="20" s="1"/>
  <c r="E1283" i="20"/>
  <c r="G1283" i="20" s="1"/>
  <c r="E1281" i="20"/>
  <c r="G1281" i="20" s="1"/>
  <c r="E1275" i="20"/>
  <c r="G1275" i="20" s="1"/>
  <c r="E1282" i="20"/>
  <c r="G1282" i="20" s="1"/>
  <c r="E988" i="20"/>
  <c r="G988" i="20" s="1"/>
  <c r="E983" i="20"/>
  <c r="G983" i="20" s="1"/>
  <c r="E987" i="20"/>
  <c r="G987" i="20" s="1"/>
  <c r="E986" i="20"/>
  <c r="G986" i="20" s="1"/>
  <c r="E979" i="20"/>
  <c r="G979" i="20" s="1"/>
  <c r="E985" i="20"/>
  <c r="G985" i="20" s="1"/>
  <c r="E248" i="20"/>
  <c r="G248" i="20" s="1"/>
  <c r="E243" i="20"/>
  <c r="G243" i="20" s="1"/>
  <c r="E247" i="20"/>
  <c r="G247" i="20" s="1"/>
  <c r="E245" i="20"/>
  <c r="G245" i="20" s="1"/>
  <c r="E239" i="20"/>
  <c r="G239" i="20" s="1"/>
  <c r="E246" i="20"/>
  <c r="G246" i="20" s="1"/>
  <c r="E951" i="20"/>
  <c r="G951" i="20" s="1"/>
  <c r="E946" i="20"/>
  <c r="G946" i="20" s="1"/>
  <c r="E950" i="20"/>
  <c r="G950" i="20" s="1"/>
  <c r="E948" i="20"/>
  <c r="G948" i="20" s="1"/>
  <c r="E942" i="20"/>
  <c r="G942" i="20" s="1"/>
  <c r="E949" i="20"/>
  <c r="G949" i="20" s="1"/>
  <c r="E803" i="20"/>
  <c r="G803" i="20" s="1"/>
  <c r="E798" i="20"/>
  <c r="G798" i="20" s="1"/>
  <c r="E802" i="20"/>
  <c r="G802" i="20" s="1"/>
  <c r="E800" i="20"/>
  <c r="G800" i="20" s="1"/>
  <c r="E794" i="20"/>
  <c r="G794" i="20" s="1"/>
  <c r="E801" i="20"/>
  <c r="G801" i="20" s="1"/>
  <c r="E396" i="20"/>
  <c r="G396" i="20" s="1"/>
  <c r="E391" i="20"/>
  <c r="G391" i="20" s="1"/>
  <c r="E395" i="20"/>
  <c r="G395" i="20" s="1"/>
  <c r="E393" i="20"/>
  <c r="G393" i="20" s="1"/>
  <c r="E387" i="20"/>
  <c r="G387" i="20" s="1"/>
  <c r="E394" i="20"/>
  <c r="G394" i="20" s="1"/>
  <c r="E618" i="20"/>
  <c r="G618" i="20" s="1"/>
  <c r="E613" i="20"/>
  <c r="G613" i="20" s="1"/>
  <c r="E617" i="20"/>
  <c r="G617" i="20" s="1"/>
  <c r="E616" i="20"/>
  <c r="G616" i="20" s="1"/>
  <c r="E609" i="20"/>
  <c r="G609" i="20" s="1"/>
  <c r="E615" i="20"/>
  <c r="G615" i="20" s="1"/>
  <c r="E1210" i="20"/>
  <c r="G1210" i="20" s="1"/>
  <c r="E1205" i="20"/>
  <c r="G1205" i="20" s="1"/>
  <c r="E1209" i="20"/>
  <c r="G1209" i="20" s="1"/>
  <c r="E1207" i="20"/>
  <c r="G1207" i="20" s="1"/>
  <c r="E1201" i="20"/>
  <c r="G1201" i="20" s="1"/>
  <c r="E1208" i="20"/>
  <c r="G1208" i="20" s="1"/>
  <c r="E1247" i="20"/>
  <c r="G1247" i="20" s="1"/>
  <c r="E1242" i="20"/>
  <c r="G1242" i="20" s="1"/>
  <c r="E1246" i="20"/>
  <c r="G1246" i="20" s="1"/>
  <c r="E1245" i="20"/>
  <c r="G1245" i="20" s="1"/>
  <c r="E1238" i="20"/>
  <c r="G1238" i="20" s="1"/>
  <c r="E1244" i="20"/>
  <c r="G1244" i="20" s="1"/>
  <c r="E1062" i="20"/>
  <c r="G1062" i="20" s="1"/>
  <c r="E1057" i="20"/>
  <c r="G1057" i="20" s="1"/>
  <c r="E1061" i="20"/>
  <c r="G1061" i="20" s="1"/>
  <c r="E1060" i="20"/>
  <c r="G1060" i="20" s="1"/>
  <c r="E1053" i="20"/>
  <c r="G1053" i="20" s="1"/>
  <c r="E1059" i="20"/>
  <c r="G1059" i="20" s="1"/>
  <c r="E507" i="20"/>
  <c r="G507" i="20" s="1"/>
  <c r="E502" i="20"/>
  <c r="G502" i="20" s="1"/>
  <c r="E506" i="20"/>
  <c r="G506" i="20" s="1"/>
  <c r="E498" i="20"/>
  <c r="G498" i="20" s="1"/>
  <c r="E505" i="20"/>
  <c r="G505" i="20" s="1"/>
  <c r="E504" i="20"/>
  <c r="G504" i="20" s="1"/>
  <c r="E581" i="20"/>
  <c r="G581" i="20" s="1"/>
  <c r="E576" i="20"/>
  <c r="G576" i="20" s="1"/>
  <c r="E580" i="20"/>
  <c r="G580" i="20" s="1"/>
  <c r="E572" i="20"/>
  <c r="G572" i="20" s="1"/>
  <c r="E579" i="20"/>
  <c r="G579" i="20" s="1"/>
  <c r="E578" i="20"/>
  <c r="G578" i="20" s="1"/>
  <c r="E359" i="20"/>
  <c r="G359" i="20" s="1"/>
  <c r="E354" i="20"/>
  <c r="G354" i="20" s="1"/>
  <c r="E358" i="20"/>
  <c r="G358" i="20" s="1"/>
  <c r="E357" i="20"/>
  <c r="G357" i="20" s="1"/>
  <c r="E350" i="20"/>
  <c r="G350" i="20" s="1"/>
  <c r="E356" i="20"/>
  <c r="G356" i="20" s="1"/>
  <c r="E433" i="20"/>
  <c r="G433" i="20" s="1"/>
  <c r="E428" i="20"/>
  <c r="G428" i="20" s="1"/>
  <c r="E432" i="20"/>
  <c r="G432" i="20" s="1"/>
  <c r="E431" i="20"/>
  <c r="G431" i="20" s="1"/>
  <c r="E424" i="20"/>
  <c r="G424" i="20" s="1"/>
  <c r="E430" i="20"/>
  <c r="G430" i="20" s="1"/>
  <c r="E211" i="20"/>
  <c r="G211" i="20" s="1"/>
  <c r="E206" i="20"/>
  <c r="G206" i="20" s="1"/>
  <c r="E210" i="20"/>
  <c r="G210" i="20" s="1"/>
  <c r="E209" i="20"/>
  <c r="G209" i="20" s="1"/>
  <c r="E202" i="20"/>
  <c r="G202" i="20" s="1"/>
  <c r="E208" i="20"/>
  <c r="G208" i="20" s="1"/>
  <c r="E1173" i="20"/>
  <c r="G1173" i="20" s="1"/>
  <c r="E1168" i="20"/>
  <c r="G1168" i="20" s="1"/>
  <c r="E1172" i="20"/>
  <c r="G1172" i="20" s="1"/>
  <c r="E1171" i="20"/>
  <c r="G1171" i="20" s="1"/>
  <c r="E1164" i="20"/>
  <c r="G1164" i="20" s="1"/>
  <c r="E1170" i="20"/>
  <c r="G1170" i="20" s="1"/>
  <c r="E1099" i="20"/>
  <c r="G1099" i="20" s="1"/>
  <c r="E1094" i="20"/>
  <c r="G1094" i="20" s="1"/>
  <c r="E1098" i="20"/>
  <c r="G1098" i="20" s="1"/>
  <c r="E1090" i="20"/>
  <c r="G1090" i="20" s="1"/>
  <c r="E1097" i="20"/>
  <c r="G1097" i="20" s="1"/>
  <c r="E1096" i="20"/>
  <c r="G1096" i="20" s="1"/>
  <c r="E1358" i="20"/>
  <c r="G1358" i="20" s="1"/>
  <c r="E1353" i="20"/>
  <c r="G1353" i="20" s="1"/>
  <c r="E1357" i="20"/>
  <c r="G1357" i="20" s="1"/>
  <c r="E1349" i="20"/>
  <c r="G1349" i="20" s="1"/>
  <c r="E1356" i="20"/>
  <c r="G1356" i="20" s="1"/>
  <c r="E1355" i="20"/>
  <c r="G1355" i="20" s="1"/>
  <c r="D6" i="20" l="1"/>
  <c r="D12" i="20"/>
  <c r="E19" i="20"/>
  <c r="G19" i="20" s="1"/>
  <c r="D13" i="20"/>
  <c r="D8" i="20"/>
  <c r="E25" i="20" l="1"/>
  <c r="G25" i="20" s="1"/>
  <c r="E26" i="20"/>
  <c r="G26" i="20" s="1"/>
  <c r="E18" i="20"/>
  <c r="G18" i="20" s="1"/>
  <c r="E23" i="20"/>
  <c r="G23" i="20" s="1"/>
  <c r="E17" i="20"/>
  <c r="G17" i="20" s="1"/>
  <c r="E21" i="20"/>
  <c r="G21" i="20" s="1"/>
  <c r="E24" i="20"/>
  <c r="G24" i="20" s="1"/>
  <c r="D639" i="20" l="1"/>
  <c r="D898" i="20"/>
  <c r="D379" i="20"/>
  <c r="D490" i="20"/>
  <c r="D1046" i="20"/>
  <c r="D83" i="20"/>
  <c r="D1415" i="20"/>
  <c r="D1305" i="20"/>
  <c r="D268" i="20"/>
  <c r="D416" i="20"/>
  <c r="D1341" i="20"/>
  <c r="D157" i="20"/>
  <c r="D823" i="20"/>
  <c r="D1379" i="20"/>
  <c r="D897" i="20"/>
  <c r="D84" i="20"/>
  <c r="D1378" i="20"/>
  <c r="D1157" i="20"/>
  <c r="D749" i="20"/>
  <c r="D1119" i="20"/>
  <c r="D675" i="20"/>
  <c r="D453" i="20"/>
  <c r="D158" i="20"/>
  <c r="D528" i="20"/>
  <c r="D750" i="20"/>
  <c r="D417" i="20"/>
  <c r="D120" i="20"/>
  <c r="D676" i="20"/>
  <c r="D121" i="20"/>
  <c r="D231" i="20"/>
  <c r="D1416" i="20"/>
  <c r="D195" i="20"/>
  <c r="D454" i="20"/>
  <c r="D343" i="20"/>
  <c r="D491" i="20"/>
  <c r="D712" i="20"/>
  <c r="D565" i="20"/>
  <c r="D824" i="20"/>
  <c r="D1193" i="20"/>
  <c r="D1304" i="20"/>
  <c r="D713" i="20"/>
  <c r="D638" i="20"/>
  <c r="D972" i="20"/>
  <c r="D46" i="20"/>
  <c r="D342" i="20"/>
  <c r="D1009" i="20"/>
  <c r="D1231" i="20"/>
  <c r="D232" i="20"/>
  <c r="D1120" i="20"/>
  <c r="D1008" i="20"/>
  <c r="D269" i="20"/>
  <c r="D1083" i="20"/>
  <c r="D527" i="20"/>
  <c r="D1267" i="20"/>
  <c r="D194" i="20"/>
  <c r="D935" i="20"/>
  <c r="D1156" i="20"/>
  <c r="D1342" i="20"/>
  <c r="D306" i="20"/>
  <c r="D971" i="20"/>
  <c r="D1194" i="20"/>
  <c r="D1268" i="20"/>
  <c r="D305" i="20"/>
  <c r="D1045" i="20"/>
  <c r="D786" i="20"/>
  <c r="D787" i="20"/>
  <c r="D934" i="20"/>
  <c r="D380" i="20"/>
  <c r="D1230" i="20" l="1"/>
  <c r="G1230" i="20" s="1"/>
  <c r="D860" i="20"/>
  <c r="D861" i="20"/>
  <c r="E882" i="20" s="1"/>
  <c r="D564" i="20"/>
  <c r="G564" i="20" s="1"/>
  <c r="D602" i="20"/>
  <c r="E621" i="20" s="1"/>
  <c r="D601" i="20"/>
  <c r="D1082" i="20"/>
  <c r="G1082" i="20" s="1"/>
  <c r="D47" i="20"/>
  <c r="E67" i="20" s="1"/>
  <c r="E216" i="20"/>
  <c r="G194" i="20"/>
  <c r="E217" i="20"/>
  <c r="E214" i="20"/>
  <c r="E550" i="20"/>
  <c r="G527" i="20"/>
  <c r="E549" i="20"/>
  <c r="E547" i="20"/>
  <c r="E1250" i="20"/>
  <c r="E1252" i="20"/>
  <c r="E1253" i="20"/>
  <c r="G980" i="20"/>
  <c r="G981" i="20"/>
  <c r="G870" i="20"/>
  <c r="G869" i="20"/>
  <c r="G1388" i="20"/>
  <c r="G1387" i="20"/>
  <c r="G684" i="20"/>
  <c r="G685" i="20"/>
  <c r="G388" i="20"/>
  <c r="G389" i="20"/>
  <c r="G203" i="20"/>
  <c r="G204" i="20"/>
  <c r="G93" i="20"/>
  <c r="G92" i="20"/>
  <c r="G574" i="20"/>
  <c r="G573" i="20"/>
  <c r="G907" i="20"/>
  <c r="G906" i="20"/>
  <c r="G722" i="20"/>
  <c r="G721" i="20"/>
  <c r="G1314" i="20"/>
  <c r="G1313" i="20"/>
  <c r="G1240" i="20"/>
  <c r="G1239" i="20"/>
  <c r="E1176" i="20"/>
  <c r="E1178" i="20"/>
  <c r="E1179" i="20"/>
  <c r="G1156" i="20"/>
  <c r="E328" i="20"/>
  <c r="G305" i="20"/>
  <c r="E325" i="20"/>
  <c r="E327" i="20"/>
  <c r="G1415" i="20"/>
  <c r="E1435" i="20"/>
  <c r="E1438" i="20"/>
  <c r="E1437" i="20"/>
  <c r="G1378" i="20"/>
  <c r="E1401" i="20"/>
  <c r="E1398" i="20"/>
  <c r="E1400" i="20"/>
  <c r="E365" i="20"/>
  <c r="G342" i="20"/>
  <c r="E364" i="20"/>
  <c r="E362" i="20"/>
  <c r="E1104" i="20"/>
  <c r="E1105" i="20"/>
  <c r="E1102" i="20"/>
  <c r="E808" i="20"/>
  <c r="E806" i="20"/>
  <c r="E809" i="20"/>
  <c r="G786" i="20"/>
  <c r="G1276" i="20"/>
  <c r="G1277" i="20"/>
  <c r="G1092" i="20"/>
  <c r="G1091" i="20"/>
  <c r="G499" i="20"/>
  <c r="G500" i="20"/>
  <c r="G315" i="20"/>
  <c r="G314" i="20"/>
  <c r="G537" i="20"/>
  <c r="G536" i="20"/>
  <c r="G167" i="20"/>
  <c r="G166" i="20"/>
  <c r="G943" i="20"/>
  <c r="G944" i="20"/>
  <c r="G351" i="20"/>
  <c r="G352" i="20"/>
  <c r="G425" i="20"/>
  <c r="G426" i="20"/>
  <c r="G759" i="20"/>
  <c r="G758" i="20"/>
  <c r="G1203" i="20"/>
  <c r="G1202" i="20"/>
  <c r="G130" i="20"/>
  <c r="G129" i="20"/>
  <c r="G1055" i="20"/>
  <c r="G1054" i="20"/>
  <c r="G1018" i="20"/>
  <c r="G1017" i="20"/>
  <c r="G463" i="20"/>
  <c r="G462" i="20"/>
  <c r="G1424" i="20"/>
  <c r="G1425" i="20"/>
  <c r="G1129" i="20"/>
  <c r="G1128" i="20"/>
  <c r="G796" i="20"/>
  <c r="G795" i="20"/>
  <c r="E735" i="20"/>
  <c r="E732" i="20"/>
  <c r="G712" i="20"/>
  <c r="E734" i="20"/>
  <c r="G120" i="20"/>
  <c r="E140" i="20"/>
  <c r="E143" i="20"/>
  <c r="E142" i="20"/>
  <c r="E846" i="20"/>
  <c r="E843" i="20"/>
  <c r="G823" i="20"/>
  <c r="E845" i="20"/>
  <c r="E1030" i="20"/>
  <c r="E1031" i="20"/>
  <c r="G1008" i="20"/>
  <c r="E1028" i="20"/>
  <c r="E251" i="20"/>
  <c r="E253" i="20"/>
  <c r="E254" i="20"/>
  <c r="G231" i="20"/>
  <c r="G1045" i="20"/>
  <c r="E1065" i="20"/>
  <c r="E1068" i="20"/>
  <c r="E1067" i="20"/>
  <c r="E512" i="20"/>
  <c r="E510" i="20"/>
  <c r="G490" i="20"/>
  <c r="E513" i="20"/>
  <c r="E769" i="20"/>
  <c r="G749" i="20"/>
  <c r="E772" i="20"/>
  <c r="E771" i="20"/>
  <c r="E993" i="20"/>
  <c r="G971" i="20"/>
  <c r="E991" i="20"/>
  <c r="E994" i="20"/>
  <c r="E661" i="20"/>
  <c r="E658" i="20"/>
  <c r="E660" i="20"/>
  <c r="G638" i="20"/>
  <c r="E956" i="20"/>
  <c r="E957" i="20"/>
  <c r="G934" i="20"/>
  <c r="E954" i="20"/>
  <c r="E475" i="20"/>
  <c r="G453" i="20"/>
  <c r="E473" i="20"/>
  <c r="E476" i="20"/>
  <c r="D10" i="20"/>
  <c r="G268" i="20"/>
  <c r="E291" i="20"/>
  <c r="E290" i="20"/>
  <c r="E288" i="20"/>
  <c r="E436" i="20"/>
  <c r="G416" i="20"/>
  <c r="E439" i="20"/>
  <c r="E438" i="20"/>
  <c r="E103" i="20"/>
  <c r="G83" i="20"/>
  <c r="E106" i="20"/>
  <c r="E105" i="20"/>
  <c r="G675" i="20"/>
  <c r="E695" i="20"/>
  <c r="E697" i="20"/>
  <c r="E698" i="20"/>
  <c r="G157" i="20"/>
  <c r="E177" i="20"/>
  <c r="E179" i="20"/>
  <c r="E180" i="20"/>
  <c r="G897" i="20"/>
  <c r="E917" i="20"/>
  <c r="E919" i="20"/>
  <c r="E920" i="20"/>
  <c r="E1213" i="20"/>
  <c r="E1216" i="20"/>
  <c r="G1193" i="20"/>
  <c r="E1215" i="20"/>
  <c r="E1324" i="20"/>
  <c r="E1326" i="20"/>
  <c r="G1304" i="20"/>
  <c r="E1327" i="20"/>
  <c r="G1341" i="20"/>
  <c r="E1363" i="20"/>
  <c r="E1364" i="20"/>
  <c r="E1361" i="20"/>
  <c r="E587" i="20"/>
  <c r="E586" i="20"/>
  <c r="E584" i="20"/>
  <c r="G1267" i="20"/>
  <c r="E1287" i="20"/>
  <c r="E1290" i="20"/>
  <c r="E1289" i="20"/>
  <c r="E401" i="20"/>
  <c r="E402" i="20"/>
  <c r="E399" i="20"/>
  <c r="G379" i="20"/>
  <c r="E1141" i="20"/>
  <c r="E1142" i="20"/>
  <c r="G1119" i="20"/>
  <c r="E1139" i="20"/>
  <c r="G1166" i="20"/>
  <c r="G1165" i="20"/>
  <c r="G611" i="20"/>
  <c r="G610" i="20"/>
  <c r="G648" i="20"/>
  <c r="G647" i="20"/>
  <c r="G241" i="20"/>
  <c r="G240" i="20"/>
  <c r="G832" i="20"/>
  <c r="G833" i="20"/>
  <c r="G1351" i="20"/>
  <c r="G1350" i="20"/>
  <c r="G278" i="20"/>
  <c r="G277" i="20"/>
  <c r="E883" i="20" l="1"/>
  <c r="E880" i="20"/>
  <c r="G860" i="20"/>
  <c r="E623" i="20"/>
  <c r="E624" i="20"/>
  <c r="G601" i="20"/>
  <c r="E68" i="20"/>
  <c r="E66" i="20"/>
  <c r="E69" i="20"/>
  <c r="G46" i="20"/>
  <c r="E215" i="20"/>
  <c r="E218" i="20" s="1"/>
  <c r="E400" i="20"/>
  <c r="E403" i="20" s="1"/>
  <c r="E992" i="20"/>
  <c r="E995" i="20" s="1"/>
  <c r="E659" i="20"/>
  <c r="E662" i="20" s="1"/>
  <c r="E622" i="20"/>
  <c r="E807" i="20"/>
  <c r="E810" i="20" s="1"/>
  <c r="E1029" i="20"/>
  <c r="E1032" i="20" s="1"/>
  <c r="E1214" i="20"/>
  <c r="E1217" i="20" s="1"/>
  <c r="E548" i="20"/>
  <c r="E551" i="20" s="1"/>
  <c r="E1103" i="20"/>
  <c r="E1106" i="20" s="1"/>
  <c r="E289" i="20"/>
  <c r="E292" i="20" s="1"/>
  <c r="E1362" i="20"/>
  <c r="E1365" i="20" s="1"/>
  <c r="E252" i="20"/>
  <c r="E255" i="20" s="1"/>
  <c r="E1177" i="20"/>
  <c r="E1180" i="20" s="1"/>
  <c r="E1140" i="20"/>
  <c r="E1143" i="20" s="1"/>
  <c r="E474" i="20"/>
  <c r="E477" i="20" s="1"/>
  <c r="E1066" i="20"/>
  <c r="E1069" i="20" s="1"/>
  <c r="D1071" i="20" s="1"/>
  <c r="E141" i="20"/>
  <c r="E144" i="20" s="1"/>
  <c r="E770" i="20"/>
  <c r="E773" i="20" s="1"/>
  <c r="E178" i="20"/>
  <c r="E181" i="20" s="1"/>
  <c r="E326" i="20"/>
  <c r="E329" i="20" s="1"/>
  <c r="E696" i="20"/>
  <c r="E699" i="20" s="1"/>
  <c r="E30" i="20"/>
  <c r="E32" i="20"/>
  <c r="E29" i="20"/>
  <c r="E31" i="20"/>
  <c r="E437" i="20"/>
  <c r="E440" i="20" s="1"/>
  <c r="E511" i="20"/>
  <c r="E514" i="20" s="1"/>
  <c r="E1288" i="20"/>
  <c r="E1291" i="20" s="1"/>
  <c r="E1325" i="20"/>
  <c r="E1328" i="20" s="1"/>
  <c r="E733" i="20"/>
  <c r="E736" i="20" s="1"/>
  <c r="E585" i="20"/>
  <c r="E588" i="20" s="1"/>
  <c r="E881" i="20"/>
  <c r="E844" i="20"/>
  <c r="E847" i="20" s="1"/>
  <c r="E1436" i="20"/>
  <c r="E1439" i="20" s="1"/>
  <c r="E363" i="20"/>
  <c r="E366" i="20" s="1"/>
  <c r="E955" i="20"/>
  <c r="E958" i="20" s="1"/>
  <c r="E1251" i="20"/>
  <c r="E1254" i="20" s="1"/>
  <c r="E918" i="20"/>
  <c r="E921" i="20" s="1"/>
  <c r="E104" i="20"/>
  <c r="E107" i="20" s="1"/>
  <c r="E1399" i="20"/>
  <c r="E1402" i="20" s="1"/>
  <c r="E884" i="20" l="1"/>
  <c r="E625" i="20"/>
  <c r="E70" i="20"/>
  <c r="D72" i="20" s="1"/>
  <c r="D960" i="20"/>
  <c r="D294" i="20"/>
  <c r="D295" i="20" s="1"/>
  <c r="D1182" i="20"/>
  <c r="D1183" i="20" s="1"/>
  <c r="D1367" i="20"/>
  <c r="D146" i="20"/>
  <c r="E33" i="20"/>
  <c r="D1330" i="20"/>
  <c r="D923" i="20"/>
  <c r="D886" i="20"/>
  <c r="D738" i="20"/>
  <c r="D1293" i="20"/>
  <c r="D1404" i="20"/>
  <c r="D109" i="20"/>
  <c r="D110" i="20" s="1"/>
  <c r="D368" i="20"/>
  <c r="D849" i="20"/>
  <c r="D553" i="20"/>
  <c r="D1441" i="20"/>
  <c r="D331" i="20"/>
  <c r="D516" i="20"/>
  <c r="D590" i="20"/>
  <c r="D442" i="20"/>
  <c r="D405" i="20"/>
  <c r="D812" i="20"/>
  <c r="D701" i="20"/>
  <c r="D664" i="20"/>
  <c r="D257" i="20"/>
  <c r="D220" i="20"/>
  <c r="D1256" i="20"/>
  <c r="D183" i="20"/>
  <c r="D1072" i="20"/>
  <c r="D1108" i="20"/>
  <c r="D997" i="20"/>
  <c r="D1219" i="20"/>
  <c r="D775" i="20"/>
  <c r="D479" i="20"/>
  <c r="D1034" i="20"/>
  <c r="D1145" i="20"/>
  <c r="D627" i="20" l="1"/>
  <c r="D628" i="20" s="1"/>
  <c r="D961" i="20"/>
  <c r="D35" i="20"/>
  <c r="D147" i="20"/>
  <c r="D1368" i="20"/>
  <c r="D1220" i="20"/>
  <c r="D184" i="20"/>
  <c r="D887" i="20"/>
  <c r="D1331" i="20"/>
  <c r="D813" i="20"/>
  <c r="D998" i="20"/>
  <c r="D406" i="20"/>
  <c r="D591" i="20"/>
  <c r="D73" i="20"/>
  <c r="D517" i="20"/>
  <c r="D1442" i="20"/>
  <c r="D1294" i="20"/>
  <c r="D1109" i="20"/>
  <c r="D702" i="20"/>
  <c r="D443" i="20"/>
  <c r="D480" i="20"/>
  <c r="D1146" i="20"/>
  <c r="D776" i="20"/>
  <c r="D1257" i="20"/>
  <c r="D221" i="20"/>
  <c r="D332" i="20"/>
  <c r="D554" i="20"/>
  <c r="D850" i="20"/>
  <c r="D1405" i="20"/>
  <c r="D739" i="20"/>
  <c r="D1035" i="20"/>
  <c r="D258" i="20"/>
  <c r="D665" i="20"/>
  <c r="D369" i="20"/>
  <c r="D924" i="20"/>
  <c r="D9" i="20" l="1"/>
  <c r="D36" i="20" l="1"/>
  <c r="G9" i="20"/>
</calcChain>
</file>

<file path=xl/sharedStrings.xml><?xml version="1.0" encoding="utf-8"?>
<sst xmlns="http://schemas.openxmlformats.org/spreadsheetml/2006/main" count="6256" uniqueCount="221">
  <si>
    <t>№ лота</t>
  </si>
  <si>
    <t>Наименование участкового лесничества</t>
  </si>
  <si>
    <t>Номер  квартала</t>
  </si>
  <si>
    <t>Номер  выдела</t>
  </si>
  <si>
    <t>Площадь, га</t>
  </si>
  <si>
    <t>Хозяйство</t>
  </si>
  <si>
    <t>Способ рубки</t>
  </si>
  <si>
    <t>Порода</t>
  </si>
  <si>
    <t>Деловая древесина куб. метр</t>
  </si>
  <si>
    <t>Дровяная</t>
  </si>
  <si>
    <t>Всего</t>
  </si>
  <si>
    <t>Крупная</t>
  </si>
  <si>
    <t>Средняя</t>
  </si>
  <si>
    <t>Мелкая</t>
  </si>
  <si>
    <t>Итого</t>
  </si>
  <si>
    <t>хворост, неликвид</t>
  </si>
  <si>
    <t>Береза</t>
  </si>
  <si>
    <t>Осина</t>
  </si>
  <si>
    <t>Липа</t>
  </si>
  <si>
    <t>Аукционная цена, руб</t>
  </si>
  <si>
    <t>ВСЕГО</t>
  </si>
  <si>
    <t>Тимерликовское</t>
  </si>
  <si>
    <t>СР</t>
  </si>
  <si>
    <t>Мамыковское</t>
  </si>
  <si>
    <t>Дуб</t>
  </si>
  <si>
    <t>Вишнево-Полянское</t>
  </si>
  <si>
    <t>Тумбинское</t>
  </si>
  <si>
    <t>Чулпановское</t>
  </si>
  <si>
    <t>Ольха черная</t>
  </si>
  <si>
    <t>Минимальный размер платы по договору купли-продажи лесных насаждений</t>
  </si>
  <si>
    <t>Начальная цена Лота, руб.</t>
  </si>
  <si>
    <t xml:space="preserve">Ведомость </t>
  </si>
  <si>
    <t xml:space="preserve">расчета минимального размера платы по договору купли-продажи лесных насаждений </t>
  </si>
  <si>
    <t>в пределах ГКУ "Нурлатское лесничество"</t>
  </si>
  <si>
    <t>Участковое лесничество</t>
  </si>
  <si>
    <t>порода</t>
  </si>
  <si>
    <t/>
  </si>
  <si>
    <t>Дуб низкоствольный</t>
  </si>
  <si>
    <t>9ОС1Б</t>
  </si>
  <si>
    <t>10ОС+ЛП</t>
  </si>
  <si>
    <t>8ОС1Б1ЛП+КЛ</t>
  </si>
  <si>
    <t>8ОС2Б+ЛП</t>
  </si>
  <si>
    <t>7Б3ОС+ЛП</t>
  </si>
  <si>
    <t>6ОС3Б1ЛП</t>
  </si>
  <si>
    <t>7Б2ОС1ЛП</t>
  </si>
  <si>
    <t>6ОС2Б2ЛП</t>
  </si>
  <si>
    <t>8ОС2Б</t>
  </si>
  <si>
    <t>7ОС3Б</t>
  </si>
  <si>
    <t>6ОС4Б+ЛП</t>
  </si>
  <si>
    <t>5ОС3Б2ЛП</t>
  </si>
  <si>
    <t>4ОС3Б3ЛП</t>
  </si>
  <si>
    <t>7Б3ОС</t>
  </si>
  <si>
    <t>6ОС3Б1ЛП+КЛ</t>
  </si>
  <si>
    <t>6Б3ОС1ЛП</t>
  </si>
  <si>
    <t>5ОС3Б2ЛП+КЛ</t>
  </si>
  <si>
    <t>9Б1ОС</t>
  </si>
  <si>
    <t>Клен</t>
  </si>
  <si>
    <t>7ОС1ЛП2Б+КЛ</t>
  </si>
  <si>
    <t>5ОС3Б1ЛП1КЛ</t>
  </si>
  <si>
    <t>Восходское</t>
  </si>
  <si>
    <t>8Б1ОС1ЛП+ДН</t>
  </si>
  <si>
    <t>5ЛП3Б2ОС+Д</t>
  </si>
  <si>
    <t>7Б1ЛП1ОС1Д</t>
  </si>
  <si>
    <t>Вяз</t>
  </si>
  <si>
    <t>8Б1ЛП1ОС+С</t>
  </si>
  <si>
    <t>6ЛП1Б1Д1ЛП1ОС</t>
  </si>
  <si>
    <t>Минимальный размер платы по договору купли-продажи лесных насаждений , руб</t>
  </si>
  <si>
    <t xml:space="preserve">по лесосекам выставляемым на аукцион для субъектов малого и среднего предпринимательства </t>
  </si>
  <si>
    <t>га</t>
  </si>
  <si>
    <t>м3</t>
  </si>
  <si>
    <t>Мероприятия</t>
  </si>
  <si>
    <t>км</t>
  </si>
  <si>
    <t>Очистка от захламленности</t>
  </si>
  <si>
    <t>Создание лесных культур</t>
  </si>
  <si>
    <t>Агротехнический уход</t>
  </si>
  <si>
    <t>Дополнение лесных культур</t>
  </si>
  <si>
    <t xml:space="preserve">Коэффициент </t>
  </si>
  <si>
    <t>ОК</t>
  </si>
  <si>
    <t>кв</t>
  </si>
  <si>
    <t>выд</t>
  </si>
  <si>
    <t>площ</t>
  </si>
  <si>
    <t>руб</t>
  </si>
  <si>
    <t>коэф</t>
  </si>
  <si>
    <t>аук. Цена</t>
  </si>
  <si>
    <t>периметр</t>
  </si>
  <si>
    <t>делянка</t>
  </si>
  <si>
    <t>уч.  л-во</t>
  </si>
  <si>
    <t>Приложение №3</t>
  </si>
  <si>
    <t>к Договору</t>
  </si>
  <si>
    <t>купли-продажи лесных насаждений</t>
  </si>
  <si>
    <t>РАСЧЕТ</t>
  </si>
  <si>
    <t>платы по договору купли-продажи лесных насаждений</t>
  </si>
  <si>
    <t>___________________</t>
  </si>
  <si>
    <t>"____"_______________20_____г</t>
  </si>
  <si>
    <t>объема лесных ресурсов и ставках платы за единицу площади лесного участка, находящегося в федеральной собственности" (с изменениями от 30 июня 2007 года)</t>
  </si>
  <si>
    <t>Вид рубки</t>
  </si>
  <si>
    <t>№ квартала</t>
  </si>
  <si>
    <t>№ выдела</t>
  </si>
  <si>
    <t>Площадь,га</t>
  </si>
  <si>
    <t>Дрова</t>
  </si>
  <si>
    <t>Всего, куб.м</t>
  </si>
  <si>
    <t>крупная</t>
  </si>
  <si>
    <t>средняя</t>
  </si>
  <si>
    <t>мелкая</t>
  </si>
  <si>
    <t>итого</t>
  </si>
  <si>
    <t>сплошная рубка</t>
  </si>
  <si>
    <t>стоимость</t>
  </si>
  <si>
    <t>итого куб.м</t>
  </si>
  <si>
    <t>Реквизиты для оплаты</t>
  </si>
  <si>
    <t>БИК 049205001</t>
  </si>
  <si>
    <t>Счет № 40101810800000010001</t>
  </si>
  <si>
    <t>ИНН 1660098481 КПП 165701001</t>
  </si>
  <si>
    <t>Управление Федерального казначейства по Республике Татарстан</t>
  </si>
  <si>
    <t xml:space="preserve">(Министерство лесного хозяйства Республики Татарстан) </t>
  </si>
  <si>
    <t>КБК-  053 1 12 04011 016000 120</t>
  </si>
  <si>
    <t>ОКТМО – 92646000</t>
  </si>
  <si>
    <t>Продавец</t>
  </si>
  <si>
    <t>Покупатель</t>
  </si>
  <si>
    <t>(фамилия, имя, отчество)</t>
  </si>
  <si>
    <t>(подпись)</t>
  </si>
  <si>
    <t>М.П.</t>
  </si>
  <si>
    <t>№ делянки</t>
  </si>
  <si>
    <t>стоимость, руб</t>
  </si>
  <si>
    <t xml:space="preserve">Расчет начальной цены Лота на право заключения договора купли-продажи лесных насаждений 
с представителями малого и среднего предпринимательства
</t>
  </si>
  <si>
    <t>Исходные данные:</t>
  </si>
  <si>
    <t>Место расположения лесосеки</t>
  </si>
  <si>
    <t>Площадь лесного участка, га.</t>
  </si>
  <si>
    <t xml:space="preserve">Объем древесины, куб.м. </t>
  </si>
  <si>
    <t>стоимость 
за 1 куб.м., руб.</t>
  </si>
  <si>
    <t>Минимальная ставка платы, руб.</t>
  </si>
  <si>
    <t>Состав лесных насаждений</t>
  </si>
  <si>
    <t>возраст</t>
  </si>
  <si>
    <t>способ рубки</t>
  </si>
  <si>
    <t>Сплошная</t>
  </si>
  <si>
    <t>Затраты на 
единицу 
работ</t>
  </si>
  <si>
    <t>Объем работ 
по регламенту</t>
  </si>
  <si>
    <t>Затраты 
всего</t>
  </si>
  <si>
    <t>Выполнение работ по отводу и таксации лесосеки</t>
  </si>
  <si>
    <t>Прочистка и обновление противопожарных минерализованных полос</t>
  </si>
  <si>
    <t>Устройство противопожарных минерализованных полос</t>
  </si>
  <si>
    <t xml:space="preserve">Проведение рубок ухода за молодняками 
(осветления, прочистки) </t>
  </si>
  <si>
    <t>Содействие естественному восстановлению</t>
  </si>
  <si>
    <t>Подготовка почвы под лесные культуры</t>
  </si>
  <si>
    <t>Расчет коэффициента:</t>
  </si>
  <si>
    <t>Расчет коэффициентов</t>
  </si>
  <si>
    <t>K1=</t>
  </si>
  <si>
    <t>К2=</t>
  </si>
  <si>
    <t>К3=</t>
  </si>
  <si>
    <t>K4=</t>
  </si>
  <si>
    <t>K=</t>
  </si>
  <si>
    <t>Начальная цена Лота составит, руб.:</t>
  </si>
  <si>
    <t>за 1 куб.м., руб.</t>
  </si>
  <si>
    <t>ГКУ "Нурлатское лесничество"</t>
  </si>
  <si>
    <t>состав</t>
  </si>
  <si>
    <t>цена за 1 м3</t>
  </si>
  <si>
    <t>Назиров А.А.</t>
  </si>
  <si>
    <t>отделение НБ РТ Банка России г. Казань</t>
  </si>
  <si>
    <t>кадастровый номер участка</t>
  </si>
  <si>
    <t>с учетом коэффициента 1,51 на 2017 год (постановление Правительства РФ от 14.12.2016 г. № 1350)</t>
  </si>
  <si>
    <t xml:space="preserve">Расчет стоимости древесины производился по ставкам платы, утвержденным Постановлением Правительства РФ от 22.05.2007 года № 310 "О ставках платы за единицу </t>
  </si>
  <si>
    <t>Общий запас</t>
  </si>
  <si>
    <t xml:space="preserve">При ликвидном запасе древесины на 1 га применяется коэффициент: от 150,1 м3 и более - 1,05,  до 100 м3 - 0,9,  от 100,1 до 150 м3 - 1. </t>
  </si>
  <si>
    <t>Мягколиственное</t>
  </si>
  <si>
    <t>ставки 2017 г. с учетом поправочных коэффициентов</t>
  </si>
  <si>
    <t>Номер лесосеки</t>
  </si>
  <si>
    <t>в бюджет РТ</t>
  </si>
  <si>
    <t>правильные</t>
  </si>
  <si>
    <t xml:space="preserve">                                                                      Деловая древесина</t>
  </si>
  <si>
    <t>16:32:000000:2183</t>
  </si>
  <si>
    <t>16:32:010501:555</t>
  </si>
  <si>
    <t>16:32:010501:556</t>
  </si>
  <si>
    <t>16:32:010501:551</t>
  </si>
  <si>
    <t>16:32:010501:549</t>
  </si>
  <si>
    <t>16:32:000000:2141</t>
  </si>
  <si>
    <t>16:32:000000:2189</t>
  </si>
  <si>
    <t>16:32:000000:2136</t>
  </si>
  <si>
    <t>16:32:000000:2119</t>
  </si>
  <si>
    <t>16:32:000000:2177</t>
  </si>
  <si>
    <t>16:32:000000:2176</t>
  </si>
  <si>
    <t>16:32:260102:57</t>
  </si>
  <si>
    <t>16:32:000000:2144</t>
  </si>
  <si>
    <t>Лот 1</t>
  </si>
  <si>
    <t>Лот 2</t>
  </si>
  <si>
    <t>Лот 3</t>
  </si>
  <si>
    <t>Лот 4</t>
  </si>
  <si>
    <t>Лот 5</t>
  </si>
  <si>
    <t>Лот 6</t>
  </si>
  <si>
    <t>Лот 7</t>
  </si>
  <si>
    <t>Лот 8</t>
  </si>
  <si>
    <t>Лот 9</t>
  </si>
  <si>
    <t>Лот 10</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</si>
  <si>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</si>
  <si>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</si>
  <si>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</si>
  <si>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</si>
  <si>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</si>
  <si>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</si>
  <si>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</si>
  <si>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</si>
  <si>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</si>
  <si>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</si>
  <si>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</si>
  <si>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</si>
  <si>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</si>
  <si>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</si>
  <si>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</si>
  <si>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</si>
  <si>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</si>
  <si>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</si>
  <si>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</si>
  <si>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</si>
  <si>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</si>
  <si>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</si>
  <si>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</si>
  <si>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</si>
  <si>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</si>
  <si>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</si>
  <si>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</si>
  <si>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</si>
  <si>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</si>
  <si>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 xml:space="preserve">стоим. 1 м3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</si>
</sst>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
    <numFmt numFmtId="166" formatCode="#,##0.0"/>
  </numFmts>
  <fonts count="30" x14ac:knownFonts="1">
    <font>
      <sz val="10"/>
      <name val="Arial"/>
    </font>
    <font>
      <sz val="10"/>
      <name val="Arial"/>
      <family val="2"/>
      <charset val="204"/>
    </font>
    <font>
      <sz val="10"/>
      <name val="Times New Roman"/>
      <family val="1"/>
      <charset val="204"/>
    </font>
    <font>
      <b/>
      <sz val="10"/>
      <name val="Times New Roman"/>
      <family val="1"/>
      <charset val="204"/>
    </font>
    <font>
      <sz val="10"/>
      <color theme="1"/>
      <name val="Times New Roman"/>
      <family val="1"/>
      <charset val="204"/>
    </font>
    <font>
      <sz val="12"/>
      <name val="Times New Roman"/>
      <family val="1"/>
      <charset val="204"/>
    </font>
    <font>
      <b/>
      <sz val="48"/>
      <color theme="1"/>
      <name val="Times New Roman"/>
      <family val="1"/>
      <charset val="204"/>
    </font>
    <font>
      <sz val="14"/>
      <color theme="1"/>
      <name val="Times New Roman"/>
      <family val="1"/>
      <charset val="204"/>
    </font>
    <font>
      <sz val="18"/>
      <color theme="1"/>
      <name val="Times New Roman"/>
      <family val="1"/>
      <charset val="204"/>
    </font>
    <font>
      <b/>
      <sz val="20"/>
      <color rgb="FFFF0000"/>
      <name val="Times New Roman"/>
      <family val="1"/>
      <charset val="204"/>
    </font>
    <font>
      <b/>
      <sz val="20"/>
      <color theme="1"/>
      <name val="Times New Roman"/>
      <family val="1"/>
      <charset val="204"/>
    </font>
    <font>
      <sz val="16"/>
      <color theme="1"/>
      <name val="Times New Roman"/>
      <family val="1"/>
      <charset val="204"/>
    </font>
    <font>
      <b/>
      <sz val="15"/>
      <color theme="1"/>
      <name val="Times New Roman"/>
      <family val="1"/>
      <charset val="204"/>
    </font>
    <font>
      <b/>
      <sz val="16"/>
      <color theme="1"/>
      <name val="Times New Roman"/>
      <family val="1"/>
      <charset val="204"/>
    </font>
    <font>
      <sz val="17"/>
      <color rgb="FFC00000"/>
      <name val="Times New Roman"/>
      <family val="1"/>
      <charset val="204"/>
    </font>
    <font>
      <sz val="13"/>
      <color theme="1"/>
      <name val="Times New Roman"/>
      <family val="1"/>
      <charset val="204"/>
    </font>
    <font>
      <sz val="12"/>
      <color theme="1"/>
      <name val="Times New Roman"/>
      <family val="1"/>
      <charset val="204"/>
    </font>
    <font>
      <b/>
      <sz val="16"/>
      <color rgb="FF00B050"/>
      <name val="Times New Roman"/>
      <family val="1"/>
      <charset val="204"/>
    </font>
    <font>
      <sz val="16"/>
      <color rgb="FFC00000"/>
      <name val="Times New Roman"/>
      <family val="1"/>
      <charset val="204"/>
    </font>
    <font>
      <b/>
      <sz val="12"/>
      <color theme="1" tint="0.499984740745262"/>
      <name val="Arial"/>
      <family val="2"/>
      <charset val="204"/>
    </font>
    <font>
      <sz val="17"/>
      <color theme="1"/>
      <name val="Arial"/>
      <family val="2"/>
      <charset val="204"/>
    </font>
    <font>
      <sz val="18"/>
      <color rgb="FFC00000"/>
      <name val="Times New Roman"/>
      <family val="1"/>
      <charset val="204"/>
    </font>
    <font>
      <sz val="14"/>
      <color theme="0" tint="-0.499984740745262"/>
      <name val="Times New Roman"/>
      <family val="1"/>
      <charset val="204"/>
    </font>
    <font>
      <b/>
      <sz val="12"/>
      <color theme="1"/>
      <name val="Times New Roman"/>
      <family val="1"/>
      <charset val="204"/>
    </font>
    <font>
      <sz val="12"/>
      <color theme="0" tint="-0.499984740745262"/>
      <name val="Times New Roman"/>
      <family val="1"/>
      <charset val="204"/>
    </font>
    <font>
      <sz val="24"/>
      <name val="Times New Roman"/>
      <family val="1"/>
      <charset val="204"/>
    </font>
    <font>
      <b/>
      <sz val="10"/>
      <color theme="1"/>
      <name val="Times New Roman"/>
      <family val="1"/>
      <charset val="204"/>
    </font>
    <font>
      <sz val="11"/>
      <color theme="1"/>
      <name val="Calibri"/>
      <family val="2"/>
      <charset val="204"/>
      <scheme val="minor"/>
    </font>
    <font>
      <sz val="10"/>
      <name val="Arial Cyr"/>
      <charset val="204"/>
    </font>
    <font>
      <sz val="11"/>
      <color theme="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theme="6" tint="0.79998168889431442"/>
        <bgColor indexed="64"/>
      </patternFill>
    </fill>
    <fill>
      <patternFill patternType="solid">
        <fgColor theme="6" tint="0.3999755851924192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thin">
        <color indexed="64"/>
      </top>
      <bottom style="thin">
        <color indexed="64"/>
      </bottom>
      <diagonal/>
    </border>
  </borders>
  <cellStyleXfs count="14">
    <xf numFmtId="0" fontId="0" fillId="0" borderId="0"/>
    <xf numFmtId="0" fontId="1" fillId="0" borderId="0"/>
    <xf numFmtId="0" fontId="27" fillId="0" borderId="0"/>
    <xf numFmtId="0" fontId="28" fillId="0" borderId="0"/>
    <xf numFmtId="0" fontId="1" fillId="0" borderId="0"/>
    <xf numFmtId="0" fontId="28" fillId="0" borderId="0"/>
    <xf numFmtId="0" fontId="28" fillId="0" borderId="0"/>
    <xf numFmtId="0" fontId="29" fillId="0" borderId="0"/>
    <xf numFmtId="0" fontId="28" fillId="0" borderId="0"/>
    <xf numFmtId="0" fontId="29" fillId="0" borderId="0"/>
    <xf numFmtId="0" fontId="28" fillId="0" borderId="0"/>
    <xf numFmtId="0" fontId="29" fillId="0" borderId="0"/>
    <xf numFmtId="0" fontId="28" fillId="0" borderId="0"/>
    <xf numFmtId="0" fontId="29" fillId="0" borderId="0"/>
  </cellStyleXfs>
  <cellXfs count="243">
    <xf numFmtId="0" fontId="0" fillId="0" borderId="0" xfId="0"/>
    <xf numFmtId="2" fontId="2" fillId="0" borderId="0" xfId="0" applyNumberFormat="1" applyFont="1" applyFill="1" applyBorder="1" applyAlignment="1">
      <alignment horizontal="center" vertical="center"/>
    </xf>
    <xf numFmtId="0" fontId="0" fillId="0" borderId="0" xfId="0" applyAlignment="1">
      <alignment horizontal="center"/>
    </xf>
    <xf numFmtId="1" fontId="2" fillId="0" borderId="0" xfId="0" applyNumberFormat="1" applyFont="1" applyFill="1" applyBorder="1" applyAlignment="1">
      <alignment horizontal="center" vertical="center"/>
    </xf>
    <xf numFmtId="2" fontId="2" fillId="0" borderId="1" xfId="0" applyNumberFormat="1" applyFont="1" applyFill="1" applyBorder="1" applyAlignment="1">
      <alignment horizontal="center" vertical="center"/>
    </xf>
    <xf numFmtId="0" fontId="0" fillId="0" borderId="0" xfId="0" applyFill="1"/>
    <xf numFmtId="0" fontId="5" fillId="0" borderId="0" xfId="0" applyFont="1" applyAlignment="1">
      <alignment horizontal="center" vertical="center"/>
    </xf>
    <xf numFmtId="4" fontId="5" fillId="0" borderId="1" xfId="0" applyNumberFormat="1" applyFont="1" applyBorder="1" applyAlignment="1">
      <alignment horizontal="center" vertical="center"/>
    </xf>
    <xf numFmtId="0" fontId="2" fillId="0" borderId="1" xfId="0" applyFont="1" applyBorder="1" applyAlignment="1">
      <alignment horizontal="center" vertical="center"/>
    </xf>
    <xf numFmtId="1" fontId="5" fillId="0" borderId="1" xfId="0" applyNumberFormat="1" applyFont="1" applyFill="1" applyBorder="1" applyAlignment="1">
      <alignment horizontal="center" vertical="center" wrapText="1"/>
    </xf>
    <xf numFmtId="0" fontId="2" fillId="0" borderId="0" xfId="0" applyFont="1" applyFill="1"/>
    <xf numFmtId="0" fontId="2" fillId="6" borderId="1" xfId="0" applyFont="1" applyFill="1" applyBorder="1" applyAlignment="1">
      <alignment horizontal="right" vertical="center" wrapText="1"/>
    </xf>
    <xf numFmtId="2" fontId="2" fillId="6" borderId="1" xfId="0" applyNumberFormat="1" applyFont="1" applyFill="1" applyBorder="1" applyAlignment="1">
      <alignment horizontal="right" vertical="center"/>
    </xf>
    <xf numFmtId="0" fontId="3" fillId="0" borderId="1" xfId="0" applyFont="1" applyFill="1" applyBorder="1" applyAlignment="1">
      <alignment horizontal="left" vertical="center"/>
    </xf>
    <xf numFmtId="0" fontId="2" fillId="0" borderId="1" xfId="0" applyFont="1" applyFill="1" applyBorder="1" applyAlignment="1">
      <alignment horizontal="left" vertical="center"/>
    </xf>
    <xf numFmtId="0" fontId="8" fillId="5" borderId="0" xfId="0" applyFont="1" applyFill="1" applyAlignment="1">
      <alignment horizontal="center" vertical="center"/>
    </xf>
    <xf numFmtId="0" fontId="7" fillId="5" borderId="0" xfId="0" applyFont="1" applyFill="1" applyAlignment="1">
      <alignment horizontal="center" vertical="center"/>
    </xf>
    <xf numFmtId="0" fontId="7" fillId="5" borderId="0" xfId="0" applyFont="1" applyFill="1" applyBorder="1" applyAlignment="1">
      <alignment horizontal="center" vertical="center"/>
    </xf>
    <xf numFmtId="4" fontId="14" fillId="4" borderId="4" xfId="0" applyNumberFormat="1" applyFont="1" applyFill="1" applyBorder="1" applyAlignment="1">
      <alignment horizontal="center" vertical="center"/>
    </xf>
    <xf numFmtId="4" fontId="14" fillId="4" borderId="1" xfId="0" applyNumberFormat="1" applyFont="1" applyFill="1" applyBorder="1" applyAlignment="1">
      <alignment horizontal="center" vertical="center"/>
    </xf>
    <xf numFmtId="4" fontId="7" fillId="5" borderId="0" xfId="0" applyNumberFormat="1" applyFont="1" applyFill="1" applyBorder="1" applyAlignment="1">
      <alignment horizontal="center" vertical="center"/>
    </xf>
    <xf numFmtId="0" fontId="19" fillId="5" borderId="14" xfId="0" applyFont="1" applyFill="1" applyBorder="1" applyAlignment="1">
      <alignment horizontal="center" vertical="center" wrapText="1"/>
    </xf>
    <xf numFmtId="0" fontId="19" fillId="5" borderId="30" xfId="0" applyFont="1" applyFill="1" applyBorder="1" applyAlignment="1">
      <alignment horizontal="center" vertical="center" wrapText="1"/>
    </xf>
    <xf numFmtId="164" fontId="11" fillId="5" borderId="0" xfId="0" applyNumberFormat="1" applyFont="1" applyFill="1" applyBorder="1" applyAlignment="1">
      <alignment horizontal="center" vertical="center" wrapText="1"/>
    </xf>
    <xf numFmtId="0" fontId="8" fillId="5" borderId="0" xfId="0" applyFont="1" applyFill="1" applyBorder="1" applyAlignment="1">
      <alignment horizontal="center" vertical="center"/>
    </xf>
    <xf numFmtId="0" fontId="7" fillId="5" borderId="0" xfId="0" applyFont="1" applyFill="1" applyAlignment="1">
      <alignment horizontal="center"/>
    </xf>
    <xf numFmtId="0" fontId="9" fillId="5" borderId="0" xfId="0" applyFont="1" applyFill="1" applyAlignment="1">
      <alignment horizontal="center" vertical="center"/>
    </xf>
    <xf numFmtId="0" fontId="10" fillId="5" borderId="0" xfId="0" applyFont="1" applyFill="1" applyAlignment="1">
      <alignment horizontal="center" vertical="center"/>
    </xf>
    <xf numFmtId="0" fontId="11" fillId="5" borderId="25" xfId="0" applyFont="1" applyFill="1" applyBorder="1" applyAlignment="1">
      <alignment horizontal="center" vertical="center"/>
    </xf>
    <xf numFmtId="4" fontId="8" fillId="5" borderId="0" xfId="0" applyNumberFormat="1" applyFont="1" applyFill="1" applyBorder="1" applyAlignment="1">
      <alignment horizontal="center" vertical="center"/>
    </xf>
    <xf numFmtId="0" fontId="11" fillId="5" borderId="27" xfId="0" applyFont="1" applyFill="1" applyBorder="1" applyAlignment="1">
      <alignment horizontal="center" vertical="center"/>
    </xf>
    <xf numFmtId="0" fontId="16" fillId="5" borderId="0" xfId="0" applyFont="1" applyFill="1" applyBorder="1" applyAlignment="1">
      <alignment horizontal="center" vertical="center"/>
    </xf>
    <xf numFmtId="4" fontId="8" fillId="5" borderId="0" xfId="0" applyNumberFormat="1" applyFont="1" applyFill="1" applyAlignment="1">
      <alignment horizontal="center" vertical="center"/>
    </xf>
    <xf numFmtId="0" fontId="7" fillId="5" borderId="0" xfId="0" applyFont="1" applyFill="1" applyBorder="1" applyAlignment="1">
      <alignment horizontal="center" vertical="center" wrapText="1"/>
    </xf>
    <xf numFmtId="0" fontId="22" fillId="5" borderId="0" xfId="0" applyFont="1" applyFill="1" applyBorder="1" applyAlignment="1">
      <alignment horizontal="center" vertical="center"/>
    </xf>
    <xf numFmtId="2" fontId="7" fillId="5" borderId="0" xfId="0" applyNumberFormat="1" applyFont="1" applyFill="1" applyBorder="1" applyAlignment="1">
      <alignment horizontal="center" vertical="center"/>
    </xf>
    <xf numFmtId="0" fontId="22" fillId="5" borderId="6" xfId="0" applyFont="1" applyFill="1" applyBorder="1" applyAlignment="1">
      <alignment horizontal="center" vertical="center"/>
    </xf>
    <xf numFmtId="2" fontId="7" fillId="5" borderId="6" xfId="0" applyNumberFormat="1" applyFont="1" applyFill="1" applyBorder="1" applyAlignment="1">
      <alignment horizontal="center" vertical="center"/>
    </xf>
    <xf numFmtId="0" fontId="9" fillId="5" borderId="33" xfId="0" applyFont="1" applyFill="1" applyBorder="1" applyAlignment="1">
      <alignment horizontal="center" vertical="center"/>
    </xf>
    <xf numFmtId="2" fontId="9" fillId="5" borderId="33" xfId="0" applyNumberFormat="1" applyFont="1" applyFill="1" applyBorder="1" applyAlignment="1">
      <alignment horizontal="center" vertical="center"/>
    </xf>
    <xf numFmtId="2" fontId="9" fillId="5" borderId="0" xfId="0" applyNumberFormat="1" applyFont="1" applyFill="1" applyAlignment="1">
      <alignment horizontal="center" vertical="center"/>
    </xf>
    <xf numFmtId="4" fontId="7" fillId="5" borderId="0" xfId="0" applyNumberFormat="1" applyFont="1" applyFill="1" applyAlignment="1">
      <alignment horizontal="center" vertical="center"/>
    </xf>
    <xf numFmtId="0" fontId="10" fillId="5" borderId="0" xfId="0" applyFont="1" applyFill="1" applyAlignment="1">
      <alignment horizontal="center"/>
    </xf>
    <xf numFmtId="0" fontId="16" fillId="5" borderId="0" xfId="0" applyFont="1" applyFill="1" applyBorder="1" applyAlignment="1">
      <alignment horizontal="center"/>
    </xf>
    <xf numFmtId="4" fontId="11" fillId="5" borderId="14" xfId="0" applyNumberFormat="1" applyFont="1" applyFill="1" applyBorder="1" applyAlignment="1">
      <alignment horizontal="center" vertical="center" wrapText="1"/>
    </xf>
    <xf numFmtId="2" fontId="21" fillId="5" borderId="16" xfId="0" applyNumberFormat="1" applyFont="1" applyFill="1" applyBorder="1" applyAlignment="1">
      <alignment horizontal="center" vertical="center" wrapText="1"/>
    </xf>
    <xf numFmtId="4" fontId="11" fillId="5" borderId="8" xfId="0" applyNumberFormat="1" applyFont="1" applyFill="1" applyBorder="1" applyAlignment="1">
      <alignment horizontal="center" vertical="center" wrapText="1"/>
    </xf>
    <xf numFmtId="2" fontId="21" fillId="5" borderId="9" xfId="0" applyNumberFormat="1" applyFont="1" applyFill="1" applyBorder="1" applyAlignment="1">
      <alignment horizontal="center" vertical="center" wrapText="1"/>
    </xf>
    <xf numFmtId="4" fontId="11" fillId="5" borderId="11" xfId="0" applyNumberFormat="1" applyFont="1" applyFill="1" applyBorder="1" applyAlignment="1">
      <alignment horizontal="center" vertical="center" wrapText="1"/>
    </xf>
    <xf numFmtId="2" fontId="21" fillId="5" borderId="17" xfId="0" applyNumberFormat="1" applyFont="1" applyFill="1" applyBorder="1" applyAlignment="1">
      <alignment horizontal="center" vertical="center" wrapText="1"/>
    </xf>
    <xf numFmtId="4" fontId="11" fillId="5" borderId="32" xfId="0" applyNumberFormat="1" applyFont="1" applyFill="1" applyBorder="1" applyAlignment="1">
      <alignment horizontal="center" vertical="center" wrapText="1"/>
    </xf>
    <xf numFmtId="2" fontId="21" fillId="5" borderId="30" xfId="0" applyNumberFormat="1" applyFont="1" applyFill="1" applyBorder="1" applyAlignment="1">
      <alignment horizontal="center" vertical="center" wrapText="1"/>
    </xf>
    <xf numFmtId="4" fontId="11" fillId="5" borderId="1" xfId="0" applyNumberFormat="1" applyFont="1" applyFill="1" applyBorder="1" applyAlignment="1">
      <alignment horizontal="center" vertical="center" wrapText="1"/>
    </xf>
    <xf numFmtId="2" fontId="21" fillId="5" borderId="19" xfId="0" applyNumberFormat="1" applyFont="1" applyFill="1" applyBorder="1" applyAlignment="1">
      <alignment horizontal="center" vertical="center" wrapText="1"/>
    </xf>
    <xf numFmtId="2" fontId="21" fillId="5" borderId="12" xfId="0" applyNumberFormat="1" applyFont="1" applyFill="1" applyBorder="1" applyAlignment="1">
      <alignment horizontal="center" vertical="center" wrapText="1"/>
    </xf>
    <xf numFmtId="0" fontId="17" fillId="5" borderId="1" xfId="0" applyFont="1" applyFill="1" applyBorder="1" applyAlignment="1">
      <alignment horizontal="center" vertical="center"/>
    </xf>
    <xf numFmtId="0" fontId="13" fillId="4" borderId="1" xfId="0" applyFont="1" applyFill="1" applyBorder="1" applyAlignment="1">
      <alignment horizontal="center" vertical="center"/>
    </xf>
    <xf numFmtId="0" fontId="22" fillId="5" borderId="0" xfId="0" applyFont="1" applyFill="1" applyBorder="1" applyAlignment="1">
      <alignment horizontal="center" vertical="center"/>
    </xf>
    <xf numFmtId="0" fontId="5" fillId="0" borderId="0" xfId="0" applyFont="1" applyAlignment="1">
      <alignment horizontal="center"/>
    </xf>
    <xf numFmtId="0" fontId="5" fillId="0" borderId="0" xfId="0" applyFont="1"/>
    <xf numFmtId="0" fontId="16" fillId="5" borderId="0" xfId="0" applyFont="1" applyFill="1" applyAlignment="1">
      <alignment horizontal="center" vertical="center"/>
    </xf>
    <xf numFmtId="0" fontId="5" fillId="0" borderId="1" xfId="0" applyFont="1" applyBorder="1" applyAlignment="1">
      <alignment horizontal="center" vertical="center"/>
    </xf>
    <xf numFmtId="166" fontId="5" fillId="0" borderId="1" xfId="0" applyNumberFormat="1" applyFont="1" applyBorder="1" applyAlignment="1">
      <alignment horizontal="center" vertical="center"/>
    </xf>
    <xf numFmtId="0" fontId="23" fillId="5" borderId="0" xfId="0" applyFont="1" applyFill="1" applyBorder="1" applyAlignment="1">
      <alignment horizontal="center" vertical="center"/>
    </xf>
    <xf numFmtId="165" fontId="5" fillId="0" borderId="1" xfId="0" applyNumberFormat="1" applyFont="1" applyFill="1" applyBorder="1" applyAlignment="1">
      <alignment horizontal="center" vertical="center" wrapText="1"/>
    </xf>
    <xf numFmtId="164" fontId="16" fillId="5" borderId="0" xfId="0" applyNumberFormat="1" applyFont="1" applyFill="1" applyBorder="1" applyAlignment="1">
      <alignment horizontal="center" vertical="center" wrapText="1"/>
    </xf>
    <xf numFmtId="2" fontId="16" fillId="5" borderId="0" xfId="0" applyNumberFormat="1" applyFont="1" applyFill="1" applyAlignment="1">
      <alignment horizontal="center" vertical="center"/>
    </xf>
    <xf numFmtId="4" fontId="16" fillId="5" borderId="6" xfId="0" applyNumberFormat="1" applyFont="1" applyFill="1" applyBorder="1" applyAlignment="1">
      <alignment horizontal="center"/>
    </xf>
    <xf numFmtId="1" fontId="5" fillId="3" borderId="1" xfId="0" applyNumberFormat="1" applyFont="1" applyFill="1" applyBorder="1" applyAlignment="1">
      <alignment horizontal="center" vertical="center" wrapText="1"/>
    </xf>
    <xf numFmtId="1" fontId="18" fillId="4" borderId="1" xfId="0" applyNumberFormat="1" applyFont="1" applyFill="1" applyBorder="1" applyAlignment="1">
      <alignment horizontal="center" vertical="center"/>
    </xf>
    <xf numFmtId="1" fontId="2" fillId="3" borderId="1" xfId="0" applyNumberFormat="1" applyFont="1" applyFill="1" applyBorder="1" applyAlignment="1">
      <alignment horizontal="center" vertical="center"/>
    </xf>
    <xf numFmtId="165" fontId="3" fillId="0" borderId="0" xfId="0" applyNumberFormat="1" applyFont="1" applyFill="1" applyBorder="1" applyAlignment="1">
      <alignment horizontal="right" vertical="center"/>
    </xf>
    <xf numFmtId="165" fontId="2" fillId="0" borderId="0" xfId="0" applyNumberFormat="1" applyFont="1" applyFill="1" applyBorder="1" applyAlignment="1">
      <alignment horizontal="right" vertical="center"/>
    </xf>
    <xf numFmtId="0" fontId="3" fillId="0" borderId="0" xfId="0" applyFont="1" applyFill="1"/>
    <xf numFmtId="2" fontId="5" fillId="0" borderId="1" xfId="0" applyNumberFormat="1" applyFont="1" applyFill="1" applyBorder="1" applyAlignment="1">
      <alignment horizontal="center" vertical="center" wrapText="1"/>
    </xf>
    <xf numFmtId="2" fontId="2" fillId="0" borderId="1" xfId="0" applyNumberFormat="1" applyFont="1" applyBorder="1" applyAlignment="1">
      <alignment horizontal="center" vertical="center"/>
    </xf>
    <xf numFmtId="4" fontId="2" fillId="0" borderId="1" xfId="0" applyNumberFormat="1" applyFont="1" applyFill="1" applyBorder="1" applyAlignment="1">
      <alignment horizontal="center" vertical="center" wrapText="1"/>
    </xf>
    <xf numFmtId="0" fontId="2" fillId="0" borderId="0" xfId="0" applyFont="1" applyFill="1" applyAlignment="1">
      <alignment horizontal="center" vertical="center"/>
    </xf>
    <xf numFmtId="4" fontId="2" fillId="0" borderId="1" xfId="0" applyNumberFormat="1" applyFont="1" applyFill="1" applyBorder="1" applyAlignment="1">
      <alignment horizontal="center" vertical="center"/>
    </xf>
    <xf numFmtId="0" fontId="2" fillId="0" borderId="0" xfId="0" applyFont="1" applyFill="1" applyAlignment="1">
      <alignment horizontal="center"/>
    </xf>
    <xf numFmtId="3" fontId="14" fillId="4" borderId="1" xfId="0" applyNumberFormat="1" applyFont="1" applyFill="1" applyBorder="1" applyAlignment="1">
      <alignment horizontal="center" vertical="center"/>
    </xf>
    <xf numFmtId="0" fontId="22" fillId="5" borderId="0" xfId="0" applyFont="1" applyFill="1" applyBorder="1" applyAlignment="1">
      <alignment horizontal="center" vertical="center"/>
    </xf>
    <xf numFmtId="1" fontId="2" fillId="0" borderId="1" xfId="0" applyNumberFormat="1" applyFont="1" applyFill="1" applyBorder="1" applyAlignment="1" applyProtection="1">
      <alignment horizontal="center" vertical="center" wrapText="1"/>
      <protection hidden="1"/>
    </xf>
    <xf numFmtId="4" fontId="3" fillId="0" borderId="1" xfId="0" applyNumberFormat="1" applyFont="1" applyFill="1" applyBorder="1" applyAlignment="1" applyProtection="1">
      <alignment horizontal="right" vertical="center" wrapText="1"/>
      <protection hidden="1"/>
    </xf>
    <xf numFmtId="0" fontId="2" fillId="0" borderId="1" xfId="0" applyFont="1" applyFill="1" applyBorder="1"/>
    <xf numFmtId="4" fontId="3" fillId="0" borderId="1" xfId="0" applyNumberFormat="1" applyFont="1" applyFill="1" applyBorder="1" applyAlignment="1">
      <alignment horizontal="right" vertical="center"/>
    </xf>
    <xf numFmtId="0" fontId="2" fillId="0" borderId="0" xfId="0" applyFont="1" applyAlignment="1">
      <alignment horizontal="center" vertical="center"/>
    </xf>
    <xf numFmtId="0" fontId="2" fillId="0" borderId="0" xfId="0" applyFont="1" applyFill="1" applyAlignment="1">
      <alignment vertical="center"/>
    </xf>
    <xf numFmtId="4" fontId="2" fillId="0" borderId="1" xfId="0" applyNumberFormat="1" applyFont="1" applyFill="1" applyBorder="1" applyAlignment="1">
      <alignment horizontal="right" vertical="center"/>
    </xf>
    <xf numFmtId="0" fontId="25" fillId="0" borderId="0" xfId="0" applyFont="1" applyFill="1" applyAlignment="1">
      <alignment wrapText="1"/>
    </xf>
    <xf numFmtId="165" fontId="2" fillId="3" borderId="1" xfId="0" applyNumberFormat="1" applyFont="1" applyFill="1" applyBorder="1" applyAlignment="1">
      <alignment horizontal="center" vertical="center"/>
    </xf>
    <xf numFmtId="4" fontId="3" fillId="0" borderId="1" xfId="0" applyNumberFormat="1" applyFont="1" applyBorder="1" applyAlignment="1">
      <alignment horizontal="right" vertical="center"/>
    </xf>
    <xf numFmtId="4" fontId="2" fillId="0" borderId="1" xfId="0" applyNumberFormat="1" applyFont="1" applyBorder="1" applyAlignment="1">
      <alignment horizontal="right" vertical="center"/>
    </xf>
    <xf numFmtId="1" fontId="2" fillId="0" borderId="0" xfId="0" applyNumberFormat="1" applyFont="1" applyFill="1" applyBorder="1" applyAlignment="1" applyProtection="1">
      <alignment horizontal="center" vertical="center" wrapText="1"/>
      <protection hidden="1"/>
    </xf>
    <xf numFmtId="0" fontId="0" fillId="0" borderId="0" xfId="0" applyAlignment="1">
      <alignment horizontal="right" indent="1"/>
    </xf>
    <xf numFmtId="0" fontId="0" fillId="0" borderId="0" xfId="0" applyFill="1" applyAlignment="1">
      <alignment horizontal="right" indent="1"/>
    </xf>
    <xf numFmtId="0" fontId="2" fillId="0" borderId="0" xfId="0" applyFont="1" applyFill="1" applyBorder="1" applyAlignment="1">
      <alignment horizontal="center" vertical="center"/>
    </xf>
    <xf numFmtId="0" fontId="2" fillId="3" borderId="1" xfId="0" applyFont="1" applyFill="1" applyBorder="1" applyAlignment="1">
      <alignment horizontal="center" vertical="center"/>
    </xf>
    <xf numFmtId="0" fontId="5" fillId="0" borderId="0" xfId="0" applyFont="1" applyFill="1" applyAlignment="1">
      <alignment horizontal="center" vertical="center"/>
    </xf>
    <xf numFmtId="4" fontId="21" fillId="4" borderId="14" xfId="0" applyNumberFormat="1" applyFont="1" applyFill="1" applyBorder="1" applyAlignment="1">
      <alignment horizontal="right" vertical="center" wrapText="1"/>
    </xf>
    <xf numFmtId="4" fontId="21" fillId="4" borderId="8" xfId="0" applyNumberFormat="1" applyFont="1" applyFill="1" applyBorder="1" applyAlignment="1">
      <alignment horizontal="right" vertical="center" wrapText="1"/>
    </xf>
    <xf numFmtId="4" fontId="21" fillId="4" borderId="11" xfId="0" applyNumberFormat="1" applyFont="1" applyFill="1" applyBorder="1" applyAlignment="1">
      <alignment horizontal="right" vertical="center" wrapText="1"/>
    </xf>
    <xf numFmtId="4" fontId="21" fillId="4" borderId="32" xfId="0" applyNumberFormat="1" applyFont="1" applyFill="1" applyBorder="1" applyAlignment="1">
      <alignment horizontal="right" vertical="center" wrapText="1"/>
    </xf>
    <xf numFmtId="4" fontId="21" fillId="4" borderId="4" xfId="0" applyNumberFormat="1" applyFont="1" applyFill="1" applyBorder="1" applyAlignment="1">
      <alignment horizontal="right" vertical="center" wrapText="1"/>
    </xf>
    <xf numFmtId="4" fontId="21" fillId="4" borderId="1" xfId="0" applyNumberFormat="1" applyFont="1" applyFill="1" applyBorder="1" applyAlignment="1">
      <alignment horizontal="right" vertical="center" wrapText="1"/>
    </xf>
    <xf numFmtId="4" fontId="21" fillId="5" borderId="16" xfId="0" applyNumberFormat="1" applyFont="1" applyFill="1" applyBorder="1" applyAlignment="1">
      <alignment horizontal="right" vertical="center" wrapText="1"/>
    </xf>
    <xf numFmtId="4" fontId="21" fillId="5" borderId="9" xfId="0" applyNumberFormat="1" applyFont="1" applyFill="1" applyBorder="1" applyAlignment="1">
      <alignment horizontal="right" vertical="center" wrapText="1"/>
    </xf>
    <xf numFmtId="4" fontId="21" fillId="5" borderId="17" xfId="0" applyNumberFormat="1" applyFont="1" applyFill="1" applyBorder="1" applyAlignment="1">
      <alignment horizontal="right" vertical="center" wrapText="1"/>
    </xf>
    <xf numFmtId="4" fontId="21" fillId="5" borderId="30" xfId="0" applyNumberFormat="1" applyFont="1" applyFill="1" applyBorder="1" applyAlignment="1">
      <alignment horizontal="right" vertical="center" wrapText="1"/>
    </xf>
    <xf numFmtId="4" fontId="21" fillId="5" borderId="19" xfId="0" applyNumberFormat="1" applyFont="1" applyFill="1" applyBorder="1" applyAlignment="1">
      <alignment horizontal="right" vertical="center" wrapText="1"/>
    </xf>
    <xf numFmtId="4" fontId="21" fillId="5" borderId="12" xfId="0" applyNumberFormat="1" applyFont="1" applyFill="1" applyBorder="1" applyAlignment="1">
      <alignment horizontal="right" vertical="center" wrapText="1"/>
    </xf>
    <xf numFmtId="2" fontId="2" fillId="0" borderId="1" xfId="0" applyNumberFormat="1" applyFont="1" applyFill="1" applyBorder="1" applyAlignment="1" applyProtection="1">
      <alignment horizontal="center" vertical="center" wrapText="1"/>
      <protection hidden="1"/>
    </xf>
    <xf numFmtId="3" fontId="2" fillId="0" borderId="0" xfId="0" applyNumberFormat="1" applyFont="1" applyFill="1" applyBorder="1" applyAlignment="1" applyProtection="1">
      <alignment horizontal="center" vertical="center" wrapText="1"/>
      <protection hidden="1"/>
    </xf>
    <xf numFmtId="2" fontId="2" fillId="0" borderId="0" xfId="0" applyNumberFormat="1" applyFont="1" applyFill="1" applyBorder="1" applyAlignment="1">
      <alignment horizontal="left" vertical="center"/>
    </xf>
    <xf numFmtId="165" fontId="2" fillId="0" borderId="0" xfId="0" applyNumberFormat="1" applyFont="1" applyFill="1" applyAlignment="1">
      <alignment horizontal="right" vertical="center"/>
    </xf>
    <xf numFmtId="2" fontId="2" fillId="0" borderId="0" xfId="0" applyNumberFormat="1" applyFont="1" applyFill="1" applyBorder="1" applyAlignment="1" applyProtection="1">
      <alignment horizontal="center" vertical="center" wrapText="1"/>
      <protection hidden="1"/>
    </xf>
    <xf numFmtId="165" fontId="2" fillId="0" borderId="0" xfId="0" applyNumberFormat="1" applyFont="1" applyFill="1" applyAlignment="1">
      <alignment horizontal="center" vertical="center"/>
    </xf>
    <xf numFmtId="165" fontId="2"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65"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2" fontId="2" fillId="0" borderId="0" xfId="0" applyNumberFormat="1" applyFont="1" applyFill="1" applyBorder="1" applyAlignment="1">
      <alignment horizontal="right" vertical="center"/>
    </xf>
    <xf numFmtId="2" fontId="3" fillId="0" borderId="0" xfId="0" applyNumberFormat="1" applyFont="1" applyFill="1" applyBorder="1" applyAlignment="1">
      <alignment horizontal="right" vertical="center"/>
    </xf>
    <xf numFmtId="2" fontId="2" fillId="0" borderId="0" xfId="0" applyNumberFormat="1" applyFont="1" applyFill="1" applyBorder="1" applyAlignment="1" applyProtection="1">
      <alignment horizontal="right" vertical="center" wrapText="1"/>
      <protection hidden="1"/>
    </xf>
    <xf numFmtId="3" fontId="2" fillId="0" borderId="0" xfId="0" applyNumberFormat="1" applyFont="1" applyFill="1" applyBorder="1" applyAlignment="1" applyProtection="1">
      <alignment horizontal="right" vertical="center" wrapText="1"/>
      <protection hidden="1"/>
    </xf>
    <xf numFmtId="0" fontId="2" fillId="0" borderId="0" xfId="0" applyFont="1" applyFill="1" applyAlignment="1">
      <alignment horizontal="right" vertical="center"/>
    </xf>
    <xf numFmtId="1" fontId="2" fillId="0" borderId="0" xfId="0" applyNumberFormat="1" applyFont="1" applyFill="1"/>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xf>
    <xf numFmtId="0" fontId="2" fillId="0" borderId="4" xfId="0" applyFont="1" applyBorder="1" applyAlignment="1">
      <alignment horizontal="center" vertical="center"/>
    </xf>
    <xf numFmtId="1" fontId="2" fillId="0" borderId="1" xfId="0" applyNumberFormat="1" applyFont="1" applyFill="1" applyBorder="1" applyAlignment="1">
      <alignment horizontal="center" vertical="center" wrapText="1"/>
    </xf>
    <xf numFmtId="0" fontId="3" fillId="2" borderId="1" xfId="0" applyFont="1" applyFill="1" applyBorder="1" applyAlignment="1">
      <alignment horizontal="right" vertical="center"/>
    </xf>
    <xf numFmtId="4" fontId="3" fillId="2" borderId="1" xfId="0" applyNumberFormat="1" applyFont="1" applyFill="1" applyBorder="1" applyAlignment="1">
      <alignment horizontal="right" vertical="center"/>
    </xf>
    <xf numFmtId="0" fontId="3" fillId="2" borderId="1" xfId="0" applyFont="1" applyFill="1" applyBorder="1" applyAlignment="1">
      <alignment horizontal="left" vertical="center"/>
    </xf>
    <xf numFmtId="0" fontId="0" fillId="2" borderId="0" xfId="0" applyFill="1" applyAlignment="1">
      <alignment horizontal="right" indent="1"/>
    </xf>
    <xf numFmtId="0" fontId="0" fillId="3" borderId="0" xfId="0" applyFill="1" applyAlignment="1">
      <alignment horizontal="right" indent="1"/>
    </xf>
    <xf numFmtId="0" fontId="2" fillId="6" borderId="21" xfId="0" applyFont="1" applyFill="1" applyBorder="1" applyAlignment="1">
      <alignment vertical="center" wrapText="1"/>
    </xf>
    <xf numFmtId="0" fontId="2" fillId="6" borderId="22" xfId="0" applyFont="1" applyFill="1" applyBorder="1" applyAlignment="1">
      <alignment vertical="center" wrapText="1"/>
    </xf>
    <xf numFmtId="0" fontId="2" fillId="6" borderId="23" xfId="0" applyFont="1" applyFill="1" applyBorder="1" applyAlignment="1">
      <alignment vertical="center" wrapText="1"/>
    </xf>
    <xf numFmtId="0" fontId="2" fillId="6" borderId="0" xfId="0" applyFont="1" applyFill="1" applyBorder="1" applyAlignment="1">
      <alignment vertical="center" wrapText="1"/>
    </xf>
    <xf numFmtId="0" fontId="2" fillId="6" borderId="24" xfId="0" applyFont="1" applyFill="1" applyBorder="1" applyAlignment="1">
      <alignment vertical="center" wrapText="1"/>
    </xf>
    <xf numFmtId="0" fontId="2" fillId="6" borderId="25" xfId="0" applyFont="1" applyFill="1" applyBorder="1" applyAlignment="1">
      <alignment vertical="center" wrapText="1"/>
    </xf>
    <xf numFmtId="0" fontId="2" fillId="6" borderId="6" xfId="0" applyFont="1" applyFill="1" applyBorder="1" applyAlignment="1">
      <alignment vertical="center" wrapText="1"/>
    </xf>
    <xf numFmtId="0" fontId="2" fillId="6" borderId="26" xfId="0" applyFont="1" applyFill="1" applyBorder="1" applyAlignment="1">
      <alignment vertical="center" wrapText="1"/>
    </xf>
    <xf numFmtId="0" fontId="2" fillId="6" borderId="0" xfId="0" applyFont="1" applyFill="1" applyBorder="1" applyAlignment="1">
      <alignment vertical="center"/>
    </xf>
    <xf numFmtId="2" fontId="2" fillId="0" borderId="4" xfId="0" applyNumberFormat="1" applyFont="1" applyBorder="1" applyAlignment="1">
      <alignment horizontal="center" vertical="center"/>
    </xf>
    <xf numFmtId="2" fontId="2" fillId="0" borderId="27" xfId="0" applyNumberFormat="1" applyFont="1" applyBorder="1" applyAlignment="1">
      <alignment horizontal="center" vertical="center"/>
    </xf>
    <xf numFmtId="0" fontId="2" fillId="0" borderId="0" xfId="0" applyFont="1" applyAlignment="1">
      <alignment vertical="center"/>
    </xf>
    <xf numFmtId="2" fontId="2" fillId="0" borderId="0" xfId="0" applyNumberFormat="1" applyFont="1" applyAlignment="1">
      <alignment vertical="center"/>
    </xf>
    <xf numFmtId="2" fontId="0" fillId="0" borderId="0" xfId="0" applyNumberFormat="1" applyAlignment="1">
      <alignment vertical="center"/>
    </xf>
    <xf numFmtId="2" fontId="2" fillId="0" borderId="0" xfId="0" applyNumberFormat="1" applyFont="1" applyAlignment="1">
      <alignment horizontal="right" vertical="center"/>
    </xf>
    <xf numFmtId="0" fontId="0" fillId="0" borderId="0" xfId="0" applyAlignment="1">
      <alignment vertical="center"/>
    </xf>
    <xf numFmtId="2" fontId="2" fillId="0" borderId="0" xfId="0" applyNumberFormat="1" applyFont="1" applyAlignment="1">
      <alignment horizontal="center" vertical="center"/>
    </xf>
    <xf numFmtId="2" fontId="2" fillId="0" borderId="6" xfId="0" applyNumberFormat="1" applyFont="1" applyBorder="1" applyAlignment="1">
      <alignment vertical="center"/>
    </xf>
    <xf numFmtId="2" fontId="2" fillId="0" borderId="33" xfId="0" applyNumberFormat="1" applyFont="1" applyBorder="1" applyAlignment="1">
      <alignment horizontal="center" vertical="center"/>
    </xf>
    <xf numFmtId="2" fontId="2" fillId="0" borderId="3" xfId="0" applyNumberFormat="1" applyFont="1" applyBorder="1" applyAlignment="1">
      <alignment horizontal="center" vertical="center"/>
    </xf>
    <xf numFmtId="2" fontId="2" fillId="0" borderId="2" xfId="0" applyNumberFormat="1" applyFont="1" applyBorder="1" applyAlignment="1">
      <alignment horizontal="center" vertical="center"/>
    </xf>
    <xf numFmtId="2" fontId="2" fillId="0" borderId="2"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0" fontId="0" fillId="6" borderId="20" xfId="0" applyFill="1" applyBorder="1" applyAlignment="1">
      <alignment vertical="center"/>
    </xf>
    <xf numFmtId="0" fontId="0" fillId="6" borderId="23" xfId="0" applyFill="1" applyBorder="1" applyAlignment="1">
      <alignment vertical="center"/>
    </xf>
    <xf numFmtId="0" fontId="2" fillId="0" borderId="1" xfId="0" applyFont="1" applyBorder="1" applyAlignment="1">
      <alignment horizontal="left" vertical="center"/>
    </xf>
    <xf numFmtId="4" fontId="2" fillId="0" borderId="1" xfId="0" applyNumberFormat="1" applyFont="1" applyBorder="1" applyAlignment="1">
      <alignment vertical="center"/>
    </xf>
    <xf numFmtId="0" fontId="3" fillId="0" borderId="0" xfId="0" applyFont="1" applyBorder="1" applyAlignment="1">
      <alignment vertical="center"/>
    </xf>
    <xf numFmtId="165" fontId="3" fillId="0" borderId="0" xfId="0" applyNumberFormat="1" applyFont="1" applyBorder="1" applyAlignment="1">
      <alignment vertical="center"/>
    </xf>
    <xf numFmtId="1" fontId="3" fillId="0" borderId="0" xfId="0" applyNumberFormat="1" applyFont="1" applyBorder="1" applyAlignment="1">
      <alignment vertical="center"/>
    </xf>
    <xf numFmtId="2" fontId="3"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left" vertical="center"/>
    </xf>
    <xf numFmtId="2" fontId="3" fillId="0" borderId="0" xfId="0" applyNumberFormat="1" applyFont="1" applyFill="1" applyBorder="1" applyAlignment="1">
      <alignment vertical="center"/>
    </xf>
    <xf numFmtId="0" fontId="2" fillId="0" borderId="0" xfId="0" applyFont="1" applyAlignment="1">
      <alignment horizontal="left" vertical="center"/>
    </xf>
    <xf numFmtId="2" fontId="2" fillId="0" borderId="0" xfId="0" applyNumberFormat="1" applyFont="1" applyAlignment="1">
      <alignment horizontal="left" vertical="center"/>
    </xf>
    <xf numFmtId="0" fontId="2" fillId="0" borderId="6" xfId="0" applyFont="1" applyBorder="1" applyAlignment="1">
      <alignment vertical="center"/>
    </xf>
    <xf numFmtId="0" fontId="2" fillId="0" borderId="0" xfId="0" applyFont="1" applyFill="1" applyBorder="1" applyAlignment="1">
      <alignment vertical="center"/>
    </xf>
    <xf numFmtId="2" fontId="2" fillId="0" borderId="21" xfId="0" applyNumberFormat="1" applyFont="1" applyBorder="1" applyAlignment="1">
      <alignment vertical="center"/>
    </xf>
    <xf numFmtId="166" fontId="2" fillId="0" borderId="1" xfId="0" applyNumberFormat="1" applyFont="1" applyBorder="1" applyAlignment="1">
      <alignment horizontal="center" vertical="center"/>
    </xf>
    <xf numFmtId="0" fontId="0" fillId="0" borderId="1" xfId="0" applyBorder="1" applyAlignment="1">
      <alignment vertical="center"/>
    </xf>
    <xf numFmtId="1" fontId="2" fillId="0" borderId="1" xfId="0" applyNumberFormat="1" applyFont="1" applyFill="1" applyBorder="1" applyAlignment="1">
      <alignment horizontal="center" vertical="center" wrapText="1"/>
    </xf>
    <xf numFmtId="0" fontId="4" fillId="0" borderId="4" xfId="0" applyFont="1" applyFill="1" applyBorder="1" applyAlignment="1" applyProtection="1">
      <alignment horizontal="center" vertical="center"/>
      <protection hidden="1"/>
    </xf>
    <xf numFmtId="4" fontId="4" fillId="0" borderId="4" xfId="0" applyNumberFormat="1" applyFont="1" applyFill="1" applyBorder="1" applyAlignment="1" applyProtection="1">
      <alignment horizontal="right" vertical="center"/>
      <protection locked="0" hidden="1"/>
    </xf>
    <xf numFmtId="4" fontId="4" fillId="0" borderId="1" xfId="0" applyNumberFormat="1" applyFont="1" applyFill="1" applyBorder="1" applyAlignment="1" applyProtection="1">
      <alignment horizontal="right" vertical="center"/>
      <protection locked="0" hidden="1"/>
    </xf>
    <xf numFmtId="0" fontId="4" fillId="0" borderId="4" xfId="2" applyFont="1" applyFill="1" applyBorder="1" applyAlignment="1" applyProtection="1">
      <alignment horizontal="center" vertical="center"/>
      <protection hidden="1"/>
    </xf>
    <xf numFmtId="0" fontId="4" fillId="0" borderId="1" xfId="0" applyFont="1" applyFill="1" applyBorder="1" applyAlignment="1" applyProtection="1">
      <alignment vertical="center"/>
      <protection hidden="1"/>
    </xf>
    <xf numFmtId="4" fontId="4" fillId="0" borderId="27" xfId="0" applyNumberFormat="1" applyFont="1" applyFill="1" applyBorder="1" applyAlignment="1" applyProtection="1">
      <alignment horizontal="right" vertical="center"/>
      <protection locked="0" hidden="1"/>
    </xf>
    <xf numFmtId="0" fontId="4" fillId="0" borderId="4" xfId="2" applyFont="1" applyFill="1" applyBorder="1" applyAlignment="1" applyProtection="1">
      <alignment vertical="center"/>
      <protection hidden="1"/>
    </xf>
    <xf numFmtId="4" fontId="4" fillId="0" borderId="25" xfId="2" applyNumberFormat="1" applyFont="1" applyFill="1" applyBorder="1" applyAlignment="1" applyProtection="1">
      <alignment horizontal="right" vertical="center"/>
      <protection locked="0" hidden="1"/>
    </xf>
    <xf numFmtId="0" fontId="26" fillId="0" borderId="1" xfId="2" applyFont="1" applyFill="1" applyBorder="1" applyAlignment="1" applyProtection="1">
      <alignment vertical="center"/>
      <protection hidden="1"/>
    </xf>
    <xf numFmtId="4" fontId="26" fillId="0" borderId="1" xfId="2" applyNumberFormat="1" applyFont="1" applyFill="1" applyBorder="1" applyAlignment="1" applyProtection="1">
      <alignment horizontal="right" vertical="center"/>
      <protection locked="0" hidden="1"/>
    </xf>
    <xf numFmtId="1"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0" fontId="4" fillId="0" borderId="1" xfId="2" applyFont="1" applyFill="1" applyBorder="1" applyAlignment="1" applyProtection="1">
      <alignment vertical="center" wrapText="1"/>
      <protection hidden="1"/>
    </xf>
    <xf numFmtId="0" fontId="4" fillId="0" borderId="1" xfId="2" applyFont="1" applyFill="1" applyBorder="1" applyAlignment="1" applyProtection="1">
      <alignment vertical="center"/>
      <protection hidden="1"/>
    </xf>
    <xf numFmtId="4" fontId="4" fillId="0" borderId="1" xfId="2" applyNumberFormat="1" applyFont="1" applyFill="1" applyBorder="1" applyAlignment="1" applyProtection="1">
      <alignment horizontal="right" vertical="center"/>
      <protection locked="0" hidden="1"/>
    </xf>
    <xf numFmtId="4" fontId="4" fillId="0" borderId="4" xfId="2" applyNumberFormat="1" applyFont="1" applyFill="1" applyBorder="1" applyAlignment="1" applyProtection="1">
      <alignment horizontal="right" vertical="center"/>
      <protection locked="0" hidden="1"/>
    </xf>
    <xf numFmtId="4" fontId="4" fillId="0" borderId="27" xfId="2" applyNumberFormat="1" applyFont="1" applyFill="1" applyBorder="1" applyAlignment="1" applyProtection="1">
      <alignment horizontal="right" vertical="center"/>
      <protection locked="0" hidden="1"/>
    </xf>
    <xf numFmtId="0" fontId="2" fillId="0" borderId="1" xfId="0" applyFont="1" applyFill="1" applyBorder="1" applyAlignment="1">
      <alignment horizontal="center" vertical="center"/>
    </xf>
    <xf numFmtId="2" fontId="5" fillId="0" borderId="0" xfId="0" applyNumberFormat="1" applyFont="1" applyFill="1" applyBorder="1" applyAlignment="1">
      <alignment horizontal="center" vertical="center"/>
    </xf>
    <xf numFmtId="0" fontId="20" fillId="5" borderId="10" xfId="0" applyFont="1" applyFill="1" applyBorder="1" applyAlignment="1">
      <alignment horizontal="left" vertical="center" wrapText="1"/>
    </xf>
    <xf numFmtId="0" fontId="20" fillId="5" borderId="11" xfId="0" applyFont="1" applyFill="1" applyBorder="1" applyAlignment="1">
      <alignment horizontal="left" vertical="center" wrapText="1"/>
    </xf>
    <xf numFmtId="0" fontId="20" fillId="5" borderId="31" xfId="0" applyFont="1" applyFill="1" applyBorder="1" applyAlignment="1">
      <alignment horizontal="left" vertical="center" wrapText="1"/>
    </xf>
    <xf numFmtId="0" fontId="20" fillId="5" borderId="32" xfId="0" applyFont="1" applyFill="1" applyBorder="1" applyAlignment="1">
      <alignment horizontal="left" vertical="center" wrapText="1"/>
    </xf>
    <xf numFmtId="0" fontId="20" fillId="5" borderId="7" xfId="0" applyFont="1" applyFill="1" applyBorder="1" applyAlignment="1">
      <alignment horizontal="left" vertical="center" wrapText="1"/>
    </xf>
    <xf numFmtId="0" fontId="20" fillId="5" borderId="8" xfId="0" applyFont="1" applyFill="1" applyBorder="1" applyAlignment="1">
      <alignment horizontal="left" vertical="center" wrapText="1"/>
    </xf>
    <xf numFmtId="0" fontId="20" fillId="5" borderId="18" xfId="0" applyFont="1" applyFill="1" applyBorder="1" applyAlignment="1">
      <alignment horizontal="left" vertical="center" wrapText="1"/>
    </xf>
    <xf numFmtId="0" fontId="20" fillId="5" borderId="1" xfId="0" applyFont="1" applyFill="1" applyBorder="1" applyAlignment="1">
      <alignment horizontal="left" vertical="center" wrapText="1"/>
    </xf>
    <xf numFmtId="4" fontId="15" fillId="5" borderId="21" xfId="0" applyNumberFormat="1" applyFont="1" applyFill="1" applyBorder="1" applyAlignment="1">
      <alignment horizontal="center" vertical="center" wrapText="1"/>
    </xf>
    <xf numFmtId="4" fontId="15" fillId="5" borderId="22" xfId="0" applyNumberFormat="1" applyFont="1" applyFill="1" applyBorder="1" applyAlignment="1">
      <alignment horizontal="center" vertical="center" wrapText="1"/>
    </xf>
    <xf numFmtId="4" fontId="15" fillId="5" borderId="6" xfId="0" applyNumberFormat="1" applyFont="1" applyFill="1" applyBorder="1" applyAlignment="1">
      <alignment horizontal="center" vertical="center" wrapText="1"/>
    </xf>
    <xf numFmtId="4" fontId="15" fillId="5" borderId="26" xfId="0" applyNumberFormat="1" applyFont="1" applyFill="1" applyBorder="1" applyAlignment="1">
      <alignment horizontal="center" vertical="center" wrapText="1"/>
    </xf>
    <xf numFmtId="2" fontId="7" fillId="5" borderId="2" xfId="0" applyNumberFormat="1" applyFont="1" applyFill="1" applyBorder="1" applyAlignment="1">
      <alignment horizontal="center" vertical="center"/>
    </xf>
    <xf numFmtId="2" fontId="7" fillId="5" borderId="4" xfId="0" applyNumberFormat="1" applyFont="1" applyFill="1" applyBorder="1" applyAlignment="1">
      <alignment horizontal="center" vertical="center"/>
    </xf>
    <xf numFmtId="0" fontId="19" fillId="5" borderId="13" xfId="0" applyFont="1" applyFill="1" applyBorder="1" applyAlignment="1">
      <alignment horizontal="center" vertical="center"/>
    </xf>
    <xf numFmtId="0" fontId="19" fillId="5" borderId="15" xfId="0" applyFont="1" applyFill="1" applyBorder="1" applyAlignment="1">
      <alignment horizontal="center" vertical="center"/>
    </xf>
    <xf numFmtId="0" fontId="19" fillId="5" borderId="28" xfId="0" applyFont="1" applyFill="1" applyBorder="1" applyAlignment="1">
      <alignment horizontal="center" vertical="center" wrapText="1"/>
    </xf>
    <xf numFmtId="0" fontId="19" fillId="5" borderId="29" xfId="0" applyFont="1" applyFill="1" applyBorder="1" applyAlignment="1">
      <alignment horizontal="center" vertical="center" wrapText="1"/>
    </xf>
    <xf numFmtId="0" fontId="20" fillId="5" borderId="13" xfId="0" applyFont="1" applyFill="1" applyBorder="1" applyAlignment="1">
      <alignment horizontal="left" vertical="center" wrapText="1"/>
    </xf>
    <xf numFmtId="0" fontId="20" fillId="5" borderId="14" xfId="0" applyFont="1" applyFill="1" applyBorder="1" applyAlignment="1">
      <alignment horizontal="left" vertical="center" wrapText="1"/>
    </xf>
    <xf numFmtId="0" fontId="22" fillId="5" borderId="0" xfId="0" applyFont="1" applyFill="1" applyBorder="1" applyAlignment="1">
      <alignment horizontal="center" vertical="center"/>
    </xf>
    <xf numFmtId="4" fontId="10" fillId="5" borderId="0" xfId="0" applyNumberFormat="1" applyFont="1" applyFill="1" applyAlignment="1">
      <alignment horizontal="center"/>
    </xf>
    <xf numFmtId="4" fontId="7" fillId="5" borderId="0" xfId="0" applyNumberFormat="1" applyFont="1" applyFill="1" applyBorder="1" applyAlignment="1">
      <alignment horizontal="center"/>
    </xf>
    <xf numFmtId="0" fontId="6" fillId="5" borderId="0" xfId="0" applyFont="1" applyFill="1" applyAlignment="1">
      <alignment horizontal="center" wrapText="1"/>
    </xf>
    <xf numFmtId="0" fontId="7" fillId="5" borderId="0" xfId="0" applyFont="1" applyFill="1" applyAlignment="1">
      <alignment horizontal="center" vertical="center" wrapText="1"/>
    </xf>
    <xf numFmtId="0" fontId="11" fillId="5" borderId="2" xfId="0" applyFont="1" applyFill="1" applyBorder="1" applyAlignment="1">
      <alignment horizontal="center" vertical="center"/>
    </xf>
    <xf numFmtId="0" fontId="11" fillId="5" borderId="5" xfId="0" applyFont="1" applyFill="1" applyBorder="1" applyAlignment="1">
      <alignment horizontal="center" vertical="center"/>
    </xf>
    <xf numFmtId="0" fontId="11" fillId="5" borderId="4" xfId="0" applyFont="1" applyFill="1" applyBorder="1" applyAlignment="1">
      <alignment horizontal="center" vertical="center"/>
    </xf>
    <xf numFmtId="0" fontId="12" fillId="4" borderId="27" xfId="0" applyFont="1" applyFill="1" applyBorder="1" applyAlignment="1">
      <alignment horizontal="center" vertical="center" wrapText="1"/>
    </xf>
    <xf numFmtId="0" fontId="12" fillId="4" borderId="33"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24" fillId="5" borderId="0" xfId="0" applyFont="1" applyFill="1" applyBorder="1" applyAlignment="1">
      <alignment horizontal="center" vertical="center" textRotation="90" wrapText="1"/>
    </xf>
    <xf numFmtId="1"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2" fontId="2" fillId="0" borderId="1" xfId="0" applyNumberFormat="1" applyFont="1" applyFill="1" applyBorder="1" applyAlignment="1">
      <alignment horizontal="left" vertical="center" wrapText="1"/>
    </xf>
    <xf numFmtId="165" fontId="2" fillId="0" borderId="1" xfId="1" applyNumberFormat="1" applyFont="1" applyFill="1" applyBorder="1" applyAlignment="1" applyProtection="1">
      <alignment horizontal="center" vertical="center" wrapText="1"/>
      <protection hidden="1"/>
    </xf>
    <xf numFmtId="0" fontId="2" fillId="0" borderId="1" xfId="0" applyFont="1" applyFill="1" applyBorder="1" applyAlignment="1">
      <alignment horizontal="center" vertical="center"/>
    </xf>
    <xf numFmtId="4" fontId="2"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xf>
    <xf numFmtId="4" fontId="2" fillId="0" borderId="0" xfId="0" applyNumberFormat="1" applyFont="1" applyFill="1" applyAlignment="1">
      <alignment horizontal="right" vertical="center"/>
    </xf>
  </cellXfs>
  <cellStyles count="14">
    <cellStyle name="Обычный" xfId="0" builtinId="0"/>
    <cellStyle name="Обычный 2" xfId="1"/>
    <cellStyle name="Обычный 2 2" xfId="4"/>
    <cellStyle name="Обычный 2 3" xfId="3"/>
    <cellStyle name="Обычный 3" xfId="5"/>
    <cellStyle name="Обычный 4" xfId="6"/>
    <cellStyle name="Обычный 4 2" xfId="7"/>
    <cellStyle name="Обычный 5" xfId="8"/>
    <cellStyle name="Обычный 5 2" xfId="9"/>
    <cellStyle name="Обычный 6" xfId="10"/>
    <cellStyle name="Обычный 6 2" xfId="11"/>
    <cellStyle name="Обычный 7" xfId="12"/>
    <cellStyle name="Обычный 7 2" xfId="13"/>
    <cellStyle name="Обычный 8"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1;&#1072;&#1080;&#1096;&#1077;&#1074;&#1086;%20&#1072;&#1091;&#1082;&#1094;&#1080;&#1086;&#1085;/&#1056;&#1040;&#1057;&#1063;&#1045;&#1058;%20&#1085;&#1072;&#1095;&#1072;&#1083;&#1100;&#1085;&#1086;&#1081;%20&#1094;&#1077;&#1085;&#1099;%20&#1051;&#1086;&#1090;&#1086;&#10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стоимости по Методике"/>
    </sheetNames>
    <sheetDataSet>
      <sheetData sheetId="0">
        <row r="1">
          <cell r="K1" t="str">
            <v>Сплошная</v>
          </cell>
        </row>
        <row r="2">
          <cell r="K2" t="str">
            <v>Выборочная</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FFC000"/>
  </sheetPr>
  <dimension ref="A2:O2341"/>
  <sheetViews>
    <sheetView showZeros="0" zoomScale="85" zoomScaleNormal="85" zoomScaleSheetLayoutView="85" workbookViewId="0">
      <selection activeCell="V20" sqref="V20"/>
    </sheetView>
  </sheetViews>
  <sheetFormatPr defaultRowHeight="12.75" x14ac:dyDescent="0.2"/>
  <cols>
    <col min="1" max="1" width="9.140625" style="94"/>
    <col min="2" max="2" width="21.28515625" style="155" customWidth="1"/>
    <col min="3" max="3" width="16.5703125" style="155" customWidth="1"/>
    <col min="4" max="4" width="9.28515625" style="155" customWidth="1"/>
    <col min="5" max="6" width="9.140625" style="155"/>
    <col min="7" max="7" width="10.7109375" style="155" customWidth="1"/>
    <col min="8" max="8" width="19.140625" style="155" customWidth="1"/>
    <col min="9" max="13" width="11.140625" style="153" bestFit="1" customWidth="1"/>
    <col min="14" max="14" width="12" style="153" customWidth="1"/>
  </cols>
  <sheetData>
    <row r="2" spans="1:14" x14ac:dyDescent="0.2">
      <c r="A2" s="138"/>
      <c r="B2" s="151"/>
      <c r="C2" s="151"/>
      <c r="D2" s="151"/>
      <c r="E2" s="151"/>
      <c r="F2" s="151"/>
      <c r="G2" s="151"/>
      <c r="H2" s="87"/>
      <c r="I2" s="152"/>
      <c r="J2" s="152"/>
      <c r="K2" s="152"/>
      <c r="M2" s="152"/>
      <c r="N2" s="154" t="s">
        <v>87</v>
      </c>
    </row>
    <row r="3" spans="1:14" x14ac:dyDescent="0.2">
      <c r="B3" s="151"/>
      <c r="C3" s="151"/>
      <c r="D3" s="151"/>
      <c r="E3" s="151"/>
      <c r="F3" s="151"/>
      <c r="G3" s="151"/>
      <c r="H3" s="87"/>
      <c r="I3" s="152"/>
      <c r="J3" s="152"/>
      <c r="K3" s="152"/>
      <c r="M3" s="152"/>
      <c r="N3" s="154" t="s">
        <v>88</v>
      </c>
    </row>
    <row r="4" spans="1:14" ht="12.75" customHeight="1" x14ac:dyDescent="0.2">
      <c r="B4" s="151"/>
      <c r="C4" s="151"/>
      <c r="D4" s="151"/>
      <c r="E4" s="151"/>
      <c r="F4" s="151"/>
      <c r="G4" s="151"/>
      <c r="H4" s="87"/>
      <c r="I4" s="152"/>
      <c r="J4" s="152"/>
      <c r="K4" s="152"/>
      <c r="M4" s="152"/>
      <c r="N4" s="154" t="s">
        <v>89</v>
      </c>
    </row>
    <row r="5" spans="1:14" ht="12.75" customHeight="1" x14ac:dyDescent="0.2">
      <c r="B5" s="151"/>
      <c r="C5" s="151"/>
      <c r="D5" s="151"/>
      <c r="E5" s="151"/>
      <c r="F5" s="151"/>
      <c r="G5" s="151"/>
      <c r="H5" s="87"/>
      <c r="I5" s="152"/>
      <c r="J5" s="152"/>
      <c r="K5" s="152"/>
      <c r="L5" s="152"/>
      <c r="M5" s="152"/>
      <c r="N5" s="152"/>
    </row>
    <row r="6" spans="1:14" ht="12.75" customHeight="1" x14ac:dyDescent="0.2">
      <c r="B6" s="151"/>
      <c r="D6" s="151"/>
      <c r="E6" s="151"/>
      <c r="F6" s="151"/>
      <c r="G6" s="151"/>
      <c r="H6" s="151" t="s">
        <v>90</v>
      </c>
      <c r="I6" s="151"/>
      <c r="J6" s="151"/>
      <c r="K6" s="151"/>
      <c r="L6" s="151"/>
      <c r="M6" s="152"/>
      <c r="N6" s="152"/>
    </row>
    <row r="7" spans="1:14" ht="12.75" customHeight="1" x14ac:dyDescent="0.2">
      <c r="B7" s="151"/>
      <c r="D7" s="151"/>
      <c r="E7" s="151"/>
      <c r="F7" s="151" t="s">
        <v>91</v>
      </c>
      <c r="G7" s="151"/>
      <c r="H7" s="151"/>
      <c r="I7" s="151"/>
      <c r="J7" s="151"/>
      <c r="K7" s="151"/>
      <c r="L7" s="151"/>
      <c r="M7" s="152"/>
      <c r="N7" s="152"/>
    </row>
    <row r="8" spans="1:14" ht="12.75" customHeight="1" x14ac:dyDescent="0.2">
      <c r="B8" s="151" t="s">
        <v>92</v>
      </c>
      <c r="C8" s="86"/>
      <c r="D8" s="86"/>
      <c r="E8" s="86"/>
      <c r="F8" s="86"/>
      <c r="G8" s="86"/>
      <c r="H8" s="86"/>
      <c r="I8" s="156"/>
      <c r="J8" s="156"/>
      <c r="K8" s="156"/>
      <c r="L8" s="152" t="s">
        <v>93</v>
      </c>
      <c r="M8" s="152"/>
      <c r="N8" s="152"/>
    </row>
    <row r="9" spans="1:14" ht="12.75" customHeight="1" x14ac:dyDescent="0.2">
      <c r="B9" s="151"/>
      <c r="C9" s="86"/>
      <c r="D9" s="86"/>
      <c r="E9" s="86"/>
      <c r="F9" s="86"/>
      <c r="G9" s="86"/>
      <c r="H9" s="86"/>
      <c r="I9" s="156"/>
      <c r="J9" s="156"/>
      <c r="K9" s="156"/>
      <c r="L9" s="156"/>
      <c r="M9" s="156"/>
      <c r="N9" s="156"/>
    </row>
    <row r="10" spans="1:14" ht="12.75" customHeight="1" x14ac:dyDescent="0.2">
      <c r="B10" s="151" t="s">
        <v>159</v>
      </c>
      <c r="C10" s="86"/>
      <c r="D10" s="86"/>
      <c r="E10" s="86"/>
      <c r="F10" s="86"/>
      <c r="G10" s="86"/>
      <c r="H10" s="86"/>
      <c r="I10" s="156"/>
      <c r="J10" s="156"/>
      <c r="K10" s="156"/>
      <c r="L10" s="156"/>
      <c r="M10" s="156"/>
      <c r="N10" s="156"/>
    </row>
    <row r="11" spans="1:14" ht="12.75" customHeight="1" x14ac:dyDescent="0.2">
      <c r="B11" s="151" t="s">
        <v>94</v>
      </c>
      <c r="C11" s="86"/>
      <c r="D11" s="86"/>
      <c r="E11" s="86"/>
      <c r="F11" s="86"/>
      <c r="G11" s="86"/>
      <c r="H11" s="86"/>
      <c r="I11" s="156"/>
      <c r="J11" s="156"/>
      <c r="K11" s="156"/>
      <c r="L11" s="156"/>
      <c r="M11" s="156"/>
      <c r="N11" s="156"/>
    </row>
    <row r="12" spans="1:14" x14ac:dyDescent="0.2">
      <c r="B12" s="151" t="s">
        <v>158</v>
      </c>
      <c r="C12" s="86"/>
      <c r="D12" s="86"/>
      <c r="E12" s="86"/>
      <c r="F12" s="86"/>
      <c r="G12" s="86"/>
      <c r="H12" s="86"/>
      <c r="I12" s="156"/>
      <c r="J12" s="156"/>
      <c r="K12" s="156"/>
      <c r="L12" s="156"/>
      <c r="M12" s="156"/>
      <c r="N12" s="156"/>
    </row>
    <row r="13" spans="1:14" x14ac:dyDescent="0.2">
      <c r="B13" s="151" t="s">
        <v>161</v>
      </c>
      <c r="C13" s="86"/>
      <c r="D13" s="86"/>
      <c r="E13" s="86"/>
      <c r="F13" s="86"/>
      <c r="G13" s="86"/>
      <c r="H13" s="86"/>
      <c r="I13" s="156"/>
      <c r="J13" s="156"/>
      <c r="K13" s="156"/>
      <c r="L13" s="156"/>
      <c r="M13" s="156"/>
      <c r="N13" s="156"/>
    </row>
    <row r="14" spans="1:14" x14ac:dyDescent="0.2">
      <c r="B14" s="151"/>
      <c r="C14" s="151"/>
      <c r="D14" s="151"/>
      <c r="E14" s="151"/>
      <c r="F14" s="151"/>
      <c r="G14" s="151"/>
      <c r="H14" s="87"/>
      <c r="I14" s="152"/>
      <c r="J14" s="157"/>
      <c r="K14" s="152"/>
      <c r="L14" s="152"/>
      <c r="M14" s="152"/>
      <c r="N14" s="152"/>
    </row>
    <row r="15" spans="1:14" ht="13.15" customHeight="1" x14ac:dyDescent="0.2">
      <c r="B15" s="130" t="s">
        <v>34</v>
      </c>
      <c r="C15" s="132" t="s">
        <v>95</v>
      </c>
      <c r="D15" s="130" t="s">
        <v>96</v>
      </c>
      <c r="E15" s="130" t="s">
        <v>97</v>
      </c>
      <c r="F15" s="130" t="s">
        <v>121</v>
      </c>
      <c r="G15" s="130" t="s">
        <v>98</v>
      </c>
      <c r="H15" s="128" t="s">
        <v>7</v>
      </c>
      <c r="I15" s="150" t="s">
        <v>167</v>
      </c>
      <c r="K15" s="158"/>
      <c r="L15" s="159"/>
      <c r="M15" s="160" t="s">
        <v>99</v>
      </c>
      <c r="N15" s="161" t="s">
        <v>100</v>
      </c>
    </row>
    <row r="16" spans="1:14" ht="13.5" customHeight="1" x14ac:dyDescent="0.2">
      <c r="B16" s="131"/>
      <c r="C16" s="133"/>
      <c r="D16" s="131"/>
      <c r="E16" s="131"/>
      <c r="F16" s="131"/>
      <c r="G16" s="131"/>
      <c r="H16" s="129"/>
      <c r="I16" s="149" t="s">
        <v>101</v>
      </c>
      <c r="J16" s="75" t="s">
        <v>102</v>
      </c>
      <c r="K16" s="75" t="s">
        <v>103</v>
      </c>
      <c r="L16" s="75" t="s">
        <v>104</v>
      </c>
      <c r="M16" s="149"/>
      <c r="N16" s="162"/>
    </row>
    <row r="17" spans="1:14" ht="13.15" customHeight="1" x14ac:dyDescent="0.2">
      <c r="A17" s="94" t="s">
        <v>181</v>
      </c>
      <c r="B17" s="163"/>
      <c r="C17" s="140"/>
      <c r="D17" s="140"/>
      <c r="E17" s="140"/>
      <c r="F17" s="140"/>
      <c r="G17" s="141"/>
      <c r="H17" s="11" t="s">
        <v>16</v>
      </c>
      <c r="I17" s="12">
        <v>102.99</v>
      </c>
      <c r="J17" s="12">
        <v>73.39</v>
      </c>
      <c r="K17" s="12">
        <v>37.18</v>
      </c>
      <c r="L17" s="12"/>
      <c r="M17" s="12">
        <v>5.87</v>
      </c>
      <c r="N17" s="12"/>
    </row>
    <row r="18" spans="1:14" x14ac:dyDescent="0.2">
      <c r="A18" s="94">
        <v>1</v>
      </c>
      <c r="B18" s="142"/>
      <c r="C18" s="143"/>
      <c r="D18" s="143"/>
      <c r="E18" s="143"/>
      <c r="F18" s="143"/>
      <c r="G18" s="144"/>
      <c r="H18" s="11" t="s">
        <v>24</v>
      </c>
      <c r="I18" s="12">
        <v>770.31</v>
      </c>
      <c r="J18" s="12">
        <v>550.4</v>
      </c>
      <c r="K18" s="12">
        <v>276.91000000000003</v>
      </c>
      <c r="L18" s="12"/>
      <c r="M18" s="12">
        <v>23.97</v>
      </c>
      <c r="N18" s="12"/>
    </row>
    <row r="19" spans="1:14" x14ac:dyDescent="0.2">
      <c r="B19" s="142"/>
      <c r="C19" s="143"/>
      <c r="D19" s="143"/>
      <c r="E19" s="143"/>
      <c r="F19" s="143"/>
      <c r="G19" s="144"/>
      <c r="H19" s="11" t="s">
        <v>18</v>
      </c>
      <c r="I19" s="12">
        <v>61.16</v>
      </c>
      <c r="J19" s="12">
        <v>44.52</v>
      </c>
      <c r="K19" s="12">
        <v>22.75</v>
      </c>
      <c r="L19" s="12"/>
      <c r="M19" s="12">
        <v>1.22</v>
      </c>
      <c r="N19" s="12"/>
    </row>
    <row r="20" spans="1:14" x14ac:dyDescent="0.2">
      <c r="B20" s="164"/>
      <c r="C20" s="148" t="s">
        <v>163</v>
      </c>
      <c r="D20" s="143"/>
      <c r="E20" s="143"/>
      <c r="F20" s="143"/>
      <c r="G20" s="144"/>
      <c r="H20" s="11" t="s">
        <v>63</v>
      </c>
      <c r="I20" s="12">
        <v>61.16</v>
      </c>
      <c r="J20" s="12">
        <v>44.52</v>
      </c>
      <c r="K20" s="12">
        <v>22.75</v>
      </c>
      <c r="L20" s="12"/>
      <c r="M20" s="12">
        <v>1.22</v>
      </c>
      <c r="N20" s="12"/>
    </row>
    <row r="21" spans="1:14" x14ac:dyDescent="0.2">
      <c r="B21" s="142"/>
      <c r="C21" s="143"/>
      <c r="D21" s="143"/>
      <c r="E21" s="143"/>
      <c r="F21" s="143"/>
      <c r="G21" s="144"/>
      <c r="H21" s="11" t="s">
        <v>56</v>
      </c>
      <c r="I21" s="12">
        <v>770.31</v>
      </c>
      <c r="J21" s="12">
        <v>550.4</v>
      </c>
      <c r="K21" s="12">
        <v>276.91000000000003</v>
      </c>
      <c r="L21" s="12"/>
      <c r="M21" s="12">
        <v>23.97</v>
      </c>
      <c r="N21" s="12"/>
    </row>
    <row r="22" spans="1:14" x14ac:dyDescent="0.2">
      <c r="B22" s="142"/>
      <c r="C22" s="143"/>
      <c r="D22" s="143"/>
      <c r="E22" s="143"/>
      <c r="F22" s="143"/>
      <c r="G22" s="144"/>
      <c r="H22" s="11" t="s">
        <v>28</v>
      </c>
      <c r="I22" s="12">
        <v>61.16</v>
      </c>
      <c r="J22" s="12">
        <v>44.52</v>
      </c>
      <c r="K22" s="12">
        <v>22.75</v>
      </c>
      <c r="L22" s="12"/>
      <c r="M22" s="12">
        <v>1.22</v>
      </c>
      <c r="N22" s="12"/>
    </row>
    <row r="23" spans="1:14" x14ac:dyDescent="0.2">
      <c r="B23" s="145"/>
      <c r="C23" s="146"/>
      <c r="D23" s="146"/>
      <c r="E23" s="146"/>
      <c r="F23" s="146"/>
      <c r="G23" s="147"/>
      <c r="H23" s="11" t="s">
        <v>17</v>
      </c>
      <c r="I23" s="12">
        <v>19.57</v>
      </c>
      <c r="J23" s="12">
        <v>14.92</v>
      </c>
      <c r="K23" s="12">
        <v>7.58</v>
      </c>
      <c r="L23" s="12"/>
      <c r="M23" s="12">
        <v>0.49</v>
      </c>
      <c r="N23" s="12"/>
    </row>
    <row r="24" spans="1:14" x14ac:dyDescent="0.2">
      <c r="A24" s="94">
        <v>5</v>
      </c>
      <c r="B24" s="70" t="s">
        <v>25</v>
      </c>
      <c r="C24" s="97" t="s">
        <v>105</v>
      </c>
      <c r="D24" s="70">
        <v>7</v>
      </c>
      <c r="E24" s="70">
        <v>23</v>
      </c>
      <c r="F24" s="70">
        <v>1</v>
      </c>
      <c r="G24" s="90">
        <v>4.5999999999999996</v>
      </c>
      <c r="H24" s="165" t="s">
        <v>16</v>
      </c>
      <c r="I24" s="166">
        <v>37.72</v>
      </c>
      <c r="J24" s="166">
        <v>82.98</v>
      </c>
      <c r="K24" s="166">
        <v>1.66</v>
      </c>
      <c r="L24" s="92">
        <v>122.36</v>
      </c>
      <c r="M24" s="88">
        <v>116.38</v>
      </c>
      <c r="N24" s="88">
        <v>238.74</v>
      </c>
    </row>
    <row r="25" spans="1:14" x14ac:dyDescent="0.2">
      <c r="B25" s="8"/>
      <c r="C25" s="8"/>
      <c r="D25" s="8"/>
      <c r="E25" s="8"/>
      <c r="F25" s="8"/>
      <c r="G25" s="8"/>
      <c r="H25" s="135" t="s">
        <v>106</v>
      </c>
      <c r="I25" s="136">
        <v>3884.78</v>
      </c>
      <c r="J25" s="136">
        <v>6089.9</v>
      </c>
      <c r="K25" s="136">
        <v>61.72</v>
      </c>
      <c r="L25" s="136">
        <v>10036.4</v>
      </c>
      <c r="M25" s="136">
        <v>683.15</v>
      </c>
      <c r="N25" s="136">
        <v>17971.259999999998</v>
      </c>
    </row>
    <row r="26" spans="1:14" x14ac:dyDescent="0.2">
      <c r="B26" s="8"/>
      <c r="C26" s="8"/>
      <c r="D26" s="8"/>
      <c r="E26" s="8"/>
      <c r="F26" s="8"/>
      <c r="G26" s="8"/>
      <c r="H26" s="165" t="s">
        <v>24</v>
      </c>
      <c r="I26" s="166">
        <v>0</v>
      </c>
      <c r="J26" s="166">
        <v>0</v>
      </c>
      <c r="K26" s="166">
        <v>0</v>
      </c>
      <c r="L26" s="92">
        <v>0</v>
      </c>
      <c r="M26" s="88">
        <v>0</v>
      </c>
      <c r="N26" s="88">
        <v>0</v>
      </c>
    </row>
    <row r="27" spans="1:14" x14ac:dyDescent="0.2">
      <c r="B27" s="8"/>
      <c r="C27" s="8"/>
      <c r="D27" s="8"/>
      <c r="E27" s="8"/>
      <c r="F27" s="8"/>
      <c r="G27" s="8"/>
      <c r="H27" s="135" t="s">
        <v>106</v>
      </c>
      <c r="I27" s="136">
        <v>0</v>
      </c>
      <c r="J27" s="136">
        <v>0</v>
      </c>
      <c r="K27" s="136">
        <v>0</v>
      </c>
      <c r="L27" s="136">
        <v>0</v>
      </c>
      <c r="M27" s="136">
        <v>0</v>
      </c>
      <c r="N27" s="136">
        <v>0</v>
      </c>
    </row>
    <row r="28" spans="1:14" x14ac:dyDescent="0.2">
      <c r="B28" s="8"/>
      <c r="C28" s="8"/>
      <c r="D28" s="8"/>
      <c r="E28" s="8"/>
      <c r="F28" s="8"/>
      <c r="G28" s="8"/>
      <c r="H28" s="165" t="s">
        <v>37</v>
      </c>
      <c r="I28" s="166">
        <v>0</v>
      </c>
      <c r="J28" s="166">
        <v>0</v>
      </c>
      <c r="K28" s="166">
        <v>0</v>
      </c>
      <c r="L28" s="92">
        <v>0</v>
      </c>
      <c r="M28" s="88">
        <v>0</v>
      </c>
      <c r="N28" s="88">
        <v>0</v>
      </c>
    </row>
    <row r="29" spans="1:14" x14ac:dyDescent="0.2">
      <c r="B29" s="8"/>
      <c r="C29" s="8"/>
      <c r="D29" s="8"/>
      <c r="E29" s="8"/>
      <c r="F29" s="8"/>
      <c r="G29" s="8"/>
      <c r="H29" s="135" t="s">
        <v>106</v>
      </c>
      <c r="I29" s="136">
        <v>0</v>
      </c>
      <c r="J29" s="136">
        <v>0</v>
      </c>
      <c r="K29" s="136">
        <v>0</v>
      </c>
      <c r="L29" s="136">
        <v>0</v>
      </c>
      <c r="M29" s="136">
        <v>0</v>
      </c>
      <c r="N29" s="136">
        <v>0</v>
      </c>
    </row>
    <row r="30" spans="1:14" x14ac:dyDescent="0.2">
      <c r="B30" s="8"/>
      <c r="C30" s="8"/>
      <c r="D30" s="8"/>
      <c r="E30" s="8"/>
      <c r="F30" s="8"/>
      <c r="G30" s="8"/>
      <c r="H30" s="14" t="s">
        <v>18</v>
      </c>
      <c r="I30" s="92">
        <v>0</v>
      </c>
      <c r="J30" s="92">
        <v>0</v>
      </c>
      <c r="K30" s="92">
        <v>0</v>
      </c>
      <c r="L30" s="92">
        <v>0</v>
      </c>
      <c r="M30" s="92">
        <v>0</v>
      </c>
      <c r="N30" s="88">
        <v>0</v>
      </c>
    </row>
    <row r="31" spans="1:14" x14ac:dyDescent="0.2">
      <c r="B31" s="8"/>
      <c r="C31" s="8"/>
      <c r="D31" s="8"/>
      <c r="E31" s="8"/>
      <c r="F31" s="8"/>
      <c r="G31" s="8"/>
      <c r="H31" s="135" t="s">
        <v>106</v>
      </c>
      <c r="I31" s="136">
        <v>0</v>
      </c>
      <c r="J31" s="136">
        <v>0</v>
      </c>
      <c r="K31" s="136">
        <v>0</v>
      </c>
      <c r="L31" s="136">
        <v>0</v>
      </c>
      <c r="M31" s="136">
        <v>0</v>
      </c>
      <c r="N31" s="136">
        <v>0</v>
      </c>
    </row>
    <row r="32" spans="1:14" x14ac:dyDescent="0.2">
      <c r="B32" s="8"/>
      <c r="C32" s="8"/>
      <c r="D32" s="8"/>
      <c r="E32" s="8"/>
      <c r="F32" s="8"/>
      <c r="G32" s="8"/>
      <c r="H32" s="14" t="s">
        <v>63</v>
      </c>
      <c r="I32" s="92">
        <v>0</v>
      </c>
      <c r="J32" s="92">
        <v>0</v>
      </c>
      <c r="K32" s="92">
        <v>0</v>
      </c>
      <c r="L32" s="92">
        <v>0</v>
      </c>
      <c r="M32" s="92">
        <v>0</v>
      </c>
      <c r="N32" s="88">
        <v>0</v>
      </c>
    </row>
    <row r="33" spans="1:15" x14ac:dyDescent="0.2">
      <c r="B33" s="8"/>
      <c r="C33" s="8"/>
      <c r="D33" s="8"/>
      <c r="E33" s="8"/>
      <c r="F33" s="8"/>
      <c r="G33" s="8"/>
      <c r="H33" s="135" t="s">
        <v>106</v>
      </c>
      <c r="I33" s="136">
        <v>0</v>
      </c>
      <c r="J33" s="136">
        <v>0</v>
      </c>
      <c r="K33" s="136">
        <v>0</v>
      </c>
      <c r="L33" s="136">
        <v>0</v>
      </c>
      <c r="M33" s="136">
        <v>0</v>
      </c>
      <c r="N33" s="136">
        <v>0</v>
      </c>
    </row>
    <row r="34" spans="1:15" x14ac:dyDescent="0.2">
      <c r="B34" s="8"/>
      <c r="C34" s="8"/>
      <c r="D34" s="8"/>
      <c r="E34" s="8"/>
      <c r="F34" s="8"/>
      <c r="G34" s="8"/>
      <c r="H34" s="14" t="s">
        <v>56</v>
      </c>
      <c r="I34" s="92">
        <v>0</v>
      </c>
      <c r="J34" s="92">
        <v>0</v>
      </c>
      <c r="K34" s="92">
        <v>0</v>
      </c>
      <c r="L34" s="92">
        <v>0</v>
      </c>
      <c r="M34" s="92">
        <v>0</v>
      </c>
      <c r="N34" s="88">
        <v>0</v>
      </c>
    </row>
    <row r="35" spans="1:15" x14ac:dyDescent="0.2">
      <c r="B35" s="8"/>
      <c r="C35" s="8"/>
      <c r="D35" s="8"/>
      <c r="E35" s="8"/>
      <c r="F35" s="8"/>
      <c r="G35" s="8"/>
      <c r="H35" s="135" t="s">
        <v>106</v>
      </c>
      <c r="I35" s="136">
        <v>0</v>
      </c>
      <c r="J35" s="136">
        <v>0</v>
      </c>
      <c r="K35" s="136">
        <v>0</v>
      </c>
      <c r="L35" s="136">
        <v>0</v>
      </c>
      <c r="M35" s="136">
        <v>0</v>
      </c>
      <c r="N35" s="136">
        <v>0</v>
      </c>
    </row>
    <row r="36" spans="1:15" x14ac:dyDescent="0.2">
      <c r="B36" s="8"/>
      <c r="C36" s="8"/>
      <c r="D36" s="8"/>
      <c r="E36" s="8"/>
      <c r="F36" s="8"/>
      <c r="G36" s="8"/>
      <c r="H36" s="14" t="s">
        <v>28</v>
      </c>
      <c r="I36" s="92">
        <v>0</v>
      </c>
      <c r="J36" s="92">
        <v>0</v>
      </c>
      <c r="K36" s="92">
        <v>0</v>
      </c>
      <c r="L36" s="92">
        <v>0</v>
      </c>
      <c r="M36" s="92">
        <v>0</v>
      </c>
      <c r="N36" s="88">
        <v>0</v>
      </c>
    </row>
    <row r="37" spans="1:15" x14ac:dyDescent="0.2">
      <c r="B37" s="8"/>
      <c r="C37" s="8"/>
      <c r="D37" s="8"/>
      <c r="E37" s="8"/>
      <c r="F37" s="8"/>
      <c r="G37" s="8"/>
      <c r="H37" s="135" t="s">
        <v>106</v>
      </c>
      <c r="I37" s="136">
        <v>0</v>
      </c>
      <c r="J37" s="136">
        <v>0</v>
      </c>
      <c r="K37" s="136">
        <v>0</v>
      </c>
      <c r="L37" s="136">
        <v>0</v>
      </c>
      <c r="M37" s="136">
        <v>0</v>
      </c>
      <c r="N37" s="136">
        <v>0</v>
      </c>
    </row>
    <row r="38" spans="1:15" x14ac:dyDescent="0.2">
      <c r="B38" s="8"/>
      <c r="C38" s="8"/>
      <c r="D38" s="8"/>
      <c r="E38" s="8"/>
      <c r="F38" s="8"/>
      <c r="G38" s="8"/>
      <c r="H38" s="14" t="s">
        <v>17</v>
      </c>
      <c r="I38" s="92">
        <v>330.74</v>
      </c>
      <c r="J38" s="92">
        <v>101.02</v>
      </c>
      <c r="K38" s="92">
        <v>0</v>
      </c>
      <c r="L38" s="92">
        <v>431.76</v>
      </c>
      <c r="M38" s="92">
        <v>331.19</v>
      </c>
      <c r="N38" s="88">
        <v>762.95</v>
      </c>
    </row>
    <row r="39" spans="1:15" x14ac:dyDescent="0.2">
      <c r="B39" s="8"/>
      <c r="C39" s="8"/>
      <c r="D39" s="8"/>
      <c r="E39" s="8"/>
      <c r="F39" s="8"/>
      <c r="G39" s="8"/>
      <c r="H39" s="135" t="s">
        <v>106</v>
      </c>
      <c r="I39" s="136">
        <v>6472.58</v>
      </c>
      <c r="J39" s="136">
        <v>1507.22</v>
      </c>
      <c r="K39" s="136">
        <v>0</v>
      </c>
      <c r="L39" s="136">
        <v>7979.8</v>
      </c>
      <c r="M39" s="136">
        <v>162.28</v>
      </c>
      <c r="N39" s="136">
        <v>13650.67</v>
      </c>
    </row>
    <row r="40" spans="1:15" x14ac:dyDescent="0.2">
      <c r="B40" s="8"/>
      <c r="C40" s="8"/>
      <c r="D40" s="8"/>
      <c r="E40" s="8"/>
      <c r="F40" s="8"/>
      <c r="G40" s="8"/>
      <c r="H40" s="13" t="s">
        <v>107</v>
      </c>
      <c r="I40" s="91">
        <v>0</v>
      </c>
      <c r="J40" s="91">
        <v>0</v>
      </c>
      <c r="K40" s="91">
        <v>0</v>
      </c>
      <c r="L40" s="91">
        <v>0</v>
      </c>
      <c r="M40" s="91">
        <v>0</v>
      </c>
      <c r="N40" s="85">
        <v>0</v>
      </c>
    </row>
    <row r="41" spans="1:15" x14ac:dyDescent="0.2">
      <c r="B41" s="8"/>
      <c r="C41" s="8"/>
      <c r="D41" s="8"/>
      <c r="E41" s="8"/>
      <c r="F41" s="8"/>
      <c r="G41" s="8"/>
      <c r="H41" s="137" t="s">
        <v>122</v>
      </c>
      <c r="I41" s="136">
        <v>10357.36</v>
      </c>
      <c r="J41" s="136">
        <v>7597.12</v>
      </c>
      <c r="K41" s="136">
        <v>61.72</v>
      </c>
      <c r="L41" s="136">
        <v>18016.2</v>
      </c>
      <c r="M41" s="136">
        <v>845.43</v>
      </c>
      <c r="N41" s="136">
        <v>31621.93</v>
      </c>
    </row>
    <row r="42" spans="1:15" x14ac:dyDescent="0.2">
      <c r="B42" s="167"/>
      <c r="C42" s="167"/>
      <c r="D42" s="167"/>
      <c r="E42" s="167"/>
      <c r="F42" s="167"/>
      <c r="G42" s="168"/>
      <c r="H42" s="169"/>
      <c r="I42" s="170"/>
      <c r="J42" s="170"/>
      <c r="K42" s="170"/>
      <c r="L42" s="170"/>
      <c r="M42" s="170"/>
      <c r="N42" s="170"/>
    </row>
    <row r="43" spans="1:15" x14ac:dyDescent="0.2">
      <c r="B43" s="171" t="s">
        <v>108</v>
      </c>
      <c r="C43" s="171"/>
      <c r="D43" s="171"/>
      <c r="E43" s="171"/>
      <c r="F43" s="172"/>
      <c r="G43" s="151"/>
      <c r="H43" s="87"/>
      <c r="I43" s="152"/>
      <c r="J43" s="170"/>
      <c r="K43" s="170"/>
      <c r="L43" s="170"/>
      <c r="M43" s="170"/>
      <c r="N43" s="170"/>
    </row>
    <row r="44" spans="1:15" s="5" customFormat="1" x14ac:dyDescent="0.2">
      <c r="A44" s="95"/>
      <c r="B44" s="87" t="s">
        <v>156</v>
      </c>
      <c r="C44" s="87"/>
      <c r="D44" s="87"/>
      <c r="E44" s="87"/>
      <c r="F44" s="87"/>
      <c r="G44" s="87"/>
      <c r="H44" s="87"/>
      <c r="I44" s="87"/>
      <c r="J44" s="173"/>
      <c r="K44" s="173"/>
      <c r="L44" s="173"/>
      <c r="M44" s="173"/>
      <c r="N44" s="173"/>
      <c r="O44"/>
    </row>
    <row r="45" spans="1:15" x14ac:dyDescent="0.2">
      <c r="B45" s="151" t="s">
        <v>109</v>
      </c>
      <c r="C45" s="151"/>
      <c r="D45" s="151"/>
      <c r="E45" s="151"/>
      <c r="F45" s="151"/>
      <c r="G45" s="151"/>
      <c r="H45" s="151"/>
      <c r="I45" s="151"/>
      <c r="J45" s="170"/>
      <c r="K45" s="170"/>
      <c r="L45" s="170"/>
      <c r="M45" s="170"/>
      <c r="N45" s="170"/>
    </row>
    <row r="46" spans="1:15" x14ac:dyDescent="0.2">
      <c r="B46" s="151" t="s">
        <v>110</v>
      </c>
      <c r="C46" s="151"/>
      <c r="D46" s="151"/>
      <c r="E46" s="151"/>
      <c r="F46" s="151"/>
      <c r="G46" s="151"/>
      <c r="H46" s="151"/>
      <c r="I46" s="151"/>
      <c r="J46" s="170"/>
      <c r="K46" s="170"/>
      <c r="L46" s="170"/>
      <c r="M46" s="170"/>
      <c r="N46" s="170"/>
    </row>
    <row r="47" spans="1:15" x14ac:dyDescent="0.2">
      <c r="B47" s="151" t="s">
        <v>111</v>
      </c>
      <c r="C47" s="151"/>
      <c r="D47" s="151"/>
      <c r="E47" s="151"/>
      <c r="F47" s="151"/>
      <c r="G47" s="151"/>
      <c r="H47" s="151"/>
      <c r="I47" s="151"/>
      <c r="J47" s="170"/>
      <c r="K47" s="170"/>
      <c r="L47" s="170"/>
      <c r="M47" s="170"/>
      <c r="N47" s="170"/>
    </row>
    <row r="48" spans="1:15" x14ac:dyDescent="0.2">
      <c r="B48" s="151" t="s">
        <v>112</v>
      </c>
      <c r="C48" s="151"/>
      <c r="D48" s="151"/>
      <c r="E48" s="151"/>
      <c r="F48" s="151"/>
      <c r="G48" s="151"/>
      <c r="H48" s="151"/>
      <c r="I48" s="151"/>
      <c r="J48" s="152"/>
      <c r="K48" s="152"/>
      <c r="L48" s="152"/>
      <c r="M48" s="152"/>
      <c r="N48" s="152"/>
    </row>
    <row r="49" spans="1:14" x14ac:dyDescent="0.2">
      <c r="B49" s="151" t="s">
        <v>113</v>
      </c>
      <c r="C49" s="151"/>
      <c r="D49" s="151"/>
      <c r="E49" s="151"/>
      <c r="F49" s="151"/>
      <c r="G49" s="151"/>
      <c r="H49" s="151"/>
      <c r="I49" s="151"/>
      <c r="J49" s="152"/>
      <c r="K49" s="152"/>
      <c r="L49" s="152"/>
      <c r="M49" s="152"/>
      <c r="N49" s="152"/>
    </row>
    <row r="50" spans="1:14" x14ac:dyDescent="0.2">
      <c r="B50" s="151" t="s">
        <v>114</v>
      </c>
      <c r="C50" s="151"/>
      <c r="D50" s="151"/>
      <c r="E50" s="151"/>
      <c r="F50" s="151"/>
      <c r="G50" s="151"/>
      <c r="H50" s="151"/>
      <c r="I50" s="151"/>
      <c r="J50" s="152"/>
      <c r="K50" s="152"/>
      <c r="L50" s="152"/>
      <c r="M50" s="152"/>
      <c r="N50" s="152"/>
    </row>
    <row r="51" spans="1:14" x14ac:dyDescent="0.2">
      <c r="B51" s="151" t="s">
        <v>115</v>
      </c>
      <c r="C51" s="151"/>
      <c r="D51" s="151"/>
      <c r="E51" s="151"/>
      <c r="F51" s="151"/>
      <c r="G51" s="151"/>
      <c r="H51" s="151"/>
      <c r="I51" s="151"/>
      <c r="J51" s="152"/>
      <c r="K51" s="152"/>
      <c r="L51" s="152"/>
      <c r="M51" s="152"/>
      <c r="N51" s="152"/>
    </row>
    <row r="52" spans="1:14" x14ac:dyDescent="0.2">
      <c r="B52" s="174"/>
      <c r="C52" s="174"/>
      <c r="D52" s="174"/>
      <c r="E52" s="174"/>
      <c r="F52" s="174"/>
      <c r="G52" s="174"/>
      <c r="H52" s="174"/>
      <c r="I52" s="175"/>
      <c r="J52" s="152"/>
      <c r="K52" s="152"/>
      <c r="L52" s="152"/>
      <c r="M52" s="152"/>
      <c r="N52" s="152"/>
    </row>
    <row r="53" spans="1:14" x14ac:dyDescent="0.2">
      <c r="B53" s="151" t="s">
        <v>116</v>
      </c>
      <c r="C53" s="151"/>
      <c r="D53" s="151"/>
      <c r="E53" s="151"/>
      <c r="F53" s="151"/>
      <c r="G53" s="151"/>
      <c r="H53" s="87"/>
      <c r="I53" s="152"/>
      <c r="J53" s="152" t="s">
        <v>117</v>
      </c>
      <c r="K53" s="152"/>
      <c r="L53" s="152"/>
      <c r="M53" s="152"/>
      <c r="N53" s="152"/>
    </row>
    <row r="54" spans="1:14" x14ac:dyDescent="0.2">
      <c r="B54" s="176" t="s">
        <v>155</v>
      </c>
      <c r="C54" s="176"/>
      <c r="D54" s="151"/>
      <c r="E54" s="151"/>
      <c r="F54" s="151"/>
      <c r="G54" s="151"/>
      <c r="H54" s="87"/>
      <c r="I54" s="152"/>
      <c r="J54" s="157"/>
      <c r="K54" s="157"/>
      <c r="L54" s="157"/>
      <c r="M54" s="152"/>
      <c r="N54" s="152"/>
    </row>
    <row r="55" spans="1:14" x14ac:dyDescent="0.2">
      <c r="B55" s="177" t="s">
        <v>118</v>
      </c>
      <c r="C55" s="151"/>
      <c r="D55" s="151"/>
      <c r="E55" s="151"/>
      <c r="F55" s="151"/>
      <c r="G55" s="151"/>
      <c r="H55" s="87"/>
      <c r="I55" s="152"/>
      <c r="J55" s="152" t="s">
        <v>118</v>
      </c>
      <c r="K55" s="152"/>
      <c r="L55" s="152"/>
      <c r="M55" s="152"/>
      <c r="N55" s="152"/>
    </row>
    <row r="56" spans="1:14" x14ac:dyDescent="0.2">
      <c r="B56" s="151"/>
      <c r="C56" s="151"/>
      <c r="D56" s="151"/>
      <c r="E56" s="151"/>
      <c r="F56" s="151"/>
      <c r="G56" s="151"/>
      <c r="H56" s="87"/>
      <c r="I56" s="152"/>
      <c r="J56" s="152"/>
      <c r="K56" s="152"/>
      <c r="L56" s="152"/>
      <c r="M56" s="152"/>
      <c r="N56" s="152"/>
    </row>
    <row r="57" spans="1:14" x14ac:dyDescent="0.2">
      <c r="B57" s="176"/>
      <c r="C57" s="176"/>
      <c r="D57" s="151"/>
      <c r="E57" s="151"/>
      <c r="F57" s="151"/>
      <c r="G57" s="151"/>
      <c r="H57" s="87"/>
      <c r="I57" s="152"/>
      <c r="J57" s="157"/>
      <c r="K57" s="157"/>
      <c r="L57" s="157"/>
      <c r="M57" s="152"/>
      <c r="N57" s="152"/>
    </row>
    <row r="58" spans="1:14" x14ac:dyDescent="0.2">
      <c r="B58" s="96" t="s">
        <v>119</v>
      </c>
      <c r="C58" s="151"/>
      <c r="D58" s="151"/>
      <c r="E58" s="151"/>
      <c r="F58" s="151"/>
      <c r="G58" s="151"/>
      <c r="H58" s="87"/>
      <c r="I58" s="152"/>
      <c r="K58" s="178" t="s">
        <v>119</v>
      </c>
      <c r="L58" s="178"/>
      <c r="M58" s="152"/>
      <c r="N58" s="152"/>
    </row>
    <row r="59" spans="1:14" x14ac:dyDescent="0.2">
      <c r="B59" s="151"/>
      <c r="C59" s="151"/>
      <c r="D59" s="151"/>
      <c r="E59" s="151"/>
      <c r="F59" s="151"/>
      <c r="G59" s="151"/>
      <c r="H59" s="87"/>
      <c r="I59" s="152"/>
      <c r="J59" s="152"/>
      <c r="K59" s="152"/>
      <c r="L59" s="152"/>
      <c r="M59" s="152"/>
      <c r="N59" s="152"/>
    </row>
    <row r="60" spans="1:14" x14ac:dyDescent="0.2">
      <c r="B60" s="174" t="s">
        <v>120</v>
      </c>
      <c r="C60" s="151"/>
      <c r="D60" s="151"/>
      <c r="E60" s="151"/>
      <c r="F60" s="151"/>
      <c r="G60" s="151"/>
      <c r="H60" s="87"/>
      <c r="I60" s="152"/>
      <c r="J60" s="152" t="s">
        <v>120</v>
      </c>
      <c r="K60" s="152"/>
      <c r="L60" s="152"/>
      <c r="M60" s="152"/>
      <c r="N60" s="152"/>
    </row>
    <row r="61" spans="1:14" x14ac:dyDescent="0.2">
      <c r="A61" s="139"/>
    </row>
    <row r="62" spans="1:14" x14ac:dyDescent="0.2">
      <c r="A62" s="138"/>
      <c r="B62" s="151"/>
      <c r="C62" s="151"/>
      <c r="D62" s="151"/>
      <c r="E62" s="151"/>
      <c r="F62" s="151"/>
      <c r="G62" s="151"/>
      <c r="H62" s="87"/>
      <c r="I62" s="152"/>
      <c r="J62" s="152"/>
      <c r="K62" s="152"/>
      <c r="M62" s="152"/>
      <c r="N62" s="154" t="s">
        <v>87</v>
      </c>
    </row>
    <row r="63" spans="1:14" x14ac:dyDescent="0.2">
      <c r="B63" s="151"/>
      <c r="C63" s="151"/>
      <c r="D63" s="151"/>
      <c r="E63" s="151"/>
      <c r="F63" s="151"/>
      <c r="G63" s="151"/>
      <c r="H63" s="87"/>
      <c r="I63" s="152"/>
      <c r="J63" s="152"/>
      <c r="K63" s="152"/>
      <c r="M63" s="152"/>
      <c r="N63" s="154" t="s">
        <v>88</v>
      </c>
    </row>
    <row r="64" spans="1:14" x14ac:dyDescent="0.2">
      <c r="B64" s="151"/>
      <c r="C64" s="151"/>
      <c r="D64" s="151"/>
      <c r="E64" s="151"/>
      <c r="F64" s="151"/>
      <c r="G64" s="151"/>
      <c r="H64" s="87"/>
      <c r="I64" s="152"/>
      <c r="J64" s="152"/>
      <c r="K64" s="152"/>
      <c r="M64" s="152"/>
      <c r="N64" s="154" t="s">
        <v>89</v>
      </c>
    </row>
    <row r="65" spans="1:14" x14ac:dyDescent="0.2">
      <c r="B65" s="151"/>
      <c r="C65" s="151"/>
      <c r="D65" s="151"/>
      <c r="E65" s="151"/>
      <c r="F65" s="151"/>
      <c r="G65" s="151"/>
      <c r="H65" s="87"/>
      <c r="I65" s="152"/>
      <c r="J65" s="152"/>
      <c r="K65" s="152"/>
      <c r="L65" s="152"/>
      <c r="M65" s="152"/>
      <c r="N65" s="152"/>
    </row>
    <row r="66" spans="1:14" x14ac:dyDescent="0.2">
      <c r="B66" s="151"/>
      <c r="D66" s="151"/>
      <c r="E66" s="151"/>
      <c r="F66" s="151"/>
      <c r="G66" s="151"/>
      <c r="H66" s="151" t="s">
        <v>90</v>
      </c>
      <c r="I66" s="151"/>
      <c r="J66" s="151"/>
      <c r="K66" s="151"/>
      <c r="L66" s="151"/>
      <c r="M66" s="152"/>
      <c r="N66" s="152"/>
    </row>
    <row r="67" spans="1:14" x14ac:dyDescent="0.2">
      <c r="B67" s="151"/>
      <c r="D67" s="151"/>
      <c r="E67" s="151"/>
      <c r="F67" s="151" t="s">
        <v>91</v>
      </c>
      <c r="G67" s="151"/>
      <c r="H67" s="151"/>
      <c r="I67" s="151"/>
      <c r="J67" s="151"/>
      <c r="K67" s="151"/>
      <c r="L67" s="151"/>
      <c r="M67" s="152"/>
      <c r="N67" s="152"/>
    </row>
    <row r="68" spans="1:14" x14ac:dyDescent="0.2">
      <c r="B68" s="151" t="s">
        <v>92</v>
      </c>
      <c r="C68" s="86"/>
      <c r="D68" s="86"/>
      <c r="E68" s="86"/>
      <c r="F68" s="86"/>
      <c r="G68" s="86"/>
      <c r="H68" s="86"/>
      <c r="I68" s="156"/>
      <c r="J68" s="156"/>
      <c r="K68" s="156"/>
      <c r="L68" s="152" t="s">
        <v>93</v>
      </c>
      <c r="M68" s="152"/>
      <c r="N68" s="152"/>
    </row>
    <row r="69" spans="1:14" x14ac:dyDescent="0.2">
      <c r="B69" s="151"/>
      <c r="C69" s="86"/>
      <c r="D69" s="86"/>
      <c r="E69" s="86"/>
      <c r="F69" s="86"/>
      <c r="G69" s="86"/>
      <c r="H69" s="86"/>
      <c r="I69" s="156"/>
      <c r="J69" s="156"/>
      <c r="K69" s="156"/>
      <c r="L69" s="156"/>
      <c r="M69" s="156"/>
      <c r="N69" s="156"/>
    </row>
    <row r="70" spans="1:14" x14ac:dyDescent="0.2">
      <c r="B70" s="151" t="s">
        <v>159</v>
      </c>
      <c r="C70" s="86"/>
      <c r="D70" s="86"/>
      <c r="E70" s="86"/>
      <c r="F70" s="86"/>
      <c r="G70" s="86"/>
      <c r="H70" s="86"/>
      <c r="I70" s="156"/>
      <c r="J70" s="156"/>
      <c r="K70" s="156"/>
      <c r="L70" s="156"/>
      <c r="M70" s="156"/>
      <c r="N70" s="156"/>
    </row>
    <row r="71" spans="1:14" x14ac:dyDescent="0.2">
      <c r="B71" s="151" t="s">
        <v>94</v>
      </c>
      <c r="C71" s="86"/>
      <c r="D71" s="86"/>
      <c r="E71" s="86"/>
      <c r="F71" s="86"/>
      <c r="G71" s="86"/>
      <c r="H71" s="86"/>
      <c r="I71" s="156"/>
      <c r="J71" s="156"/>
      <c r="K71" s="156"/>
      <c r="L71" s="156"/>
      <c r="M71" s="156"/>
      <c r="N71" s="156"/>
    </row>
    <row r="72" spans="1:14" x14ac:dyDescent="0.2">
      <c r="B72" s="151" t="s">
        <v>158</v>
      </c>
      <c r="C72" s="86"/>
      <c r="D72" s="86"/>
      <c r="E72" s="86"/>
      <c r="F72" s="86"/>
      <c r="G72" s="86"/>
      <c r="H72" s="86"/>
      <c r="I72" s="156"/>
      <c r="J72" s="156"/>
      <c r="K72" s="156"/>
      <c r="L72" s="156"/>
      <c r="M72" s="156"/>
      <c r="N72" s="156"/>
    </row>
    <row r="73" spans="1:14" x14ac:dyDescent="0.2">
      <c r="B73" s="151" t="s">
        <v>161</v>
      </c>
      <c r="C73" s="86"/>
      <c r="D73" s="86"/>
      <c r="E73" s="86"/>
      <c r="F73" s="86"/>
      <c r="G73" s="86"/>
      <c r="H73" s="86"/>
      <c r="I73" s="156"/>
      <c r="J73" s="156"/>
      <c r="K73" s="156"/>
      <c r="L73" s="156"/>
      <c r="M73" s="156"/>
      <c r="N73" s="156"/>
    </row>
    <row r="74" spans="1:14" x14ac:dyDescent="0.2">
      <c r="B74" s="151"/>
      <c r="C74" s="151"/>
      <c r="D74" s="151"/>
      <c r="E74" s="151"/>
      <c r="F74" s="151"/>
      <c r="G74" s="151"/>
      <c r="H74" s="87"/>
      <c r="I74" s="152"/>
      <c r="J74" s="157"/>
      <c r="K74" s="152"/>
      <c r="L74" s="152"/>
      <c r="M74" s="152"/>
      <c r="N74" s="152"/>
    </row>
    <row r="75" spans="1:14" ht="13.15" customHeight="1" x14ac:dyDescent="0.2">
      <c r="B75" s="130" t="s">
        <v>34</v>
      </c>
      <c r="C75" s="132" t="s">
        <v>95</v>
      </c>
      <c r="D75" s="130" t="s">
        <v>96</v>
      </c>
      <c r="E75" s="130" t="s">
        <v>97</v>
      </c>
      <c r="F75" s="130" t="s">
        <v>121</v>
      </c>
      <c r="G75" s="130" t="s">
        <v>98</v>
      </c>
      <c r="H75" s="128" t="s">
        <v>7</v>
      </c>
      <c r="I75" s="150" t="s">
        <v>167</v>
      </c>
      <c r="K75" s="158"/>
      <c r="L75" s="159"/>
      <c r="M75" s="160" t="s">
        <v>99</v>
      </c>
      <c r="N75" s="161" t="s">
        <v>100</v>
      </c>
    </row>
    <row r="76" spans="1:14" x14ac:dyDescent="0.2">
      <c r="B76" s="131"/>
      <c r="C76" s="133"/>
      <c r="D76" s="131"/>
      <c r="E76" s="131"/>
      <c r="F76" s="131"/>
      <c r="G76" s="131"/>
      <c r="H76" s="129"/>
      <c r="I76" s="149" t="s">
        <v>101</v>
      </c>
      <c r="J76" s="75" t="s">
        <v>102</v>
      </c>
      <c r="K76" s="75" t="s">
        <v>103</v>
      </c>
      <c r="L76" s="75" t="s">
        <v>104</v>
      </c>
      <c r="M76" s="149"/>
      <c r="N76" s="162"/>
    </row>
    <row r="77" spans="1:14" ht="12.75" customHeight="1" x14ac:dyDescent="0.2">
      <c r="A77" s="94" t="s">
        <v>182</v>
      </c>
      <c r="B77" s="163"/>
      <c r="C77" s="140"/>
      <c r="D77" s="140"/>
      <c r="E77" s="140"/>
      <c r="F77" s="140"/>
      <c r="G77" s="141"/>
      <c r="H77" s="11" t="s">
        <v>16</v>
      </c>
      <c r="I77" s="12">
        <v>102.99</v>
      </c>
      <c r="J77" s="12">
        <v>73.39</v>
      </c>
      <c r="K77" s="12">
        <v>37.18</v>
      </c>
      <c r="L77" s="12"/>
      <c r="M77" s="12">
        <v>5.87</v>
      </c>
      <c r="N77" s="12"/>
    </row>
    <row r="78" spans="1:14" x14ac:dyDescent="0.2">
      <c r="A78" s="94">
        <v>2</v>
      </c>
      <c r="B78" s="142"/>
      <c r="C78" s="143"/>
      <c r="D78" s="143"/>
      <c r="E78" s="143"/>
      <c r="F78" s="143"/>
      <c r="G78" s="144"/>
      <c r="H78" s="11" t="s">
        <v>24</v>
      </c>
      <c r="I78" s="12">
        <v>770.31</v>
      </c>
      <c r="J78" s="12">
        <v>550.4</v>
      </c>
      <c r="K78" s="12">
        <v>276.91000000000003</v>
      </c>
      <c r="L78" s="12"/>
      <c r="M78" s="12">
        <v>23.97</v>
      </c>
      <c r="N78" s="12"/>
    </row>
    <row r="79" spans="1:14" x14ac:dyDescent="0.2">
      <c r="B79" s="142"/>
      <c r="C79" s="143"/>
      <c r="D79" s="143"/>
      <c r="E79" s="143"/>
      <c r="F79" s="143"/>
      <c r="G79" s="144"/>
      <c r="H79" s="11" t="s">
        <v>18</v>
      </c>
      <c r="I79" s="12">
        <v>61.16</v>
      </c>
      <c r="J79" s="12">
        <v>44.52</v>
      </c>
      <c r="K79" s="12">
        <v>22.75</v>
      </c>
      <c r="L79" s="12"/>
      <c r="M79" s="12">
        <v>1.22</v>
      </c>
      <c r="N79" s="12"/>
    </row>
    <row r="80" spans="1:14" x14ac:dyDescent="0.2">
      <c r="B80" s="164"/>
      <c r="C80" s="148" t="s">
        <v>163</v>
      </c>
      <c r="D80" s="143"/>
      <c r="E80" s="143"/>
      <c r="F80" s="143"/>
      <c r="G80" s="144"/>
      <c r="H80" s="11" t="s">
        <v>63</v>
      </c>
      <c r="I80" s="12">
        <v>61.16</v>
      </c>
      <c r="J80" s="12">
        <v>44.52</v>
      </c>
      <c r="K80" s="12">
        <v>22.75</v>
      </c>
      <c r="L80" s="12"/>
      <c r="M80" s="12">
        <v>1.22</v>
      </c>
      <c r="N80" s="12"/>
    </row>
    <row r="81" spans="1:14" x14ac:dyDescent="0.2">
      <c r="B81" s="142"/>
      <c r="C81" s="143"/>
      <c r="D81" s="143"/>
      <c r="E81" s="143"/>
      <c r="F81" s="143"/>
      <c r="G81" s="144"/>
      <c r="H81" s="11" t="s">
        <v>56</v>
      </c>
      <c r="I81" s="12">
        <v>770.31</v>
      </c>
      <c r="J81" s="12">
        <v>550.4</v>
      </c>
      <c r="K81" s="12">
        <v>276.91000000000003</v>
      </c>
      <c r="L81" s="12"/>
      <c r="M81" s="12">
        <v>23.97</v>
      </c>
      <c r="N81" s="12"/>
    </row>
    <row r="82" spans="1:14" x14ac:dyDescent="0.2">
      <c r="B82" s="142"/>
      <c r="C82" s="143"/>
      <c r="D82" s="143"/>
      <c r="E82" s="143"/>
      <c r="F82" s="143"/>
      <c r="G82" s="144"/>
      <c r="H82" s="11" t="s">
        <v>28</v>
      </c>
      <c r="I82" s="12">
        <v>61.16</v>
      </c>
      <c r="J82" s="12">
        <v>44.52</v>
      </c>
      <c r="K82" s="12">
        <v>22.75</v>
      </c>
      <c r="L82" s="12"/>
      <c r="M82" s="12">
        <v>1.22</v>
      </c>
      <c r="N82" s="12"/>
    </row>
    <row r="83" spans="1:14" x14ac:dyDescent="0.2">
      <c r="B83" s="145"/>
      <c r="C83" s="146"/>
      <c r="D83" s="146"/>
      <c r="E83" s="146"/>
      <c r="F83" s="146"/>
      <c r="G83" s="147"/>
      <c r="H83" s="11" t="s">
        <v>17</v>
      </c>
      <c r="I83" s="12">
        <v>19.57</v>
      </c>
      <c r="J83" s="12">
        <v>14.92</v>
      </c>
      <c r="K83" s="12">
        <v>7.58</v>
      </c>
      <c r="L83" s="12"/>
      <c r="M83" s="12">
        <v>0.49</v>
      </c>
      <c r="N83" s="12"/>
    </row>
    <row r="84" spans="1:14" x14ac:dyDescent="0.2">
      <c r="A84" s="94">
        <v>37</v>
      </c>
      <c r="B84" s="70" t="s">
        <v>25</v>
      </c>
      <c r="C84" s="97" t="s">
        <v>105</v>
      </c>
      <c r="D84" s="70">
        <v>8</v>
      </c>
      <c r="E84" s="70">
        <v>23</v>
      </c>
      <c r="F84" s="70">
        <v>1</v>
      </c>
      <c r="G84" s="179">
        <v>3.9</v>
      </c>
      <c r="H84" s="165" t="s">
        <v>16</v>
      </c>
      <c r="I84" s="166">
        <v>26.33</v>
      </c>
      <c r="J84" s="166">
        <v>85.41</v>
      </c>
      <c r="K84" s="166">
        <v>0</v>
      </c>
      <c r="L84" s="92">
        <v>111.74</v>
      </c>
      <c r="M84" s="88">
        <v>52.36</v>
      </c>
      <c r="N84" s="88">
        <v>164.1</v>
      </c>
    </row>
    <row r="85" spans="1:14" x14ac:dyDescent="0.2">
      <c r="B85" s="8"/>
      <c r="C85" s="8"/>
      <c r="D85" s="8"/>
      <c r="E85" s="8"/>
      <c r="F85" s="8"/>
      <c r="G85" s="8"/>
      <c r="H85" s="135" t="s">
        <v>106</v>
      </c>
      <c r="I85" s="136">
        <v>2711.73</v>
      </c>
      <c r="J85" s="136">
        <v>6268.24</v>
      </c>
      <c r="K85" s="136">
        <v>0</v>
      </c>
      <c r="L85" s="136">
        <v>8979.9699999999993</v>
      </c>
      <c r="M85" s="136">
        <v>307.35000000000002</v>
      </c>
      <c r="N85" s="136">
        <v>15570.21</v>
      </c>
    </row>
    <row r="86" spans="1:14" x14ac:dyDescent="0.2">
      <c r="B86" s="8"/>
      <c r="C86" s="8"/>
      <c r="D86" s="8"/>
      <c r="E86" s="8"/>
      <c r="F86" s="8"/>
      <c r="G86" s="8"/>
      <c r="H86" s="165" t="s">
        <v>24</v>
      </c>
      <c r="I86" s="166">
        <v>0</v>
      </c>
      <c r="J86" s="166">
        <v>0</v>
      </c>
      <c r="K86" s="166">
        <v>0</v>
      </c>
      <c r="L86" s="92">
        <v>0</v>
      </c>
      <c r="M86" s="88">
        <v>0</v>
      </c>
      <c r="N86" s="88">
        <v>0</v>
      </c>
    </row>
    <row r="87" spans="1:14" x14ac:dyDescent="0.2">
      <c r="B87" s="8"/>
      <c r="C87" s="8"/>
      <c r="D87" s="8"/>
      <c r="E87" s="8"/>
      <c r="F87" s="8"/>
      <c r="G87" s="8"/>
      <c r="H87" s="135" t="s">
        <v>106</v>
      </c>
      <c r="I87" s="136">
        <v>0</v>
      </c>
      <c r="J87" s="136">
        <v>0</v>
      </c>
      <c r="K87" s="136">
        <v>0</v>
      </c>
      <c r="L87" s="136">
        <v>0</v>
      </c>
      <c r="M87" s="136">
        <v>0</v>
      </c>
      <c r="N87" s="136">
        <v>0</v>
      </c>
    </row>
    <row r="88" spans="1:14" x14ac:dyDescent="0.2">
      <c r="B88" s="8"/>
      <c r="C88" s="8"/>
      <c r="D88" s="8"/>
      <c r="E88" s="8"/>
      <c r="F88" s="8"/>
      <c r="G88" s="8"/>
      <c r="H88" s="165" t="s">
        <v>37</v>
      </c>
      <c r="I88" s="166">
        <v>0</v>
      </c>
      <c r="J88" s="166">
        <v>0</v>
      </c>
      <c r="K88" s="166">
        <v>0</v>
      </c>
      <c r="L88" s="92">
        <v>0</v>
      </c>
      <c r="M88" s="88">
        <v>0</v>
      </c>
      <c r="N88" s="88">
        <v>0</v>
      </c>
    </row>
    <row r="89" spans="1:14" x14ac:dyDescent="0.2">
      <c r="B89" s="8"/>
      <c r="C89" s="8"/>
      <c r="D89" s="8"/>
      <c r="E89" s="8"/>
      <c r="F89" s="8"/>
      <c r="G89" s="8"/>
      <c r="H89" s="135" t="s">
        <v>106</v>
      </c>
      <c r="I89" s="136">
        <v>0</v>
      </c>
      <c r="J89" s="136">
        <v>0</v>
      </c>
      <c r="K89" s="136">
        <v>0</v>
      </c>
      <c r="L89" s="136">
        <v>0</v>
      </c>
      <c r="M89" s="136">
        <v>0</v>
      </c>
      <c r="N89" s="136">
        <v>0</v>
      </c>
    </row>
    <row r="90" spans="1:14" x14ac:dyDescent="0.2">
      <c r="B90" s="8"/>
      <c r="C90" s="8"/>
      <c r="D90" s="8"/>
      <c r="E90" s="8"/>
      <c r="F90" s="8"/>
      <c r="G90" s="8"/>
      <c r="H90" s="14" t="s">
        <v>18</v>
      </c>
      <c r="I90" s="92">
        <v>0</v>
      </c>
      <c r="J90" s="92">
        <v>0.73</v>
      </c>
      <c r="K90" s="92">
        <v>0.45</v>
      </c>
      <c r="L90" s="92">
        <v>1.18</v>
      </c>
      <c r="M90" s="92">
        <v>8.43</v>
      </c>
      <c r="N90" s="88">
        <v>9.61</v>
      </c>
    </row>
    <row r="91" spans="1:14" x14ac:dyDescent="0.2">
      <c r="B91" s="8"/>
      <c r="C91" s="8"/>
      <c r="D91" s="8"/>
      <c r="E91" s="8"/>
      <c r="F91" s="8"/>
      <c r="G91" s="8"/>
      <c r="H91" s="135" t="s">
        <v>106</v>
      </c>
      <c r="I91" s="136">
        <v>0</v>
      </c>
      <c r="J91" s="136">
        <v>32.5</v>
      </c>
      <c r="K91" s="136">
        <v>10.24</v>
      </c>
      <c r="L91" s="136">
        <v>42.74</v>
      </c>
      <c r="M91" s="136">
        <v>10.28</v>
      </c>
      <c r="N91" s="136">
        <v>88.93</v>
      </c>
    </row>
    <row r="92" spans="1:14" x14ac:dyDescent="0.2">
      <c r="B92" s="8"/>
      <c r="C92" s="8"/>
      <c r="D92" s="8"/>
      <c r="E92" s="8"/>
      <c r="F92" s="8"/>
      <c r="G92" s="8"/>
      <c r="H92" s="14" t="s">
        <v>63</v>
      </c>
      <c r="I92" s="92">
        <v>0</v>
      </c>
      <c r="J92" s="92">
        <v>0</v>
      </c>
      <c r="K92" s="92">
        <v>0</v>
      </c>
      <c r="L92" s="92">
        <v>0</v>
      </c>
      <c r="M92" s="92">
        <v>0</v>
      </c>
      <c r="N92" s="88">
        <v>0</v>
      </c>
    </row>
    <row r="93" spans="1:14" x14ac:dyDescent="0.2">
      <c r="B93" s="8"/>
      <c r="C93" s="8"/>
      <c r="D93" s="8"/>
      <c r="E93" s="8"/>
      <c r="F93" s="8"/>
      <c r="G93" s="8"/>
      <c r="H93" s="135" t="s">
        <v>106</v>
      </c>
      <c r="I93" s="136">
        <v>0</v>
      </c>
      <c r="J93" s="136">
        <v>0</v>
      </c>
      <c r="K93" s="136">
        <v>0</v>
      </c>
      <c r="L93" s="136">
        <v>0</v>
      </c>
      <c r="M93" s="136">
        <v>0</v>
      </c>
      <c r="N93" s="136">
        <v>0</v>
      </c>
    </row>
    <row r="94" spans="1:14" x14ac:dyDescent="0.2">
      <c r="B94" s="8"/>
      <c r="C94" s="8"/>
      <c r="D94" s="8"/>
      <c r="E94" s="8"/>
      <c r="F94" s="8"/>
      <c r="G94" s="8"/>
      <c r="H94" s="14" t="s">
        <v>56</v>
      </c>
      <c r="I94" s="92">
        <v>0</v>
      </c>
      <c r="J94" s="92">
        <v>0</v>
      </c>
      <c r="K94" s="92">
        <v>0</v>
      </c>
      <c r="L94" s="92">
        <v>0</v>
      </c>
      <c r="M94" s="92">
        <v>0</v>
      </c>
      <c r="N94" s="88">
        <v>0</v>
      </c>
    </row>
    <row r="95" spans="1:14" x14ac:dyDescent="0.2">
      <c r="B95" s="8"/>
      <c r="C95" s="8"/>
      <c r="D95" s="8"/>
      <c r="E95" s="8"/>
      <c r="F95" s="8"/>
      <c r="G95" s="8"/>
      <c r="H95" s="135" t="s">
        <v>106</v>
      </c>
      <c r="I95" s="136">
        <v>0</v>
      </c>
      <c r="J95" s="136">
        <v>0</v>
      </c>
      <c r="K95" s="136">
        <v>0</v>
      </c>
      <c r="L95" s="136">
        <v>0</v>
      </c>
      <c r="M95" s="136">
        <v>0</v>
      </c>
      <c r="N95" s="136">
        <v>0</v>
      </c>
    </row>
    <row r="96" spans="1:14" x14ac:dyDescent="0.2">
      <c r="B96" s="8"/>
      <c r="C96" s="8"/>
      <c r="D96" s="8"/>
      <c r="E96" s="8"/>
      <c r="F96" s="8"/>
      <c r="G96" s="8"/>
      <c r="H96" s="14" t="s">
        <v>28</v>
      </c>
      <c r="I96" s="92">
        <v>0</v>
      </c>
      <c r="J96" s="92">
        <v>0</v>
      </c>
      <c r="K96" s="92">
        <v>0</v>
      </c>
      <c r="L96" s="92">
        <v>0</v>
      </c>
      <c r="M96" s="92">
        <v>0</v>
      </c>
      <c r="N96" s="88">
        <v>0</v>
      </c>
    </row>
    <row r="97" spans="1:15" x14ac:dyDescent="0.2">
      <c r="B97" s="8"/>
      <c r="C97" s="8"/>
      <c r="D97" s="8"/>
      <c r="E97" s="8"/>
      <c r="F97" s="8"/>
      <c r="G97" s="8"/>
      <c r="H97" s="135" t="s">
        <v>106</v>
      </c>
      <c r="I97" s="136">
        <v>0</v>
      </c>
      <c r="J97" s="136">
        <v>0</v>
      </c>
      <c r="K97" s="136">
        <v>0</v>
      </c>
      <c r="L97" s="136">
        <v>0</v>
      </c>
      <c r="M97" s="136">
        <v>0</v>
      </c>
      <c r="N97" s="136">
        <v>0</v>
      </c>
    </row>
    <row r="98" spans="1:15" x14ac:dyDescent="0.2">
      <c r="B98" s="180"/>
      <c r="C98" s="180"/>
      <c r="D98" s="180"/>
      <c r="E98" s="180"/>
      <c r="F98" s="180"/>
      <c r="G98" s="180"/>
      <c r="H98" s="14" t="s">
        <v>17</v>
      </c>
      <c r="I98" s="92">
        <v>317.66000000000003</v>
      </c>
      <c r="J98" s="92">
        <v>151.71</v>
      </c>
      <c r="K98" s="92">
        <v>7.02</v>
      </c>
      <c r="L98" s="92">
        <v>476.39</v>
      </c>
      <c r="M98" s="92">
        <v>223.48</v>
      </c>
      <c r="N98" s="88">
        <v>699.87</v>
      </c>
    </row>
    <row r="99" spans="1:15" x14ac:dyDescent="0.2">
      <c r="B99" s="180"/>
      <c r="C99" s="180"/>
      <c r="D99" s="180"/>
      <c r="E99" s="180"/>
      <c r="F99" s="180"/>
      <c r="G99" s="180"/>
      <c r="H99" s="135" t="s">
        <v>106</v>
      </c>
      <c r="I99" s="136">
        <v>6216.61</v>
      </c>
      <c r="J99" s="136">
        <v>2263.5100000000002</v>
      </c>
      <c r="K99" s="136">
        <v>53.21</v>
      </c>
      <c r="L99" s="136">
        <v>8533.3299999999981</v>
      </c>
      <c r="M99" s="136">
        <v>109.51</v>
      </c>
      <c r="N99" s="136">
        <v>14490.68</v>
      </c>
    </row>
    <row r="100" spans="1:15" x14ac:dyDescent="0.2">
      <c r="B100" s="180"/>
      <c r="C100" s="180"/>
      <c r="D100" s="180"/>
      <c r="E100" s="180"/>
      <c r="F100" s="180"/>
      <c r="G100" s="180"/>
      <c r="H100" s="13" t="s">
        <v>107</v>
      </c>
      <c r="I100" s="91">
        <v>0</v>
      </c>
      <c r="J100" s="91">
        <v>0</v>
      </c>
      <c r="K100" s="91">
        <v>0</v>
      </c>
      <c r="L100" s="91">
        <v>0</v>
      </c>
      <c r="M100" s="91">
        <v>0</v>
      </c>
      <c r="N100" s="85">
        <v>0</v>
      </c>
    </row>
    <row r="101" spans="1:15" x14ac:dyDescent="0.2">
      <c r="B101" s="180"/>
      <c r="C101" s="180"/>
      <c r="D101" s="180"/>
      <c r="E101" s="180"/>
      <c r="F101" s="180"/>
      <c r="G101" s="180"/>
      <c r="H101" s="137" t="s">
        <v>122</v>
      </c>
      <c r="I101" s="136">
        <v>8928.34</v>
      </c>
      <c r="J101" s="136">
        <v>8564.25</v>
      </c>
      <c r="K101" s="136">
        <v>63.45</v>
      </c>
      <c r="L101" s="136">
        <v>17556.04</v>
      </c>
      <c r="M101" s="136">
        <v>427.14</v>
      </c>
      <c r="N101" s="136">
        <v>30149.82</v>
      </c>
    </row>
    <row r="103" spans="1:15" x14ac:dyDescent="0.2">
      <c r="B103" s="171" t="s">
        <v>108</v>
      </c>
      <c r="C103" s="171"/>
      <c r="D103" s="171"/>
      <c r="E103" s="171"/>
      <c r="F103" s="172"/>
      <c r="G103" s="151"/>
      <c r="H103" s="87"/>
      <c r="I103" s="152"/>
      <c r="J103" s="170"/>
      <c r="K103" s="170"/>
      <c r="L103" s="170"/>
      <c r="M103" s="170"/>
      <c r="N103" s="170"/>
    </row>
    <row r="104" spans="1:15" s="5" customFormat="1" x14ac:dyDescent="0.2">
      <c r="A104" s="95"/>
      <c r="B104" s="87" t="s">
        <v>156</v>
      </c>
      <c r="C104" s="87"/>
      <c r="D104" s="87"/>
      <c r="E104" s="87"/>
      <c r="F104" s="87"/>
      <c r="G104" s="87"/>
      <c r="H104" s="87"/>
      <c r="I104" s="87"/>
      <c r="J104" s="173"/>
      <c r="K104" s="173"/>
      <c r="L104" s="173"/>
      <c r="M104" s="173"/>
      <c r="N104" s="173"/>
      <c r="O104"/>
    </row>
    <row r="105" spans="1:15" x14ac:dyDescent="0.2">
      <c r="B105" s="151" t="s">
        <v>109</v>
      </c>
      <c r="C105" s="151"/>
      <c r="D105" s="151"/>
      <c r="E105" s="151"/>
      <c r="F105" s="151"/>
      <c r="G105" s="151"/>
      <c r="H105" s="151"/>
      <c r="I105" s="151"/>
      <c r="J105" s="170"/>
      <c r="K105" s="170"/>
      <c r="L105" s="170"/>
      <c r="M105" s="170"/>
      <c r="N105" s="170"/>
    </row>
    <row r="106" spans="1:15" x14ac:dyDescent="0.2">
      <c r="B106" s="151" t="s">
        <v>110</v>
      </c>
      <c r="C106" s="151"/>
      <c r="D106" s="151"/>
      <c r="E106" s="151"/>
      <c r="F106" s="151"/>
      <c r="G106" s="151"/>
      <c r="H106" s="151"/>
      <c r="I106" s="151"/>
      <c r="J106" s="170"/>
      <c r="K106" s="170"/>
      <c r="L106" s="170"/>
      <c r="M106" s="170"/>
      <c r="N106" s="170"/>
    </row>
    <row r="107" spans="1:15" x14ac:dyDescent="0.2">
      <c r="B107" s="151" t="s">
        <v>111</v>
      </c>
      <c r="C107" s="151"/>
      <c r="D107" s="151"/>
      <c r="E107" s="151"/>
      <c r="F107" s="151"/>
      <c r="G107" s="151"/>
      <c r="H107" s="151"/>
      <c r="I107" s="151"/>
      <c r="J107" s="170"/>
      <c r="K107" s="170"/>
      <c r="L107" s="170"/>
      <c r="M107" s="170"/>
      <c r="N107" s="170"/>
    </row>
    <row r="108" spans="1:15" x14ac:dyDescent="0.2">
      <c r="B108" s="151" t="s">
        <v>112</v>
      </c>
      <c r="C108" s="151"/>
      <c r="D108" s="151"/>
      <c r="E108" s="151"/>
      <c r="F108" s="151"/>
      <c r="G108" s="151"/>
      <c r="H108" s="151"/>
      <c r="I108" s="151"/>
      <c r="J108" s="152"/>
      <c r="K108" s="152"/>
      <c r="L108" s="152"/>
      <c r="M108" s="152"/>
      <c r="N108" s="152"/>
    </row>
    <row r="109" spans="1:15" x14ac:dyDescent="0.2">
      <c r="B109" s="151" t="s">
        <v>113</v>
      </c>
      <c r="C109" s="151"/>
      <c r="D109" s="151"/>
      <c r="E109" s="151"/>
      <c r="F109" s="151"/>
      <c r="G109" s="151"/>
      <c r="H109" s="151"/>
      <c r="I109" s="151"/>
      <c r="J109" s="152"/>
      <c r="K109" s="152"/>
      <c r="L109" s="152"/>
      <c r="M109" s="152"/>
      <c r="N109" s="152"/>
    </row>
    <row r="110" spans="1:15" x14ac:dyDescent="0.2">
      <c r="B110" s="151" t="s">
        <v>114</v>
      </c>
      <c r="C110" s="151"/>
      <c r="D110" s="151"/>
      <c r="E110" s="151"/>
      <c r="F110" s="151"/>
      <c r="G110" s="151"/>
      <c r="H110" s="151"/>
      <c r="I110" s="151"/>
      <c r="J110" s="152"/>
      <c r="K110" s="152"/>
      <c r="L110" s="152"/>
      <c r="M110" s="152"/>
      <c r="N110" s="152"/>
    </row>
    <row r="111" spans="1:15" x14ac:dyDescent="0.2">
      <c r="B111" s="151" t="s">
        <v>115</v>
      </c>
      <c r="C111" s="151"/>
      <c r="D111" s="151"/>
      <c r="E111" s="151"/>
      <c r="F111" s="151"/>
      <c r="G111" s="151"/>
      <c r="H111" s="151"/>
      <c r="I111" s="151"/>
      <c r="J111" s="152"/>
      <c r="K111" s="152"/>
      <c r="L111" s="152"/>
      <c r="M111" s="152"/>
      <c r="N111" s="152"/>
    </row>
    <row r="112" spans="1:15" x14ac:dyDescent="0.2">
      <c r="B112" s="174"/>
      <c r="C112" s="174"/>
      <c r="D112" s="174"/>
      <c r="E112" s="174"/>
      <c r="F112" s="174"/>
      <c r="G112" s="174"/>
      <c r="H112" s="174"/>
      <c r="I112" s="175"/>
      <c r="J112" s="152"/>
      <c r="K112" s="152"/>
      <c r="L112" s="152"/>
      <c r="M112" s="152"/>
      <c r="N112" s="152"/>
    </row>
    <row r="113" spans="1:14" x14ac:dyDescent="0.2">
      <c r="B113" s="151" t="s">
        <v>116</v>
      </c>
      <c r="C113" s="151"/>
      <c r="D113" s="151"/>
      <c r="E113" s="151"/>
      <c r="F113" s="151"/>
      <c r="G113" s="151"/>
      <c r="H113" s="87"/>
      <c r="I113" s="152"/>
      <c r="J113" s="152" t="s">
        <v>117</v>
      </c>
      <c r="K113" s="152"/>
      <c r="L113" s="152"/>
      <c r="M113" s="152"/>
      <c r="N113" s="152"/>
    </row>
    <row r="114" spans="1:14" x14ac:dyDescent="0.2">
      <c r="B114" s="176" t="s">
        <v>155</v>
      </c>
      <c r="C114" s="176"/>
      <c r="D114" s="151"/>
      <c r="E114" s="151"/>
      <c r="F114" s="151"/>
      <c r="G114" s="151"/>
      <c r="H114" s="87"/>
      <c r="I114" s="152"/>
      <c r="J114" s="157"/>
      <c r="K114" s="157"/>
      <c r="L114" s="157"/>
      <c r="M114" s="152"/>
      <c r="N114" s="152"/>
    </row>
    <row r="115" spans="1:14" x14ac:dyDescent="0.2">
      <c r="B115" s="177" t="s">
        <v>118</v>
      </c>
      <c r="C115" s="151"/>
      <c r="D115" s="151"/>
      <c r="E115" s="151"/>
      <c r="F115" s="151"/>
      <c r="G115" s="151"/>
      <c r="H115" s="87"/>
      <c r="I115" s="152"/>
      <c r="J115" s="152" t="s">
        <v>118</v>
      </c>
      <c r="K115" s="152"/>
      <c r="L115" s="152"/>
      <c r="M115" s="152"/>
      <c r="N115" s="152"/>
    </row>
    <row r="116" spans="1:14" x14ac:dyDescent="0.2">
      <c r="B116" s="151"/>
      <c r="C116" s="151"/>
      <c r="D116" s="151"/>
      <c r="E116" s="151"/>
      <c r="F116" s="151"/>
      <c r="G116" s="151"/>
      <c r="H116" s="87"/>
      <c r="I116" s="152"/>
      <c r="J116" s="152"/>
      <c r="K116" s="152"/>
      <c r="L116" s="152"/>
      <c r="M116" s="152"/>
      <c r="N116" s="152"/>
    </row>
    <row r="117" spans="1:14" x14ac:dyDescent="0.2">
      <c r="B117" s="176"/>
      <c r="C117" s="176"/>
      <c r="D117" s="151"/>
      <c r="E117" s="151"/>
      <c r="F117" s="151"/>
      <c r="G117" s="151"/>
      <c r="H117" s="87"/>
      <c r="I117" s="152"/>
      <c r="J117" s="157"/>
      <c r="K117" s="157"/>
      <c r="L117" s="157"/>
      <c r="M117" s="152"/>
      <c r="N117" s="152"/>
    </row>
    <row r="118" spans="1:14" x14ac:dyDescent="0.2">
      <c r="B118" s="96" t="s">
        <v>119</v>
      </c>
      <c r="C118" s="151"/>
      <c r="D118" s="151"/>
      <c r="E118" s="151"/>
      <c r="F118" s="151"/>
      <c r="G118" s="151"/>
      <c r="H118" s="87"/>
      <c r="I118" s="152"/>
      <c r="K118" s="178" t="s">
        <v>119</v>
      </c>
      <c r="L118" s="178"/>
      <c r="M118" s="152"/>
      <c r="N118" s="152"/>
    </row>
    <row r="119" spans="1:14" x14ac:dyDescent="0.2">
      <c r="B119" s="151"/>
      <c r="C119" s="151"/>
      <c r="D119" s="151"/>
      <c r="E119" s="151"/>
      <c r="F119" s="151"/>
      <c r="G119" s="151"/>
      <c r="H119" s="87"/>
      <c r="I119" s="152"/>
      <c r="J119" s="152"/>
      <c r="K119" s="152"/>
      <c r="L119" s="152"/>
      <c r="M119" s="152"/>
      <c r="N119" s="152"/>
    </row>
    <row r="120" spans="1:14" x14ac:dyDescent="0.2">
      <c r="B120" s="174" t="s">
        <v>120</v>
      </c>
      <c r="C120" s="151"/>
      <c r="D120" s="151"/>
      <c r="E120" s="151"/>
      <c r="F120" s="151"/>
      <c r="G120" s="151"/>
      <c r="H120" s="87"/>
      <c r="I120" s="152"/>
      <c r="J120" s="152" t="s">
        <v>120</v>
      </c>
      <c r="K120" s="152"/>
      <c r="L120" s="152"/>
      <c r="M120" s="152"/>
      <c r="N120" s="152"/>
    </row>
    <row r="121" spans="1:14" x14ac:dyDescent="0.2">
      <c r="A121" s="139"/>
    </row>
    <row r="122" spans="1:14" x14ac:dyDescent="0.2">
      <c r="A122" s="138"/>
      <c r="B122" s="151"/>
      <c r="C122" s="151"/>
      <c r="D122" s="151"/>
      <c r="E122" s="151"/>
      <c r="F122" s="151"/>
      <c r="G122" s="151"/>
      <c r="H122" s="87"/>
      <c r="I122" s="152"/>
      <c r="J122" s="152"/>
      <c r="K122" s="152"/>
      <c r="M122" s="152"/>
      <c r="N122" s="154" t="s">
        <v>87</v>
      </c>
    </row>
    <row r="123" spans="1:14" x14ac:dyDescent="0.2">
      <c r="B123" s="151"/>
      <c r="C123" s="151"/>
      <c r="D123" s="151"/>
      <c r="E123" s="151"/>
      <c r="F123" s="151"/>
      <c r="G123" s="151"/>
      <c r="H123" s="87"/>
      <c r="I123" s="152"/>
      <c r="J123" s="152"/>
      <c r="K123" s="152"/>
      <c r="M123" s="152"/>
      <c r="N123" s="154" t="s">
        <v>88</v>
      </c>
    </row>
    <row r="124" spans="1:14" x14ac:dyDescent="0.2">
      <c r="B124" s="151"/>
      <c r="C124" s="151"/>
      <c r="D124" s="151"/>
      <c r="E124" s="151"/>
      <c r="F124" s="151"/>
      <c r="G124" s="151"/>
      <c r="H124" s="87"/>
      <c r="I124" s="152"/>
      <c r="J124" s="152"/>
      <c r="K124" s="152"/>
      <c r="M124" s="152"/>
      <c r="N124" s="154" t="s">
        <v>89</v>
      </c>
    </row>
    <row r="125" spans="1:14" x14ac:dyDescent="0.2">
      <c r="B125" s="151"/>
      <c r="C125" s="151"/>
      <c r="D125" s="151"/>
      <c r="E125" s="151"/>
      <c r="F125" s="151"/>
      <c r="G125" s="151"/>
      <c r="H125" s="87"/>
      <c r="I125" s="152"/>
      <c r="J125" s="152"/>
      <c r="K125" s="152"/>
      <c r="L125" s="152"/>
      <c r="M125" s="152"/>
      <c r="N125" s="152"/>
    </row>
    <row r="126" spans="1:14" x14ac:dyDescent="0.2">
      <c r="B126" s="151"/>
      <c r="D126" s="151"/>
      <c r="E126" s="151"/>
      <c r="F126" s="151"/>
      <c r="G126" s="151"/>
      <c r="H126" s="151" t="s">
        <v>90</v>
      </c>
      <c r="I126" s="151"/>
      <c r="J126" s="151"/>
      <c r="K126" s="151"/>
      <c r="L126" s="151"/>
      <c r="M126" s="152"/>
      <c r="N126" s="152"/>
    </row>
    <row r="127" spans="1:14" x14ac:dyDescent="0.2">
      <c r="B127" s="151"/>
      <c r="D127" s="151"/>
      <c r="E127" s="151"/>
      <c r="F127" s="151" t="s">
        <v>91</v>
      </c>
      <c r="G127" s="151"/>
      <c r="H127" s="151"/>
      <c r="I127" s="151"/>
      <c r="J127" s="151"/>
      <c r="K127" s="151"/>
      <c r="L127" s="151"/>
      <c r="M127" s="152"/>
      <c r="N127" s="152"/>
    </row>
    <row r="128" spans="1:14" x14ac:dyDescent="0.2">
      <c r="B128" s="151" t="s">
        <v>92</v>
      </c>
      <c r="C128" s="86"/>
      <c r="D128" s="86"/>
      <c r="E128" s="86"/>
      <c r="F128" s="86"/>
      <c r="G128" s="86"/>
      <c r="H128" s="86"/>
      <c r="I128" s="156"/>
      <c r="J128" s="156"/>
      <c r="K128" s="156"/>
      <c r="L128" s="152" t="s">
        <v>93</v>
      </c>
      <c r="M128" s="152"/>
      <c r="N128" s="152"/>
    </row>
    <row r="129" spans="1:14" x14ac:dyDescent="0.2">
      <c r="B129" s="151"/>
      <c r="C129" s="86"/>
      <c r="D129" s="86"/>
      <c r="E129" s="86"/>
      <c r="F129" s="86"/>
      <c r="G129" s="86"/>
      <c r="H129" s="86"/>
      <c r="I129" s="156"/>
      <c r="J129" s="156"/>
      <c r="K129" s="156"/>
      <c r="L129" s="156"/>
      <c r="M129" s="156"/>
      <c r="N129" s="156"/>
    </row>
    <row r="130" spans="1:14" x14ac:dyDescent="0.2">
      <c r="B130" s="151" t="s">
        <v>159</v>
      </c>
      <c r="C130" s="86"/>
      <c r="D130" s="86"/>
      <c r="E130" s="86"/>
      <c r="F130" s="86"/>
      <c r="G130" s="86"/>
      <c r="H130" s="86"/>
      <c r="I130" s="156"/>
      <c r="J130" s="156"/>
      <c r="K130" s="156"/>
      <c r="L130" s="156"/>
      <c r="M130" s="156"/>
      <c r="N130" s="156"/>
    </row>
    <row r="131" spans="1:14" x14ac:dyDescent="0.2">
      <c r="B131" s="151" t="s">
        <v>94</v>
      </c>
      <c r="C131" s="86"/>
      <c r="D131" s="86"/>
      <c r="E131" s="86"/>
      <c r="F131" s="86"/>
      <c r="G131" s="86"/>
      <c r="H131" s="86"/>
      <c r="I131" s="156"/>
      <c r="J131" s="156"/>
      <c r="K131" s="156"/>
      <c r="L131" s="156"/>
      <c r="M131" s="156"/>
      <c r="N131" s="156"/>
    </row>
    <row r="132" spans="1:14" x14ac:dyDescent="0.2">
      <c r="B132" s="151" t="s">
        <v>158</v>
      </c>
      <c r="C132" s="86"/>
      <c r="D132" s="86"/>
      <c r="E132" s="86"/>
      <c r="F132" s="86"/>
      <c r="G132" s="86"/>
      <c r="H132" s="86"/>
      <c r="I132" s="156"/>
      <c r="J132" s="156"/>
      <c r="K132" s="156"/>
      <c r="L132" s="156"/>
      <c r="M132" s="156"/>
      <c r="N132" s="156"/>
    </row>
    <row r="133" spans="1:14" x14ac:dyDescent="0.2">
      <c r="B133" s="151" t="s">
        <v>161</v>
      </c>
      <c r="C133" s="86"/>
      <c r="D133" s="86"/>
      <c r="E133" s="86"/>
      <c r="F133" s="86"/>
      <c r="G133" s="86"/>
      <c r="H133" s="86"/>
      <c r="I133" s="156"/>
      <c r="J133" s="156"/>
      <c r="K133" s="156"/>
      <c r="L133" s="156"/>
      <c r="M133" s="156"/>
      <c r="N133" s="156"/>
    </row>
    <row r="134" spans="1:14" x14ac:dyDescent="0.2">
      <c r="B134" s="151"/>
      <c r="C134" s="151"/>
      <c r="D134" s="151"/>
      <c r="E134" s="151"/>
      <c r="F134" s="151"/>
      <c r="G134" s="151"/>
      <c r="H134" s="87"/>
      <c r="I134" s="152"/>
      <c r="J134" s="157"/>
      <c r="K134" s="152"/>
      <c r="L134" s="152"/>
      <c r="M134" s="152"/>
      <c r="N134" s="152"/>
    </row>
    <row r="135" spans="1:14" ht="12.75" customHeight="1" x14ac:dyDescent="0.2">
      <c r="B135" s="130" t="s">
        <v>34</v>
      </c>
      <c r="C135" s="132" t="s">
        <v>95</v>
      </c>
      <c r="D135" s="130" t="s">
        <v>96</v>
      </c>
      <c r="E135" s="130" t="s">
        <v>97</v>
      </c>
      <c r="F135" s="130" t="s">
        <v>121</v>
      </c>
      <c r="G135" s="130" t="s">
        <v>98</v>
      </c>
      <c r="H135" s="128" t="s">
        <v>7</v>
      </c>
      <c r="I135" s="150" t="s">
        <v>167</v>
      </c>
      <c r="K135" s="158"/>
      <c r="L135" s="159"/>
      <c r="M135" s="160" t="s">
        <v>99</v>
      </c>
      <c r="N135" s="161" t="s">
        <v>100</v>
      </c>
    </row>
    <row r="136" spans="1:14" x14ac:dyDescent="0.2">
      <c r="B136" s="131"/>
      <c r="C136" s="133"/>
      <c r="D136" s="131"/>
      <c r="E136" s="131"/>
      <c r="F136" s="131"/>
      <c r="G136" s="131"/>
      <c r="H136" s="129"/>
      <c r="I136" s="149" t="s">
        <v>101</v>
      </c>
      <c r="J136" s="75" t="s">
        <v>102</v>
      </c>
      <c r="K136" s="75" t="s">
        <v>103</v>
      </c>
      <c r="L136" s="75" t="s">
        <v>104</v>
      </c>
      <c r="M136" s="149"/>
      <c r="N136" s="162"/>
    </row>
    <row r="137" spans="1:14" ht="12.75" customHeight="1" x14ac:dyDescent="0.2">
      <c r="A137" s="94" t="s">
        <v>183</v>
      </c>
      <c r="B137" s="163"/>
      <c r="C137" s="140"/>
      <c r="D137" s="140"/>
      <c r="E137" s="140"/>
      <c r="F137" s="140"/>
      <c r="G137" s="141"/>
      <c r="H137" s="11" t="s">
        <v>16</v>
      </c>
      <c r="I137" s="12">
        <v>102.99</v>
      </c>
      <c r="J137" s="12">
        <v>73.39</v>
      </c>
      <c r="K137" s="12">
        <v>37.18</v>
      </c>
      <c r="L137" s="12"/>
      <c r="M137" s="12">
        <v>5.87</v>
      </c>
      <c r="N137" s="12"/>
    </row>
    <row r="138" spans="1:14" x14ac:dyDescent="0.2">
      <c r="A138" s="94">
        <v>3</v>
      </c>
      <c r="B138" s="142"/>
      <c r="C138" s="143"/>
      <c r="D138" s="143"/>
      <c r="E138" s="143"/>
      <c r="F138" s="143"/>
      <c r="G138" s="144"/>
      <c r="H138" s="11" t="s">
        <v>24</v>
      </c>
      <c r="I138" s="12">
        <v>770.31</v>
      </c>
      <c r="J138" s="12">
        <v>550.4</v>
      </c>
      <c r="K138" s="12">
        <v>276.91000000000003</v>
      </c>
      <c r="L138" s="12"/>
      <c r="M138" s="12">
        <v>23.97</v>
      </c>
      <c r="N138" s="12"/>
    </row>
    <row r="139" spans="1:14" x14ac:dyDescent="0.2">
      <c r="B139" s="142"/>
      <c r="C139" s="143"/>
      <c r="D139" s="143"/>
      <c r="E139" s="143"/>
      <c r="F139" s="143"/>
      <c r="G139" s="144"/>
      <c r="H139" s="11" t="s">
        <v>18</v>
      </c>
      <c r="I139" s="12">
        <v>61.16</v>
      </c>
      <c r="J139" s="12">
        <v>44.52</v>
      </c>
      <c r="K139" s="12">
        <v>22.75</v>
      </c>
      <c r="L139" s="12"/>
      <c r="M139" s="12">
        <v>1.22</v>
      </c>
      <c r="N139" s="12"/>
    </row>
    <row r="140" spans="1:14" x14ac:dyDescent="0.2">
      <c r="B140" s="164"/>
      <c r="C140" s="148" t="s">
        <v>163</v>
      </c>
      <c r="D140" s="143"/>
      <c r="E140" s="143"/>
      <c r="F140" s="143"/>
      <c r="G140" s="144"/>
      <c r="H140" s="11" t="s">
        <v>63</v>
      </c>
      <c r="I140" s="12">
        <v>61.16</v>
      </c>
      <c r="J140" s="12">
        <v>44.52</v>
      </c>
      <c r="K140" s="12">
        <v>22.75</v>
      </c>
      <c r="L140" s="12"/>
      <c r="M140" s="12">
        <v>1.22</v>
      </c>
      <c r="N140" s="12"/>
    </row>
    <row r="141" spans="1:14" x14ac:dyDescent="0.2">
      <c r="B141" s="142"/>
      <c r="C141" s="143"/>
      <c r="D141" s="143"/>
      <c r="E141" s="143"/>
      <c r="F141" s="143"/>
      <c r="G141" s="144"/>
      <c r="H141" s="11" t="s">
        <v>56</v>
      </c>
      <c r="I141" s="12">
        <v>770.31</v>
      </c>
      <c r="J141" s="12">
        <v>550.4</v>
      </c>
      <c r="K141" s="12">
        <v>276.91000000000003</v>
      </c>
      <c r="L141" s="12"/>
      <c r="M141" s="12">
        <v>23.97</v>
      </c>
      <c r="N141" s="12"/>
    </row>
    <row r="142" spans="1:14" x14ac:dyDescent="0.2">
      <c r="B142" s="142"/>
      <c r="C142" s="143"/>
      <c r="D142" s="143"/>
      <c r="E142" s="143"/>
      <c r="F142" s="143"/>
      <c r="G142" s="144"/>
      <c r="H142" s="11" t="s">
        <v>28</v>
      </c>
      <c r="I142" s="12">
        <v>61.16</v>
      </c>
      <c r="J142" s="12">
        <v>44.52</v>
      </c>
      <c r="K142" s="12">
        <v>22.75</v>
      </c>
      <c r="L142" s="12"/>
      <c r="M142" s="12">
        <v>1.22</v>
      </c>
      <c r="N142" s="12"/>
    </row>
    <row r="143" spans="1:14" x14ac:dyDescent="0.2">
      <c r="B143" s="145"/>
      <c r="C143" s="146"/>
      <c r="D143" s="146"/>
      <c r="E143" s="146"/>
      <c r="F143" s="146"/>
      <c r="G143" s="147"/>
      <c r="H143" s="11" t="s">
        <v>17</v>
      </c>
      <c r="I143" s="12">
        <v>19.57</v>
      </c>
      <c r="J143" s="12">
        <v>14.92</v>
      </c>
      <c r="K143" s="12">
        <v>7.58</v>
      </c>
      <c r="L143" s="12"/>
      <c r="M143" s="12">
        <v>0.49</v>
      </c>
      <c r="N143" s="12"/>
    </row>
    <row r="144" spans="1:14" x14ac:dyDescent="0.2">
      <c r="A144" s="94">
        <v>74</v>
      </c>
      <c r="B144" s="70" t="s">
        <v>25</v>
      </c>
      <c r="C144" s="97" t="s">
        <v>105</v>
      </c>
      <c r="D144" s="70">
        <v>12</v>
      </c>
      <c r="E144" s="70">
        <v>27</v>
      </c>
      <c r="F144" s="70">
        <v>1</v>
      </c>
      <c r="G144" s="179">
        <v>5.5</v>
      </c>
      <c r="H144" s="165" t="s">
        <v>16</v>
      </c>
      <c r="I144" s="166">
        <v>106.33</v>
      </c>
      <c r="J144" s="166">
        <v>319.08999999999997</v>
      </c>
      <c r="K144" s="166">
        <v>27.23</v>
      </c>
      <c r="L144" s="92">
        <v>452.65</v>
      </c>
      <c r="M144" s="88">
        <v>172.15</v>
      </c>
      <c r="N144" s="88">
        <v>624.79999999999995</v>
      </c>
    </row>
    <row r="145" spans="2:14" x14ac:dyDescent="0.2">
      <c r="B145" s="8"/>
      <c r="C145" s="8"/>
      <c r="D145" s="8"/>
      <c r="E145" s="8"/>
      <c r="F145" s="8"/>
      <c r="G145" s="8"/>
      <c r="H145" s="135" t="s">
        <v>106</v>
      </c>
      <c r="I145" s="136">
        <v>10950.93</v>
      </c>
      <c r="J145" s="136">
        <v>23418.02</v>
      </c>
      <c r="K145" s="136">
        <v>1012.41</v>
      </c>
      <c r="L145" s="136">
        <v>35381.360000000001</v>
      </c>
      <c r="M145" s="136">
        <v>1010.52</v>
      </c>
      <c r="N145" s="136">
        <v>61011.24</v>
      </c>
    </row>
    <row r="146" spans="2:14" x14ac:dyDescent="0.2">
      <c r="B146" s="8"/>
      <c r="C146" s="8"/>
      <c r="D146" s="8"/>
      <c r="E146" s="8"/>
      <c r="F146" s="8"/>
      <c r="G146" s="8"/>
      <c r="H146" s="165" t="s">
        <v>24</v>
      </c>
      <c r="I146" s="166">
        <v>0</v>
      </c>
      <c r="J146" s="166">
        <v>0</v>
      </c>
      <c r="K146" s="166">
        <v>0</v>
      </c>
      <c r="L146" s="92">
        <v>0</v>
      </c>
      <c r="M146" s="88">
        <v>0</v>
      </c>
      <c r="N146" s="88">
        <v>0</v>
      </c>
    </row>
    <row r="147" spans="2:14" x14ac:dyDescent="0.2">
      <c r="B147" s="8"/>
      <c r="C147" s="8"/>
      <c r="D147" s="8"/>
      <c r="E147" s="8"/>
      <c r="F147" s="8"/>
      <c r="G147" s="8"/>
      <c r="H147" s="135" t="s">
        <v>106</v>
      </c>
      <c r="I147" s="136">
        <v>0</v>
      </c>
      <c r="J147" s="136">
        <v>0</v>
      </c>
      <c r="K147" s="136">
        <v>0</v>
      </c>
      <c r="L147" s="136">
        <v>0</v>
      </c>
      <c r="M147" s="136">
        <v>0</v>
      </c>
      <c r="N147" s="136">
        <v>0</v>
      </c>
    </row>
    <row r="148" spans="2:14" x14ac:dyDescent="0.2">
      <c r="B148" s="8"/>
      <c r="C148" s="8"/>
      <c r="D148" s="8"/>
      <c r="E148" s="8"/>
      <c r="F148" s="8"/>
      <c r="G148" s="8"/>
      <c r="H148" s="165" t="s">
        <v>37</v>
      </c>
      <c r="I148" s="166">
        <v>0</v>
      </c>
      <c r="J148" s="166">
        <v>0</v>
      </c>
      <c r="K148" s="166">
        <v>0</v>
      </c>
      <c r="L148" s="92">
        <v>0</v>
      </c>
      <c r="M148" s="88">
        <v>0</v>
      </c>
      <c r="N148" s="88">
        <v>0</v>
      </c>
    </row>
    <row r="149" spans="2:14" x14ac:dyDescent="0.2">
      <c r="B149" s="8"/>
      <c r="C149" s="8"/>
      <c r="D149" s="8"/>
      <c r="E149" s="8"/>
      <c r="F149" s="8"/>
      <c r="G149" s="8"/>
      <c r="H149" s="135" t="s">
        <v>106</v>
      </c>
      <c r="I149" s="136">
        <v>0</v>
      </c>
      <c r="J149" s="136">
        <v>0</v>
      </c>
      <c r="K149" s="136">
        <v>0</v>
      </c>
      <c r="L149" s="136">
        <v>0</v>
      </c>
      <c r="M149" s="136">
        <v>0</v>
      </c>
      <c r="N149" s="136">
        <v>0</v>
      </c>
    </row>
    <row r="150" spans="2:14" x14ac:dyDescent="0.2">
      <c r="B150" s="8"/>
      <c r="C150" s="8"/>
      <c r="D150" s="8"/>
      <c r="E150" s="8"/>
      <c r="F150" s="8"/>
      <c r="G150" s="8"/>
      <c r="H150" s="14" t="s">
        <v>18</v>
      </c>
      <c r="I150" s="92">
        <v>0.94</v>
      </c>
      <c r="J150" s="92">
        <v>45.23</v>
      </c>
      <c r="K150" s="92">
        <v>6.76</v>
      </c>
      <c r="L150" s="92">
        <v>52.929999999999993</v>
      </c>
      <c r="M150" s="92">
        <v>40.479999999999997</v>
      </c>
      <c r="N150" s="88">
        <v>93.41</v>
      </c>
    </row>
    <row r="151" spans="2:14" x14ac:dyDescent="0.2">
      <c r="B151" s="8"/>
      <c r="C151" s="8"/>
      <c r="D151" s="8"/>
      <c r="E151" s="8"/>
      <c r="F151" s="8"/>
      <c r="G151" s="8"/>
      <c r="H151" s="135" t="s">
        <v>106</v>
      </c>
      <c r="I151" s="136">
        <v>57.49</v>
      </c>
      <c r="J151" s="136">
        <v>2013.64</v>
      </c>
      <c r="K151" s="136">
        <v>153.79</v>
      </c>
      <c r="L151" s="136">
        <v>2224.92</v>
      </c>
      <c r="M151" s="136">
        <v>49.39</v>
      </c>
      <c r="N151" s="136">
        <v>3813.17</v>
      </c>
    </row>
    <row r="152" spans="2:14" x14ac:dyDescent="0.2">
      <c r="B152" s="8"/>
      <c r="C152" s="8"/>
      <c r="D152" s="8"/>
      <c r="E152" s="8"/>
      <c r="F152" s="8"/>
      <c r="G152" s="8"/>
      <c r="H152" s="14" t="s">
        <v>63</v>
      </c>
      <c r="I152" s="92">
        <v>0</v>
      </c>
      <c r="J152" s="92">
        <v>0</v>
      </c>
      <c r="K152" s="92">
        <v>0</v>
      </c>
      <c r="L152" s="92">
        <v>0</v>
      </c>
      <c r="M152" s="92">
        <v>0</v>
      </c>
      <c r="N152" s="88">
        <v>0</v>
      </c>
    </row>
    <row r="153" spans="2:14" x14ac:dyDescent="0.2">
      <c r="B153" s="8"/>
      <c r="C153" s="8"/>
      <c r="D153" s="8"/>
      <c r="E153" s="8"/>
      <c r="F153" s="8"/>
      <c r="G153" s="8"/>
      <c r="H153" s="135" t="s">
        <v>106</v>
      </c>
      <c r="I153" s="136">
        <v>0</v>
      </c>
      <c r="J153" s="136">
        <v>0</v>
      </c>
      <c r="K153" s="136">
        <v>0</v>
      </c>
      <c r="L153" s="136">
        <v>0</v>
      </c>
      <c r="M153" s="136">
        <v>0</v>
      </c>
      <c r="N153" s="136">
        <v>0</v>
      </c>
    </row>
    <row r="154" spans="2:14" x14ac:dyDescent="0.2">
      <c r="B154" s="8"/>
      <c r="C154" s="8"/>
      <c r="D154" s="8"/>
      <c r="E154" s="8"/>
      <c r="F154" s="8"/>
      <c r="G154" s="8"/>
      <c r="H154" s="14" t="s">
        <v>56</v>
      </c>
      <c r="I154" s="92">
        <v>0</v>
      </c>
      <c r="J154" s="92">
        <v>1.28</v>
      </c>
      <c r="K154" s="92">
        <v>0.83</v>
      </c>
      <c r="L154" s="92">
        <v>2.11</v>
      </c>
      <c r="M154" s="92">
        <v>0.46</v>
      </c>
      <c r="N154" s="88">
        <v>2.57</v>
      </c>
    </row>
    <row r="155" spans="2:14" x14ac:dyDescent="0.2">
      <c r="B155" s="8"/>
      <c r="C155" s="8"/>
      <c r="D155" s="8"/>
      <c r="E155" s="8"/>
      <c r="F155" s="8"/>
      <c r="G155" s="8"/>
      <c r="H155" s="135" t="s">
        <v>106</v>
      </c>
      <c r="I155" s="136">
        <v>0</v>
      </c>
      <c r="J155" s="136">
        <v>704.51</v>
      </c>
      <c r="K155" s="136">
        <v>229.84</v>
      </c>
      <c r="L155" s="136">
        <v>934.35</v>
      </c>
      <c r="M155" s="136">
        <v>11.03</v>
      </c>
      <c r="N155" s="136">
        <v>1585</v>
      </c>
    </row>
    <row r="156" spans="2:14" x14ac:dyDescent="0.2">
      <c r="B156" s="8"/>
      <c r="C156" s="8"/>
      <c r="D156" s="8"/>
      <c r="E156" s="8"/>
      <c r="F156" s="8"/>
      <c r="G156" s="8"/>
      <c r="H156" s="14" t="s">
        <v>28</v>
      </c>
      <c r="I156" s="92">
        <v>0</v>
      </c>
      <c r="J156" s="92">
        <v>0</v>
      </c>
      <c r="K156" s="92">
        <v>0</v>
      </c>
      <c r="L156" s="92">
        <v>0</v>
      </c>
      <c r="M156" s="92">
        <v>0</v>
      </c>
      <c r="N156" s="88">
        <v>0</v>
      </c>
    </row>
    <row r="157" spans="2:14" x14ac:dyDescent="0.2">
      <c r="B157" s="8"/>
      <c r="C157" s="8"/>
      <c r="D157" s="8"/>
      <c r="E157" s="8"/>
      <c r="F157" s="8"/>
      <c r="G157" s="8"/>
      <c r="H157" s="135" t="s">
        <v>106</v>
      </c>
      <c r="I157" s="136">
        <v>0</v>
      </c>
      <c r="J157" s="136">
        <v>0</v>
      </c>
      <c r="K157" s="136">
        <v>0</v>
      </c>
      <c r="L157" s="136">
        <v>0</v>
      </c>
      <c r="M157" s="136">
        <v>0</v>
      </c>
      <c r="N157" s="136">
        <v>0</v>
      </c>
    </row>
    <row r="158" spans="2:14" x14ac:dyDescent="0.2">
      <c r="B158" s="180"/>
      <c r="C158" s="180"/>
      <c r="D158" s="180"/>
      <c r="E158" s="180"/>
      <c r="F158" s="180"/>
      <c r="G158" s="180"/>
      <c r="H158" s="14" t="s">
        <v>17</v>
      </c>
      <c r="I158" s="92">
        <v>171.78</v>
      </c>
      <c r="J158" s="92">
        <v>36.03</v>
      </c>
      <c r="K158" s="92">
        <v>0</v>
      </c>
      <c r="L158" s="92">
        <v>207.81</v>
      </c>
      <c r="M158" s="92">
        <v>103.87</v>
      </c>
      <c r="N158" s="88">
        <v>311.68</v>
      </c>
    </row>
    <row r="159" spans="2:14" x14ac:dyDescent="0.2">
      <c r="B159" s="180"/>
      <c r="C159" s="180"/>
      <c r="D159" s="180"/>
      <c r="E159" s="180"/>
      <c r="F159" s="180"/>
      <c r="G159" s="180"/>
      <c r="H159" s="135" t="s">
        <v>106</v>
      </c>
      <c r="I159" s="136">
        <v>3361.73</v>
      </c>
      <c r="J159" s="136">
        <v>537.57000000000005</v>
      </c>
      <c r="K159" s="136">
        <v>0</v>
      </c>
      <c r="L159" s="136">
        <v>3899.3</v>
      </c>
      <c r="M159" s="136">
        <v>50.9</v>
      </c>
      <c r="N159" s="136">
        <v>6622.74</v>
      </c>
    </row>
    <row r="160" spans="2:14" x14ac:dyDescent="0.2">
      <c r="B160" s="180"/>
      <c r="C160" s="180"/>
      <c r="D160" s="180"/>
      <c r="E160" s="180"/>
      <c r="F160" s="180"/>
      <c r="G160" s="180"/>
      <c r="H160" s="13" t="s">
        <v>107</v>
      </c>
      <c r="I160" s="91">
        <v>0</v>
      </c>
      <c r="J160" s="91">
        <v>0</v>
      </c>
      <c r="K160" s="91">
        <v>0</v>
      </c>
      <c r="L160" s="91">
        <v>0</v>
      </c>
      <c r="M160" s="91">
        <v>0</v>
      </c>
      <c r="N160" s="85">
        <v>0</v>
      </c>
    </row>
    <row r="161" spans="1:14" x14ac:dyDescent="0.2">
      <c r="B161" s="180"/>
      <c r="C161" s="180"/>
      <c r="D161" s="180"/>
      <c r="E161" s="180"/>
      <c r="F161" s="180"/>
      <c r="G161" s="180"/>
      <c r="H161" s="137" t="s">
        <v>122</v>
      </c>
      <c r="I161" s="136">
        <v>14370.15</v>
      </c>
      <c r="J161" s="136">
        <v>26673.739999999998</v>
      </c>
      <c r="K161" s="136">
        <v>1396.04</v>
      </c>
      <c r="L161" s="136">
        <v>42439.93</v>
      </c>
      <c r="M161" s="136">
        <v>1121.8400000000001</v>
      </c>
      <c r="N161" s="136">
        <v>73032.150000000009</v>
      </c>
    </row>
    <row r="163" spans="1:14" x14ac:dyDescent="0.2">
      <c r="B163" s="171" t="s">
        <v>108</v>
      </c>
      <c r="C163" s="171"/>
      <c r="D163" s="171"/>
      <c r="E163" s="171"/>
      <c r="F163" s="172"/>
      <c r="G163" s="151"/>
      <c r="H163" s="87"/>
      <c r="I163" s="152"/>
      <c r="J163" s="170"/>
      <c r="K163" s="170"/>
      <c r="L163" s="170"/>
      <c r="M163" s="170"/>
      <c r="N163" s="170"/>
    </row>
    <row r="164" spans="1:14" x14ac:dyDescent="0.2">
      <c r="A164" s="95"/>
      <c r="B164" s="87" t="s">
        <v>156</v>
      </c>
      <c r="C164" s="87"/>
      <c r="D164" s="87"/>
      <c r="E164" s="87"/>
      <c r="F164" s="87"/>
      <c r="G164" s="87"/>
      <c r="H164" s="87"/>
      <c r="I164" s="87"/>
      <c r="J164" s="173"/>
      <c r="K164" s="173"/>
      <c r="L164" s="173"/>
      <c r="M164" s="173"/>
      <c r="N164" s="173"/>
    </row>
    <row r="165" spans="1:14" x14ac:dyDescent="0.2">
      <c r="B165" s="151" t="s">
        <v>109</v>
      </c>
      <c r="C165" s="151"/>
      <c r="D165" s="151"/>
      <c r="E165" s="151"/>
      <c r="F165" s="151"/>
      <c r="G165" s="151"/>
      <c r="H165" s="151"/>
      <c r="I165" s="151"/>
      <c r="J165" s="170"/>
      <c r="K165" s="170"/>
      <c r="L165" s="170"/>
      <c r="M165" s="170"/>
      <c r="N165" s="170"/>
    </row>
    <row r="166" spans="1:14" x14ac:dyDescent="0.2">
      <c r="B166" s="151" t="s">
        <v>110</v>
      </c>
      <c r="C166" s="151"/>
      <c r="D166" s="151"/>
      <c r="E166" s="151"/>
      <c r="F166" s="151"/>
      <c r="G166" s="151"/>
      <c r="H166" s="151"/>
      <c r="I166" s="151"/>
      <c r="J166" s="170"/>
      <c r="K166" s="170"/>
      <c r="L166" s="170"/>
      <c r="M166" s="170"/>
      <c r="N166" s="170"/>
    </row>
    <row r="167" spans="1:14" x14ac:dyDescent="0.2">
      <c r="B167" s="151" t="s">
        <v>111</v>
      </c>
      <c r="C167" s="151"/>
      <c r="D167" s="151"/>
      <c r="E167" s="151"/>
      <c r="F167" s="151"/>
      <c r="G167" s="151"/>
      <c r="H167" s="151"/>
      <c r="I167" s="151"/>
      <c r="J167" s="170"/>
      <c r="K167" s="170"/>
      <c r="L167" s="170"/>
      <c r="M167" s="170"/>
      <c r="N167" s="170"/>
    </row>
    <row r="168" spans="1:14" x14ac:dyDescent="0.2">
      <c r="B168" s="151" t="s">
        <v>112</v>
      </c>
      <c r="C168" s="151"/>
      <c r="D168" s="151"/>
      <c r="E168" s="151"/>
      <c r="F168" s="151"/>
      <c r="G168" s="151"/>
      <c r="H168" s="151"/>
      <c r="I168" s="151"/>
      <c r="J168" s="152"/>
      <c r="K168" s="152"/>
      <c r="L168" s="152"/>
      <c r="M168" s="152"/>
      <c r="N168" s="152"/>
    </row>
    <row r="169" spans="1:14" x14ac:dyDescent="0.2">
      <c r="B169" s="151" t="s">
        <v>113</v>
      </c>
      <c r="C169" s="151"/>
      <c r="D169" s="151"/>
      <c r="E169" s="151"/>
      <c r="F169" s="151"/>
      <c r="G169" s="151"/>
      <c r="H169" s="151"/>
      <c r="I169" s="151"/>
      <c r="J169" s="152"/>
      <c r="K169" s="152"/>
      <c r="L169" s="152"/>
      <c r="M169" s="152"/>
      <c r="N169" s="152"/>
    </row>
    <row r="170" spans="1:14" x14ac:dyDescent="0.2">
      <c r="B170" s="151" t="s">
        <v>114</v>
      </c>
      <c r="C170" s="151"/>
      <c r="D170" s="151"/>
      <c r="E170" s="151"/>
      <c r="F170" s="151"/>
      <c r="G170" s="151"/>
      <c r="H170" s="151"/>
      <c r="I170" s="151"/>
      <c r="J170" s="152"/>
      <c r="K170" s="152"/>
      <c r="L170" s="152"/>
      <c r="M170" s="152"/>
      <c r="N170" s="152"/>
    </row>
    <row r="171" spans="1:14" x14ac:dyDescent="0.2">
      <c r="B171" s="151" t="s">
        <v>115</v>
      </c>
      <c r="C171" s="151"/>
      <c r="D171" s="151"/>
      <c r="E171" s="151"/>
      <c r="F171" s="151"/>
      <c r="G171" s="151"/>
      <c r="H171" s="151"/>
      <c r="I171" s="151"/>
      <c r="J171" s="152"/>
      <c r="K171" s="152"/>
      <c r="L171" s="152"/>
      <c r="M171" s="152"/>
      <c r="N171" s="152"/>
    </row>
    <row r="172" spans="1:14" x14ac:dyDescent="0.2">
      <c r="B172" s="174"/>
      <c r="C172" s="174"/>
      <c r="D172" s="174"/>
      <c r="E172" s="174"/>
      <c r="F172" s="174"/>
      <c r="G172" s="174"/>
      <c r="H172" s="174"/>
      <c r="I172" s="175"/>
      <c r="J172" s="152"/>
      <c r="K172" s="152"/>
      <c r="L172" s="152"/>
      <c r="M172" s="152"/>
      <c r="N172" s="152"/>
    </row>
    <row r="173" spans="1:14" x14ac:dyDescent="0.2">
      <c r="B173" s="151" t="s">
        <v>116</v>
      </c>
      <c r="C173" s="151"/>
      <c r="D173" s="151"/>
      <c r="E173" s="151"/>
      <c r="F173" s="151"/>
      <c r="G173" s="151"/>
      <c r="H173" s="87"/>
      <c r="I173" s="152"/>
      <c r="J173" s="152" t="s">
        <v>117</v>
      </c>
      <c r="K173" s="152"/>
      <c r="L173" s="152"/>
      <c r="M173" s="152"/>
      <c r="N173" s="152"/>
    </row>
    <row r="174" spans="1:14" x14ac:dyDescent="0.2">
      <c r="B174" s="176" t="s">
        <v>155</v>
      </c>
      <c r="C174" s="176"/>
      <c r="D174" s="151"/>
      <c r="E174" s="151"/>
      <c r="F174" s="151"/>
      <c r="G174" s="151"/>
      <c r="H174" s="87"/>
      <c r="I174" s="152"/>
      <c r="J174" s="157"/>
      <c r="K174" s="157"/>
      <c r="L174" s="157"/>
      <c r="M174" s="152"/>
      <c r="N174" s="152"/>
    </row>
    <row r="175" spans="1:14" x14ac:dyDescent="0.2">
      <c r="B175" s="177" t="s">
        <v>118</v>
      </c>
      <c r="C175" s="151"/>
      <c r="D175" s="151"/>
      <c r="E175" s="151"/>
      <c r="F175" s="151"/>
      <c r="G175" s="151"/>
      <c r="H175" s="87"/>
      <c r="I175" s="152"/>
      <c r="J175" s="152" t="s">
        <v>118</v>
      </c>
      <c r="K175" s="152"/>
      <c r="L175" s="152"/>
      <c r="M175" s="152"/>
      <c r="N175" s="152"/>
    </row>
    <row r="176" spans="1:14" x14ac:dyDescent="0.2">
      <c r="B176" s="151"/>
      <c r="C176" s="151"/>
      <c r="D176" s="151"/>
      <c r="E176" s="151"/>
      <c r="F176" s="151"/>
      <c r="G176" s="151"/>
      <c r="H176" s="87"/>
      <c r="I176" s="152"/>
      <c r="J176" s="152"/>
      <c r="K176" s="152"/>
      <c r="L176" s="152"/>
      <c r="M176" s="152"/>
      <c r="N176" s="152"/>
    </row>
    <row r="177" spans="1:14" x14ac:dyDescent="0.2">
      <c r="B177" s="176"/>
      <c r="C177" s="176"/>
      <c r="D177" s="151"/>
      <c r="E177" s="151"/>
      <c r="F177" s="151"/>
      <c r="G177" s="151"/>
      <c r="H177" s="87"/>
      <c r="I177" s="152"/>
      <c r="J177" s="157"/>
      <c r="K177" s="157"/>
      <c r="L177" s="157"/>
      <c r="M177" s="152"/>
      <c r="N177" s="152"/>
    </row>
    <row r="178" spans="1:14" x14ac:dyDescent="0.2">
      <c r="B178" s="96" t="s">
        <v>119</v>
      </c>
      <c r="C178" s="151"/>
      <c r="D178" s="151"/>
      <c r="E178" s="151"/>
      <c r="F178" s="151"/>
      <c r="G178" s="151"/>
      <c r="H178" s="87"/>
      <c r="I178" s="152"/>
      <c r="K178" s="178" t="s">
        <v>119</v>
      </c>
      <c r="L178" s="178"/>
      <c r="M178" s="152"/>
      <c r="N178" s="152"/>
    </row>
    <row r="179" spans="1:14" x14ac:dyDescent="0.2">
      <c r="B179" s="151"/>
      <c r="C179" s="151"/>
      <c r="D179" s="151"/>
      <c r="E179" s="151"/>
      <c r="F179" s="151"/>
      <c r="G179" s="151"/>
      <c r="H179" s="87"/>
      <c r="I179" s="152"/>
      <c r="J179" s="152"/>
      <c r="K179" s="152"/>
      <c r="L179" s="152"/>
      <c r="M179" s="152"/>
      <c r="N179" s="152"/>
    </row>
    <row r="180" spans="1:14" x14ac:dyDescent="0.2">
      <c r="B180" s="174" t="s">
        <v>120</v>
      </c>
      <c r="C180" s="151"/>
      <c r="D180" s="151"/>
      <c r="E180" s="151"/>
      <c r="F180" s="151"/>
      <c r="G180" s="151"/>
      <c r="H180" s="87"/>
      <c r="I180" s="152"/>
      <c r="J180" s="152" t="s">
        <v>120</v>
      </c>
      <c r="K180" s="152"/>
      <c r="L180" s="152"/>
      <c r="M180" s="152"/>
      <c r="N180" s="152"/>
    </row>
    <row r="181" spans="1:14" x14ac:dyDescent="0.2">
      <c r="A181" s="139"/>
    </row>
    <row r="182" spans="1:14" x14ac:dyDescent="0.2">
      <c r="A182" s="138"/>
      <c r="B182" s="151"/>
      <c r="C182" s="151"/>
      <c r="D182" s="151"/>
      <c r="E182" s="151"/>
      <c r="F182" s="151"/>
      <c r="G182" s="151"/>
      <c r="H182" s="87"/>
      <c r="I182" s="152"/>
      <c r="J182" s="152"/>
      <c r="K182" s="152"/>
      <c r="M182" s="152"/>
      <c r="N182" s="154" t="s">
        <v>87</v>
      </c>
    </row>
    <row r="183" spans="1:14" x14ac:dyDescent="0.2">
      <c r="B183" s="151"/>
      <c r="C183" s="151"/>
      <c r="D183" s="151"/>
      <c r="E183" s="151"/>
      <c r="F183" s="151"/>
      <c r="G183" s="151"/>
      <c r="H183" s="87"/>
      <c r="I183" s="152"/>
      <c r="J183" s="152"/>
      <c r="K183" s="152"/>
      <c r="M183" s="152"/>
      <c r="N183" s="154" t="s">
        <v>88</v>
      </c>
    </row>
    <row r="184" spans="1:14" x14ac:dyDescent="0.2">
      <c r="B184" s="151"/>
      <c r="C184" s="151"/>
      <c r="D184" s="151"/>
      <c r="E184" s="151"/>
      <c r="F184" s="151"/>
      <c r="G184" s="151"/>
      <c r="H184" s="87"/>
      <c r="I184" s="152"/>
      <c r="J184" s="152"/>
      <c r="K184" s="152"/>
      <c r="M184" s="152"/>
      <c r="N184" s="154" t="s">
        <v>89</v>
      </c>
    </row>
    <row r="185" spans="1:14" x14ac:dyDescent="0.2">
      <c r="B185" s="151"/>
      <c r="C185" s="151"/>
      <c r="D185" s="151"/>
      <c r="E185" s="151"/>
      <c r="F185" s="151"/>
      <c r="G185" s="151"/>
      <c r="H185" s="87"/>
      <c r="I185" s="152"/>
      <c r="J185" s="152"/>
      <c r="K185" s="152"/>
      <c r="L185" s="152"/>
      <c r="M185" s="152"/>
      <c r="N185" s="152"/>
    </row>
    <row r="186" spans="1:14" x14ac:dyDescent="0.2">
      <c r="B186" s="151"/>
      <c r="D186" s="151"/>
      <c r="E186" s="151"/>
      <c r="F186" s="151"/>
      <c r="G186" s="151"/>
      <c r="H186" s="151" t="s">
        <v>90</v>
      </c>
      <c r="I186" s="151"/>
      <c r="J186" s="151"/>
      <c r="K186" s="151"/>
      <c r="L186" s="151"/>
      <c r="M186" s="152"/>
      <c r="N186" s="152"/>
    </row>
    <row r="187" spans="1:14" x14ac:dyDescent="0.2">
      <c r="B187" s="151"/>
      <c r="D187" s="151"/>
      <c r="E187" s="151"/>
      <c r="F187" s="151" t="s">
        <v>91</v>
      </c>
      <c r="G187" s="151"/>
      <c r="H187" s="151"/>
      <c r="I187" s="151"/>
      <c r="J187" s="151"/>
      <c r="K187" s="151"/>
      <c r="L187" s="151"/>
      <c r="M187" s="152"/>
      <c r="N187" s="152"/>
    </row>
    <row r="188" spans="1:14" x14ac:dyDescent="0.2">
      <c r="B188" s="151" t="s">
        <v>92</v>
      </c>
      <c r="C188" s="86"/>
      <c r="D188" s="86"/>
      <c r="E188" s="86"/>
      <c r="F188" s="86"/>
      <c r="G188" s="86"/>
      <c r="H188" s="86"/>
      <c r="I188" s="156"/>
      <c r="J188" s="156"/>
      <c r="K188" s="156"/>
      <c r="L188" s="152" t="s">
        <v>93</v>
      </c>
      <c r="M188" s="152"/>
      <c r="N188" s="152"/>
    </row>
    <row r="189" spans="1:14" x14ac:dyDescent="0.2">
      <c r="B189" s="151"/>
      <c r="C189" s="86"/>
      <c r="D189" s="86"/>
      <c r="E189" s="86"/>
      <c r="F189" s="86"/>
      <c r="G189" s="86"/>
      <c r="H189" s="86"/>
      <c r="I189" s="156"/>
      <c r="J189" s="156"/>
      <c r="K189" s="156"/>
      <c r="L189" s="156"/>
      <c r="M189" s="156"/>
      <c r="N189" s="156"/>
    </row>
    <row r="190" spans="1:14" x14ac:dyDescent="0.2">
      <c r="B190" s="151" t="s">
        <v>159</v>
      </c>
      <c r="C190" s="86"/>
      <c r="D190" s="86"/>
      <c r="E190" s="86"/>
      <c r="F190" s="86"/>
      <c r="G190" s="86"/>
      <c r="H190" s="86"/>
      <c r="I190" s="156"/>
      <c r="J190" s="156"/>
      <c r="K190" s="156"/>
      <c r="L190" s="156"/>
      <c r="M190" s="156"/>
      <c r="N190" s="156"/>
    </row>
    <row r="191" spans="1:14" x14ac:dyDescent="0.2">
      <c r="B191" s="151" t="s">
        <v>94</v>
      </c>
      <c r="C191" s="86"/>
      <c r="D191" s="86"/>
      <c r="E191" s="86"/>
      <c r="F191" s="86"/>
      <c r="G191" s="86"/>
      <c r="H191" s="86"/>
      <c r="I191" s="156"/>
      <c r="J191" s="156"/>
      <c r="K191" s="156"/>
      <c r="L191" s="156"/>
      <c r="M191" s="156"/>
      <c r="N191" s="156"/>
    </row>
    <row r="192" spans="1:14" x14ac:dyDescent="0.2">
      <c r="B192" s="151" t="s">
        <v>158</v>
      </c>
      <c r="C192" s="86"/>
      <c r="D192" s="86"/>
      <c r="E192" s="86"/>
      <c r="F192" s="86"/>
      <c r="G192" s="86"/>
      <c r="H192" s="86"/>
      <c r="I192" s="156"/>
      <c r="J192" s="156"/>
      <c r="K192" s="156"/>
      <c r="L192" s="156"/>
      <c r="M192" s="156"/>
      <c r="N192" s="156"/>
    </row>
    <row r="193" spans="1:14" x14ac:dyDescent="0.2">
      <c r="B193" s="151" t="s">
        <v>161</v>
      </c>
      <c r="C193" s="86"/>
      <c r="D193" s="86"/>
      <c r="E193" s="86"/>
      <c r="F193" s="86"/>
      <c r="G193" s="86"/>
      <c r="H193" s="86"/>
      <c r="I193" s="156"/>
      <c r="J193" s="156"/>
      <c r="K193" s="156"/>
      <c r="L193" s="156"/>
      <c r="M193" s="156"/>
      <c r="N193" s="156"/>
    </row>
    <row r="194" spans="1:14" x14ac:dyDescent="0.2">
      <c r="B194" s="151"/>
      <c r="C194" s="151"/>
      <c r="D194" s="151"/>
      <c r="E194" s="151"/>
      <c r="F194" s="151"/>
      <c r="G194" s="151"/>
      <c r="H194" s="87"/>
      <c r="I194" s="152"/>
      <c r="J194" s="157"/>
      <c r="K194" s="152"/>
      <c r="L194" s="152"/>
      <c r="M194" s="152"/>
      <c r="N194" s="152"/>
    </row>
    <row r="195" spans="1:14" ht="12.75" customHeight="1" x14ac:dyDescent="0.2">
      <c r="B195" s="130" t="s">
        <v>34</v>
      </c>
      <c r="C195" s="132" t="s">
        <v>95</v>
      </c>
      <c r="D195" s="130" t="s">
        <v>96</v>
      </c>
      <c r="E195" s="130" t="s">
        <v>97</v>
      </c>
      <c r="F195" s="130" t="s">
        <v>121</v>
      </c>
      <c r="G195" s="130" t="s">
        <v>98</v>
      </c>
      <c r="H195" s="128" t="s">
        <v>7</v>
      </c>
      <c r="I195" s="150" t="s">
        <v>167</v>
      </c>
      <c r="K195" s="158"/>
      <c r="L195" s="159"/>
      <c r="M195" s="160" t="s">
        <v>99</v>
      </c>
      <c r="N195" s="161" t="s">
        <v>100</v>
      </c>
    </row>
    <row r="196" spans="1:14" x14ac:dyDescent="0.2">
      <c r="B196" s="131"/>
      <c r="C196" s="133"/>
      <c r="D196" s="131"/>
      <c r="E196" s="131"/>
      <c r="F196" s="131"/>
      <c r="G196" s="131"/>
      <c r="H196" s="129"/>
      <c r="I196" s="149" t="s">
        <v>101</v>
      </c>
      <c r="J196" s="75" t="s">
        <v>102</v>
      </c>
      <c r="K196" s="75" t="s">
        <v>103</v>
      </c>
      <c r="L196" s="75" t="s">
        <v>104</v>
      </c>
      <c r="M196" s="149"/>
      <c r="N196" s="162"/>
    </row>
    <row r="197" spans="1:14" ht="12.75" customHeight="1" x14ac:dyDescent="0.2">
      <c r="A197" s="94" t="s">
        <v>184</v>
      </c>
      <c r="B197" s="163"/>
      <c r="C197" s="140"/>
      <c r="D197" s="140"/>
      <c r="E197" s="140"/>
      <c r="F197" s="140"/>
      <c r="G197" s="141"/>
      <c r="H197" s="11" t="s">
        <v>16</v>
      </c>
      <c r="I197" s="12">
        <v>102.99</v>
      </c>
      <c r="J197" s="12">
        <v>73.39</v>
      </c>
      <c r="K197" s="12">
        <v>37.18</v>
      </c>
      <c r="L197" s="12"/>
      <c r="M197" s="12">
        <v>5.87</v>
      </c>
      <c r="N197" s="12"/>
    </row>
    <row r="198" spans="1:14" x14ac:dyDescent="0.2">
      <c r="A198" s="94">
        <v>4</v>
      </c>
      <c r="B198" s="142"/>
      <c r="C198" s="143"/>
      <c r="D198" s="143"/>
      <c r="E198" s="143"/>
      <c r="F198" s="143"/>
      <c r="G198" s="144"/>
      <c r="H198" s="11" t="s">
        <v>24</v>
      </c>
      <c r="I198" s="12">
        <v>770.31</v>
      </c>
      <c r="J198" s="12">
        <v>550.4</v>
      </c>
      <c r="K198" s="12">
        <v>276.91000000000003</v>
      </c>
      <c r="L198" s="12"/>
      <c r="M198" s="12">
        <v>23.97</v>
      </c>
      <c r="N198" s="12"/>
    </row>
    <row r="199" spans="1:14" x14ac:dyDescent="0.2">
      <c r="B199" s="142"/>
      <c r="C199" s="143"/>
      <c r="D199" s="143"/>
      <c r="E199" s="143"/>
      <c r="F199" s="143"/>
      <c r="G199" s="144"/>
      <c r="H199" s="11" t="s">
        <v>18</v>
      </c>
      <c r="I199" s="12">
        <v>61.16</v>
      </c>
      <c r="J199" s="12">
        <v>44.52</v>
      </c>
      <c r="K199" s="12">
        <v>22.75</v>
      </c>
      <c r="L199" s="12"/>
      <c r="M199" s="12">
        <v>1.22</v>
      </c>
      <c r="N199" s="12"/>
    </row>
    <row r="200" spans="1:14" x14ac:dyDescent="0.2">
      <c r="B200" s="164"/>
      <c r="C200" s="148" t="s">
        <v>163</v>
      </c>
      <c r="D200" s="143"/>
      <c r="E200" s="143"/>
      <c r="F200" s="143"/>
      <c r="G200" s="144"/>
      <c r="H200" s="11" t="s">
        <v>63</v>
      </c>
      <c r="I200" s="12">
        <v>61.16</v>
      </c>
      <c r="J200" s="12">
        <v>44.52</v>
      </c>
      <c r="K200" s="12">
        <v>22.75</v>
      </c>
      <c r="L200" s="12"/>
      <c r="M200" s="12">
        <v>1.22</v>
      </c>
      <c r="N200" s="12"/>
    </row>
    <row r="201" spans="1:14" x14ac:dyDescent="0.2">
      <c r="B201" s="142"/>
      <c r="C201" s="143"/>
      <c r="D201" s="143"/>
      <c r="E201" s="143"/>
      <c r="F201" s="143"/>
      <c r="G201" s="144"/>
      <c r="H201" s="11" t="s">
        <v>56</v>
      </c>
      <c r="I201" s="12">
        <v>770.31</v>
      </c>
      <c r="J201" s="12">
        <v>550.4</v>
      </c>
      <c r="K201" s="12">
        <v>276.91000000000003</v>
      </c>
      <c r="L201" s="12"/>
      <c r="M201" s="12">
        <v>23.97</v>
      </c>
      <c r="N201" s="12"/>
    </row>
    <row r="202" spans="1:14" x14ac:dyDescent="0.2">
      <c r="B202" s="142"/>
      <c r="C202" s="143"/>
      <c r="D202" s="143"/>
      <c r="E202" s="143"/>
      <c r="F202" s="143"/>
      <c r="G202" s="144"/>
      <c r="H202" s="11" t="s">
        <v>28</v>
      </c>
      <c r="I202" s="12">
        <v>61.16</v>
      </c>
      <c r="J202" s="12">
        <v>44.52</v>
      </c>
      <c r="K202" s="12">
        <v>22.75</v>
      </c>
      <c r="L202" s="12"/>
      <c r="M202" s="12">
        <v>1.22</v>
      </c>
      <c r="N202" s="12"/>
    </row>
    <row r="203" spans="1:14" x14ac:dyDescent="0.2">
      <c r="B203" s="145"/>
      <c r="C203" s="146"/>
      <c r="D203" s="146"/>
      <c r="E203" s="146"/>
      <c r="F203" s="146"/>
      <c r="G203" s="147"/>
      <c r="H203" s="11" t="s">
        <v>17</v>
      </c>
      <c r="I203" s="12">
        <v>19.57</v>
      </c>
      <c r="J203" s="12">
        <v>14.92</v>
      </c>
      <c r="K203" s="12">
        <v>7.58</v>
      </c>
      <c r="L203" s="12"/>
      <c r="M203" s="12">
        <v>0.49</v>
      </c>
      <c r="N203" s="12"/>
    </row>
    <row r="204" spans="1:14" x14ac:dyDescent="0.2">
      <c r="A204" s="94">
        <v>111</v>
      </c>
      <c r="B204" s="70" t="s">
        <v>25</v>
      </c>
      <c r="C204" s="97" t="s">
        <v>105</v>
      </c>
      <c r="D204" s="70">
        <v>17</v>
      </c>
      <c r="E204" s="70">
        <v>20</v>
      </c>
      <c r="F204" s="70">
        <v>1</v>
      </c>
      <c r="G204" s="179">
        <v>4.2</v>
      </c>
      <c r="H204" s="165" t="s">
        <v>16</v>
      </c>
      <c r="I204" s="166">
        <v>19.32</v>
      </c>
      <c r="J204" s="166">
        <v>68.540000000000006</v>
      </c>
      <c r="K204" s="166">
        <v>6.05</v>
      </c>
      <c r="L204" s="92">
        <v>93.910000000000011</v>
      </c>
      <c r="M204" s="88">
        <v>88.03</v>
      </c>
      <c r="N204" s="88">
        <v>181.94</v>
      </c>
    </row>
    <row r="205" spans="1:14" x14ac:dyDescent="0.2">
      <c r="B205" s="8"/>
      <c r="C205" s="8"/>
      <c r="D205" s="8"/>
      <c r="E205" s="8"/>
      <c r="F205" s="8"/>
      <c r="G205" s="8"/>
      <c r="H205" s="135" t="s">
        <v>106</v>
      </c>
      <c r="I205" s="136">
        <v>1989.77</v>
      </c>
      <c r="J205" s="136">
        <v>5030.1499999999996</v>
      </c>
      <c r="K205" s="136">
        <v>224.94</v>
      </c>
      <c r="L205" s="136">
        <v>7244.86</v>
      </c>
      <c r="M205" s="136">
        <v>516.74</v>
      </c>
      <c r="N205" s="136">
        <v>13012.32</v>
      </c>
    </row>
    <row r="206" spans="1:14" x14ac:dyDescent="0.2">
      <c r="B206" s="8"/>
      <c r="C206" s="8"/>
      <c r="D206" s="8"/>
      <c r="E206" s="8"/>
      <c r="F206" s="8"/>
      <c r="G206" s="8"/>
      <c r="H206" s="165" t="s">
        <v>24</v>
      </c>
      <c r="I206" s="166">
        <v>0</v>
      </c>
      <c r="J206" s="166">
        <v>0</v>
      </c>
      <c r="K206" s="166">
        <v>0</v>
      </c>
      <c r="L206" s="92">
        <v>0</v>
      </c>
      <c r="M206" s="88">
        <v>0</v>
      </c>
      <c r="N206" s="88">
        <v>0</v>
      </c>
    </row>
    <row r="207" spans="1:14" x14ac:dyDescent="0.2">
      <c r="B207" s="8"/>
      <c r="C207" s="8"/>
      <c r="D207" s="8"/>
      <c r="E207" s="8"/>
      <c r="F207" s="8"/>
      <c r="G207" s="8"/>
      <c r="H207" s="135" t="s">
        <v>106</v>
      </c>
      <c r="I207" s="136">
        <v>0</v>
      </c>
      <c r="J207" s="136">
        <v>0</v>
      </c>
      <c r="K207" s="136">
        <v>0</v>
      </c>
      <c r="L207" s="136">
        <v>0</v>
      </c>
      <c r="M207" s="136">
        <v>0</v>
      </c>
      <c r="N207" s="136">
        <v>0</v>
      </c>
    </row>
    <row r="208" spans="1:14" x14ac:dyDescent="0.2">
      <c r="B208" s="8"/>
      <c r="C208" s="8"/>
      <c r="D208" s="8"/>
      <c r="E208" s="8"/>
      <c r="F208" s="8"/>
      <c r="G208" s="8"/>
      <c r="H208" s="165" t="s">
        <v>37</v>
      </c>
      <c r="I208" s="166">
        <v>0</v>
      </c>
      <c r="J208" s="166">
        <v>0</v>
      </c>
      <c r="K208" s="166">
        <v>0</v>
      </c>
      <c r="L208" s="92">
        <v>0</v>
      </c>
      <c r="M208" s="88">
        <v>0</v>
      </c>
      <c r="N208" s="88">
        <v>0</v>
      </c>
    </row>
    <row r="209" spans="1:14" x14ac:dyDescent="0.2">
      <c r="B209" s="8"/>
      <c r="C209" s="8"/>
      <c r="D209" s="8"/>
      <c r="E209" s="8"/>
      <c r="F209" s="8"/>
      <c r="G209" s="8"/>
      <c r="H209" s="135" t="s">
        <v>106</v>
      </c>
      <c r="I209" s="136">
        <v>0</v>
      </c>
      <c r="J209" s="136">
        <v>0</v>
      </c>
      <c r="K209" s="136">
        <v>0</v>
      </c>
      <c r="L209" s="136">
        <v>0</v>
      </c>
      <c r="M209" s="136">
        <v>0</v>
      </c>
      <c r="N209" s="136">
        <v>0</v>
      </c>
    </row>
    <row r="210" spans="1:14" x14ac:dyDescent="0.2">
      <c r="B210" s="8"/>
      <c r="C210" s="8"/>
      <c r="D210" s="8"/>
      <c r="E210" s="8"/>
      <c r="F210" s="8"/>
      <c r="G210" s="8"/>
      <c r="H210" s="14" t="s">
        <v>18</v>
      </c>
      <c r="I210" s="92">
        <v>0</v>
      </c>
      <c r="J210" s="92">
        <v>37.770000000000003</v>
      </c>
      <c r="K210" s="92">
        <v>11.84</v>
      </c>
      <c r="L210" s="92">
        <v>49.61</v>
      </c>
      <c r="M210" s="92">
        <v>45.04</v>
      </c>
      <c r="N210" s="88">
        <v>94.65</v>
      </c>
    </row>
    <row r="211" spans="1:14" x14ac:dyDescent="0.2">
      <c r="B211" s="8"/>
      <c r="C211" s="8"/>
      <c r="D211" s="8"/>
      <c r="E211" s="8"/>
      <c r="F211" s="8"/>
      <c r="G211" s="8"/>
      <c r="H211" s="135" t="s">
        <v>106</v>
      </c>
      <c r="I211" s="136">
        <v>0</v>
      </c>
      <c r="J211" s="136">
        <v>1681.52</v>
      </c>
      <c r="K211" s="136">
        <v>269.36</v>
      </c>
      <c r="L211" s="136">
        <v>1950.88</v>
      </c>
      <c r="M211" s="136">
        <v>54.95</v>
      </c>
      <c r="N211" s="136">
        <v>3363.07</v>
      </c>
    </row>
    <row r="212" spans="1:14" x14ac:dyDescent="0.2">
      <c r="B212" s="8"/>
      <c r="C212" s="8"/>
      <c r="D212" s="8"/>
      <c r="E212" s="8"/>
      <c r="F212" s="8"/>
      <c r="G212" s="8"/>
      <c r="H212" s="14" t="s">
        <v>63</v>
      </c>
      <c r="I212" s="92">
        <v>0</v>
      </c>
      <c r="J212" s="92">
        <v>0</v>
      </c>
      <c r="K212" s="92">
        <v>0</v>
      </c>
      <c r="L212" s="92">
        <v>0</v>
      </c>
      <c r="M212" s="92">
        <v>0</v>
      </c>
      <c r="N212" s="88">
        <v>0</v>
      </c>
    </row>
    <row r="213" spans="1:14" x14ac:dyDescent="0.2">
      <c r="B213" s="8"/>
      <c r="C213" s="8"/>
      <c r="D213" s="8"/>
      <c r="E213" s="8"/>
      <c r="F213" s="8"/>
      <c r="G213" s="8"/>
      <c r="H213" s="135" t="s">
        <v>106</v>
      </c>
      <c r="I213" s="136">
        <v>0</v>
      </c>
      <c r="J213" s="136">
        <v>0</v>
      </c>
      <c r="K213" s="136">
        <v>0</v>
      </c>
      <c r="L213" s="136">
        <v>0</v>
      </c>
      <c r="M213" s="136">
        <v>0</v>
      </c>
      <c r="N213" s="136">
        <v>0</v>
      </c>
    </row>
    <row r="214" spans="1:14" x14ac:dyDescent="0.2">
      <c r="B214" s="8"/>
      <c r="C214" s="8"/>
      <c r="D214" s="8"/>
      <c r="E214" s="8"/>
      <c r="F214" s="8"/>
      <c r="G214" s="8"/>
      <c r="H214" s="14" t="s">
        <v>56</v>
      </c>
      <c r="I214" s="92">
        <v>0</v>
      </c>
      <c r="J214" s="92">
        <v>0</v>
      </c>
      <c r="K214" s="92">
        <v>0</v>
      </c>
      <c r="L214" s="92">
        <v>0</v>
      </c>
      <c r="M214" s="92">
        <v>0</v>
      </c>
      <c r="N214" s="88">
        <v>0</v>
      </c>
    </row>
    <row r="215" spans="1:14" x14ac:dyDescent="0.2">
      <c r="B215" s="8"/>
      <c r="C215" s="8"/>
      <c r="D215" s="8"/>
      <c r="E215" s="8"/>
      <c r="F215" s="8"/>
      <c r="G215" s="8"/>
      <c r="H215" s="135" t="s">
        <v>106</v>
      </c>
      <c r="I215" s="136">
        <v>0</v>
      </c>
      <c r="J215" s="136">
        <v>0</v>
      </c>
      <c r="K215" s="136">
        <v>0</v>
      </c>
      <c r="L215" s="136">
        <v>0</v>
      </c>
      <c r="M215" s="136">
        <v>0</v>
      </c>
      <c r="N215" s="136">
        <v>0</v>
      </c>
    </row>
    <row r="216" spans="1:14" x14ac:dyDescent="0.2">
      <c r="B216" s="8"/>
      <c r="C216" s="8"/>
      <c r="D216" s="8"/>
      <c r="E216" s="8"/>
      <c r="F216" s="8"/>
      <c r="G216" s="8"/>
      <c r="H216" s="14" t="s">
        <v>28</v>
      </c>
      <c r="I216" s="92">
        <v>0</v>
      </c>
      <c r="J216" s="92">
        <v>0</v>
      </c>
      <c r="K216" s="92">
        <v>0</v>
      </c>
      <c r="L216" s="92">
        <v>0</v>
      </c>
      <c r="M216" s="92">
        <v>0</v>
      </c>
      <c r="N216" s="88">
        <v>0</v>
      </c>
    </row>
    <row r="217" spans="1:14" x14ac:dyDescent="0.2">
      <c r="B217" s="8"/>
      <c r="C217" s="8"/>
      <c r="D217" s="8"/>
      <c r="E217" s="8"/>
      <c r="F217" s="8"/>
      <c r="G217" s="8"/>
      <c r="H217" s="135" t="s">
        <v>106</v>
      </c>
      <c r="I217" s="136">
        <v>0</v>
      </c>
      <c r="J217" s="136">
        <v>0</v>
      </c>
      <c r="K217" s="136">
        <v>0</v>
      </c>
      <c r="L217" s="136">
        <v>0</v>
      </c>
      <c r="M217" s="136">
        <v>0</v>
      </c>
      <c r="N217" s="136">
        <v>0</v>
      </c>
    </row>
    <row r="218" spans="1:14" x14ac:dyDescent="0.2">
      <c r="B218" s="180"/>
      <c r="C218" s="180"/>
      <c r="D218" s="180"/>
      <c r="E218" s="180"/>
      <c r="F218" s="180"/>
      <c r="G218" s="180"/>
      <c r="H218" s="14" t="s">
        <v>17</v>
      </c>
      <c r="I218" s="92">
        <v>93.49</v>
      </c>
      <c r="J218" s="92">
        <v>114.16</v>
      </c>
      <c r="K218" s="92">
        <v>0.5</v>
      </c>
      <c r="L218" s="92">
        <v>208.14999999999998</v>
      </c>
      <c r="M218" s="92">
        <v>197.98</v>
      </c>
      <c r="N218" s="88">
        <v>406.13</v>
      </c>
    </row>
    <row r="219" spans="1:14" x14ac:dyDescent="0.2">
      <c r="B219" s="180"/>
      <c r="C219" s="180"/>
      <c r="D219" s="180"/>
      <c r="E219" s="180"/>
      <c r="F219" s="180"/>
      <c r="G219" s="180"/>
      <c r="H219" s="135" t="s">
        <v>106</v>
      </c>
      <c r="I219" s="136">
        <v>1829.6</v>
      </c>
      <c r="J219" s="136">
        <v>1703.27</v>
      </c>
      <c r="K219" s="136">
        <v>3.79</v>
      </c>
      <c r="L219" s="136">
        <v>3536.66</v>
      </c>
      <c r="M219" s="136">
        <v>97.01</v>
      </c>
      <c r="N219" s="136">
        <v>6092.4</v>
      </c>
    </row>
    <row r="220" spans="1:14" x14ac:dyDescent="0.2">
      <c r="B220" s="180"/>
      <c r="C220" s="180"/>
      <c r="D220" s="180"/>
      <c r="E220" s="180"/>
      <c r="F220" s="180"/>
      <c r="G220" s="180"/>
      <c r="H220" s="13" t="s">
        <v>107</v>
      </c>
      <c r="I220" s="91">
        <v>0</v>
      </c>
      <c r="J220" s="91">
        <v>0</v>
      </c>
      <c r="K220" s="91">
        <v>0</v>
      </c>
      <c r="L220" s="91">
        <v>0</v>
      </c>
      <c r="M220" s="91">
        <v>0</v>
      </c>
      <c r="N220" s="85">
        <v>0</v>
      </c>
    </row>
    <row r="221" spans="1:14" x14ac:dyDescent="0.2">
      <c r="B221" s="180"/>
      <c r="C221" s="180"/>
      <c r="D221" s="180"/>
      <c r="E221" s="180"/>
      <c r="F221" s="180"/>
      <c r="G221" s="180"/>
      <c r="H221" s="137" t="s">
        <v>122</v>
      </c>
      <c r="I221" s="136">
        <v>3819.37</v>
      </c>
      <c r="J221" s="136">
        <v>8414.94</v>
      </c>
      <c r="K221" s="136">
        <v>498.09000000000003</v>
      </c>
      <c r="L221" s="136">
        <v>12732.400000000001</v>
      </c>
      <c r="M221" s="136">
        <v>668.7</v>
      </c>
      <c r="N221" s="136">
        <v>22467.79</v>
      </c>
    </row>
    <row r="223" spans="1:14" x14ac:dyDescent="0.2">
      <c r="B223" s="171" t="s">
        <v>108</v>
      </c>
      <c r="C223" s="171"/>
      <c r="D223" s="171"/>
      <c r="E223" s="171"/>
      <c r="F223" s="172"/>
      <c r="G223" s="151"/>
      <c r="H223" s="87"/>
      <c r="I223" s="152"/>
      <c r="J223" s="170"/>
      <c r="K223" s="170"/>
      <c r="L223" s="170"/>
      <c r="M223" s="170"/>
      <c r="N223" s="170"/>
    </row>
    <row r="224" spans="1:14" x14ac:dyDescent="0.2">
      <c r="A224" s="95"/>
      <c r="B224" s="87" t="s">
        <v>156</v>
      </c>
      <c r="C224" s="87"/>
      <c r="D224" s="87"/>
      <c r="E224" s="87"/>
      <c r="F224" s="87"/>
      <c r="G224" s="87"/>
      <c r="H224" s="87"/>
      <c r="I224" s="87"/>
      <c r="J224" s="173"/>
      <c r="K224" s="173"/>
      <c r="L224" s="173"/>
      <c r="M224" s="173"/>
      <c r="N224" s="173"/>
    </row>
    <row r="225" spans="2:14" x14ac:dyDescent="0.2">
      <c r="B225" s="151" t="s">
        <v>109</v>
      </c>
      <c r="C225" s="151"/>
      <c r="D225" s="151"/>
      <c r="E225" s="151"/>
      <c r="F225" s="151"/>
      <c r="G225" s="151"/>
      <c r="H225" s="151"/>
      <c r="I225" s="151"/>
      <c r="J225" s="170"/>
      <c r="K225" s="170"/>
      <c r="L225" s="170"/>
      <c r="M225" s="170"/>
      <c r="N225" s="170"/>
    </row>
    <row r="226" spans="2:14" x14ac:dyDescent="0.2">
      <c r="B226" s="151" t="s">
        <v>110</v>
      </c>
      <c r="C226" s="151"/>
      <c r="D226" s="151"/>
      <c r="E226" s="151"/>
      <c r="F226" s="151"/>
      <c r="G226" s="151"/>
      <c r="H226" s="151"/>
      <c r="I226" s="151"/>
      <c r="J226" s="170"/>
      <c r="K226" s="170"/>
      <c r="L226" s="170"/>
      <c r="M226" s="170"/>
      <c r="N226" s="170"/>
    </row>
    <row r="227" spans="2:14" x14ac:dyDescent="0.2">
      <c r="B227" s="151" t="s">
        <v>111</v>
      </c>
      <c r="C227" s="151"/>
      <c r="D227" s="151"/>
      <c r="E227" s="151"/>
      <c r="F227" s="151"/>
      <c r="G227" s="151"/>
      <c r="H227" s="151"/>
      <c r="I227" s="151"/>
      <c r="J227" s="170"/>
      <c r="K227" s="170"/>
      <c r="L227" s="170"/>
      <c r="M227" s="170"/>
      <c r="N227" s="170"/>
    </row>
    <row r="228" spans="2:14" x14ac:dyDescent="0.2">
      <c r="B228" s="151" t="s">
        <v>112</v>
      </c>
      <c r="C228" s="151"/>
      <c r="D228" s="151"/>
      <c r="E228" s="151"/>
      <c r="F228" s="151"/>
      <c r="G228" s="151"/>
      <c r="H228" s="151"/>
      <c r="I228" s="151"/>
      <c r="J228" s="152"/>
      <c r="K228" s="152"/>
      <c r="L228" s="152"/>
      <c r="M228" s="152"/>
      <c r="N228" s="152"/>
    </row>
    <row r="229" spans="2:14" x14ac:dyDescent="0.2">
      <c r="B229" s="151" t="s">
        <v>113</v>
      </c>
      <c r="C229" s="151"/>
      <c r="D229" s="151"/>
      <c r="E229" s="151"/>
      <c r="F229" s="151"/>
      <c r="G229" s="151"/>
      <c r="H229" s="151"/>
      <c r="I229" s="151"/>
      <c r="J229" s="152"/>
      <c r="K229" s="152"/>
      <c r="L229" s="152"/>
      <c r="M229" s="152"/>
      <c r="N229" s="152"/>
    </row>
    <row r="230" spans="2:14" x14ac:dyDescent="0.2">
      <c r="B230" s="151" t="s">
        <v>114</v>
      </c>
      <c r="C230" s="151"/>
      <c r="D230" s="151"/>
      <c r="E230" s="151"/>
      <c r="F230" s="151"/>
      <c r="G230" s="151"/>
      <c r="H230" s="151"/>
      <c r="I230" s="151"/>
      <c r="J230" s="152"/>
      <c r="K230" s="152"/>
      <c r="L230" s="152"/>
      <c r="M230" s="152"/>
      <c r="N230" s="152"/>
    </row>
    <row r="231" spans="2:14" x14ac:dyDescent="0.2">
      <c r="B231" s="151" t="s">
        <v>115</v>
      </c>
      <c r="C231" s="151"/>
      <c r="D231" s="151"/>
      <c r="E231" s="151"/>
      <c r="F231" s="151"/>
      <c r="G231" s="151"/>
      <c r="H231" s="151"/>
      <c r="I231" s="151"/>
      <c r="J231" s="152"/>
      <c r="K231" s="152"/>
      <c r="L231" s="152"/>
      <c r="M231" s="152"/>
      <c r="N231" s="152"/>
    </row>
    <row r="232" spans="2:14" x14ac:dyDescent="0.2">
      <c r="B232" s="174"/>
      <c r="C232" s="174"/>
      <c r="D232" s="174"/>
      <c r="E232" s="174"/>
      <c r="F232" s="174"/>
      <c r="G232" s="174"/>
      <c r="H232" s="174"/>
      <c r="I232" s="175"/>
      <c r="J232" s="152"/>
      <c r="K232" s="152"/>
      <c r="L232" s="152"/>
      <c r="M232" s="152"/>
      <c r="N232" s="152"/>
    </row>
    <row r="233" spans="2:14" x14ac:dyDescent="0.2">
      <c r="B233" s="151" t="s">
        <v>116</v>
      </c>
      <c r="C233" s="151"/>
      <c r="D233" s="151"/>
      <c r="E233" s="151"/>
      <c r="F233" s="151"/>
      <c r="G233" s="151"/>
      <c r="H233" s="87"/>
      <c r="I233" s="152"/>
      <c r="J233" s="152" t="s">
        <v>117</v>
      </c>
      <c r="K233" s="152"/>
      <c r="L233" s="152"/>
      <c r="M233" s="152"/>
      <c r="N233" s="152"/>
    </row>
    <row r="234" spans="2:14" x14ac:dyDescent="0.2">
      <c r="B234" s="176" t="s">
        <v>155</v>
      </c>
      <c r="C234" s="176"/>
      <c r="D234" s="151"/>
      <c r="E234" s="151"/>
      <c r="F234" s="151"/>
      <c r="G234" s="151"/>
      <c r="H234" s="87"/>
      <c r="I234" s="152"/>
      <c r="J234" s="157"/>
      <c r="K234" s="157"/>
      <c r="L234" s="157"/>
      <c r="M234" s="152"/>
      <c r="N234" s="152"/>
    </row>
    <row r="235" spans="2:14" x14ac:dyDescent="0.2">
      <c r="B235" s="177" t="s">
        <v>118</v>
      </c>
      <c r="C235" s="151"/>
      <c r="D235" s="151"/>
      <c r="E235" s="151"/>
      <c r="F235" s="151"/>
      <c r="G235" s="151"/>
      <c r="H235" s="87"/>
      <c r="I235" s="152"/>
      <c r="J235" s="152" t="s">
        <v>118</v>
      </c>
      <c r="K235" s="152"/>
      <c r="L235" s="152"/>
      <c r="M235" s="152"/>
      <c r="N235" s="152"/>
    </row>
    <row r="236" spans="2:14" x14ac:dyDescent="0.2">
      <c r="B236" s="151"/>
      <c r="C236" s="151"/>
      <c r="D236" s="151"/>
      <c r="E236" s="151"/>
      <c r="F236" s="151"/>
      <c r="G236" s="151"/>
      <c r="H236" s="87"/>
      <c r="I236" s="152"/>
      <c r="J236" s="152"/>
      <c r="K236" s="152"/>
      <c r="L236" s="152"/>
      <c r="M236" s="152"/>
      <c r="N236" s="152"/>
    </row>
    <row r="237" spans="2:14" x14ac:dyDescent="0.2">
      <c r="B237" s="176"/>
      <c r="C237" s="176"/>
      <c r="D237" s="151"/>
      <c r="E237" s="151"/>
      <c r="F237" s="151"/>
      <c r="G237" s="151"/>
      <c r="H237" s="87"/>
      <c r="I237" s="152"/>
      <c r="J237" s="157"/>
      <c r="K237" s="157"/>
      <c r="L237" s="157"/>
      <c r="M237" s="152"/>
      <c r="N237" s="152"/>
    </row>
    <row r="238" spans="2:14" x14ac:dyDescent="0.2">
      <c r="B238" s="96" t="s">
        <v>119</v>
      </c>
      <c r="C238" s="151"/>
      <c r="D238" s="151"/>
      <c r="E238" s="151"/>
      <c r="F238" s="151"/>
      <c r="G238" s="151"/>
      <c r="H238" s="87"/>
      <c r="I238" s="152"/>
      <c r="K238" s="178" t="s">
        <v>119</v>
      </c>
      <c r="L238" s="178"/>
      <c r="M238" s="152"/>
      <c r="N238" s="152"/>
    </row>
    <row r="239" spans="2:14" x14ac:dyDescent="0.2">
      <c r="B239" s="151"/>
      <c r="C239" s="151"/>
      <c r="D239" s="151"/>
      <c r="E239" s="151"/>
      <c r="F239" s="151"/>
      <c r="G239" s="151"/>
      <c r="H239" s="87"/>
      <c r="I239" s="152"/>
      <c r="J239" s="152"/>
      <c r="K239" s="152"/>
      <c r="L239" s="152"/>
      <c r="M239" s="152"/>
      <c r="N239" s="152"/>
    </row>
    <row r="240" spans="2:14" x14ac:dyDescent="0.2">
      <c r="B240" s="174" t="s">
        <v>120</v>
      </c>
      <c r="C240" s="151"/>
      <c r="D240" s="151"/>
      <c r="E240" s="151"/>
      <c r="F240" s="151"/>
      <c r="G240" s="151"/>
      <c r="H240" s="87"/>
      <c r="I240" s="152"/>
      <c r="J240" s="152" t="s">
        <v>120</v>
      </c>
      <c r="K240" s="152"/>
      <c r="L240" s="152"/>
      <c r="M240" s="152"/>
      <c r="N240" s="152"/>
    </row>
    <row r="241" spans="1:14" x14ac:dyDescent="0.2">
      <c r="A241" s="139"/>
    </row>
    <row r="242" spans="1:14" x14ac:dyDescent="0.2">
      <c r="A242" s="138"/>
      <c r="B242" s="151"/>
      <c r="C242" s="151"/>
      <c r="D242" s="151"/>
      <c r="E242" s="151"/>
      <c r="F242" s="151"/>
      <c r="G242" s="151"/>
      <c r="H242" s="87"/>
      <c r="I242" s="152"/>
      <c r="J242" s="152"/>
      <c r="K242" s="152"/>
      <c r="M242" s="152"/>
      <c r="N242" s="154" t="s">
        <v>87</v>
      </c>
    </row>
    <row r="243" spans="1:14" x14ac:dyDescent="0.2">
      <c r="B243" s="151"/>
      <c r="C243" s="151"/>
      <c r="D243" s="151"/>
      <c r="E243" s="151"/>
      <c r="F243" s="151"/>
      <c r="G243" s="151"/>
      <c r="H243" s="87"/>
      <c r="I243" s="152"/>
      <c r="J243" s="152"/>
      <c r="K243" s="152"/>
      <c r="M243" s="152"/>
      <c r="N243" s="154" t="s">
        <v>88</v>
      </c>
    </row>
    <row r="244" spans="1:14" x14ac:dyDescent="0.2">
      <c r="B244" s="151"/>
      <c r="C244" s="151"/>
      <c r="D244" s="151"/>
      <c r="E244" s="151"/>
      <c r="F244" s="151"/>
      <c r="G244" s="151"/>
      <c r="H244" s="87"/>
      <c r="I244" s="152"/>
      <c r="J244" s="152"/>
      <c r="K244" s="152"/>
      <c r="M244" s="152"/>
      <c r="N244" s="154" t="s">
        <v>89</v>
      </c>
    </row>
    <row r="245" spans="1:14" x14ac:dyDescent="0.2">
      <c r="B245" s="151"/>
      <c r="C245" s="151"/>
      <c r="D245" s="151"/>
      <c r="E245" s="151"/>
      <c r="F245" s="151"/>
      <c r="G245" s="151"/>
      <c r="H245" s="87"/>
      <c r="I245" s="152"/>
      <c r="J245" s="152"/>
      <c r="K245" s="152"/>
      <c r="L245" s="152"/>
      <c r="M245" s="152"/>
      <c r="N245" s="152"/>
    </row>
    <row r="246" spans="1:14" x14ac:dyDescent="0.2">
      <c r="B246" s="151"/>
      <c r="D246" s="151"/>
      <c r="E246" s="151"/>
      <c r="F246" s="151"/>
      <c r="G246" s="151"/>
      <c r="H246" s="151" t="s">
        <v>90</v>
      </c>
      <c r="I246" s="151"/>
      <c r="J246" s="151"/>
      <c r="K246" s="151"/>
      <c r="L246" s="151"/>
      <c r="M246" s="152"/>
      <c r="N246" s="152"/>
    </row>
    <row r="247" spans="1:14" x14ac:dyDescent="0.2">
      <c r="B247" s="151"/>
      <c r="D247" s="151"/>
      <c r="E247" s="151"/>
      <c r="F247" s="151" t="s">
        <v>91</v>
      </c>
      <c r="G247" s="151"/>
      <c r="H247" s="151"/>
      <c r="I247" s="151"/>
      <c r="J247" s="151"/>
      <c r="K247" s="151"/>
      <c r="L247" s="151"/>
      <c r="M247" s="152"/>
      <c r="N247" s="152"/>
    </row>
    <row r="248" spans="1:14" x14ac:dyDescent="0.2">
      <c r="B248" s="151" t="s">
        <v>92</v>
      </c>
      <c r="C248" s="86"/>
      <c r="D248" s="86"/>
      <c r="E248" s="86"/>
      <c r="F248" s="86"/>
      <c r="G248" s="86"/>
      <c r="H248" s="86"/>
      <c r="I248" s="156"/>
      <c r="J248" s="156"/>
      <c r="K248" s="156"/>
      <c r="L248" s="152" t="s">
        <v>93</v>
      </c>
      <c r="M248" s="152"/>
      <c r="N248" s="152"/>
    </row>
    <row r="249" spans="1:14" x14ac:dyDescent="0.2">
      <c r="B249" s="151"/>
      <c r="C249" s="86"/>
      <c r="D249" s="86"/>
      <c r="E249" s="86"/>
      <c r="F249" s="86"/>
      <c r="G249" s="86"/>
      <c r="H249" s="86"/>
      <c r="I249" s="156"/>
      <c r="J249" s="156"/>
      <c r="K249" s="156"/>
      <c r="L249" s="156"/>
      <c r="M249" s="156"/>
      <c r="N249" s="156"/>
    </row>
    <row r="250" spans="1:14" x14ac:dyDescent="0.2">
      <c r="B250" s="151" t="s">
        <v>159</v>
      </c>
      <c r="C250" s="86"/>
      <c r="D250" s="86"/>
      <c r="E250" s="86"/>
      <c r="F250" s="86"/>
      <c r="G250" s="86"/>
      <c r="H250" s="86"/>
      <c r="I250" s="156"/>
      <c r="J250" s="156"/>
      <c r="K250" s="156"/>
      <c r="L250" s="156"/>
      <c r="M250" s="156"/>
      <c r="N250" s="156"/>
    </row>
    <row r="251" spans="1:14" x14ac:dyDescent="0.2">
      <c r="B251" s="151" t="s">
        <v>94</v>
      </c>
      <c r="C251" s="86"/>
      <c r="D251" s="86"/>
      <c r="E251" s="86"/>
      <c r="F251" s="86"/>
      <c r="G251" s="86"/>
      <c r="H251" s="86"/>
      <c r="I251" s="156"/>
      <c r="J251" s="156"/>
      <c r="K251" s="156"/>
      <c r="L251" s="156"/>
      <c r="M251" s="156"/>
      <c r="N251" s="156"/>
    </row>
    <row r="252" spans="1:14" x14ac:dyDescent="0.2">
      <c r="B252" s="151" t="s">
        <v>158</v>
      </c>
      <c r="C252" s="86"/>
      <c r="D252" s="86"/>
      <c r="E252" s="86"/>
      <c r="F252" s="86"/>
      <c r="G252" s="86"/>
      <c r="H252" s="86"/>
      <c r="I252" s="156"/>
      <c r="J252" s="156"/>
      <c r="K252" s="156"/>
      <c r="L252" s="156"/>
      <c r="M252" s="156"/>
      <c r="N252" s="156"/>
    </row>
    <row r="253" spans="1:14" x14ac:dyDescent="0.2">
      <c r="B253" s="151" t="s">
        <v>161</v>
      </c>
      <c r="C253" s="86"/>
      <c r="D253" s="86"/>
      <c r="E253" s="86"/>
      <c r="F253" s="86"/>
      <c r="G253" s="86"/>
      <c r="H253" s="86"/>
      <c r="I253" s="156"/>
      <c r="J253" s="156"/>
      <c r="K253" s="156"/>
      <c r="L253" s="156"/>
      <c r="M253" s="156"/>
      <c r="N253" s="156"/>
    </row>
    <row r="254" spans="1:14" x14ac:dyDescent="0.2">
      <c r="B254" s="151"/>
      <c r="C254" s="151"/>
      <c r="D254" s="151"/>
      <c r="E254" s="151"/>
      <c r="F254" s="151"/>
      <c r="G254" s="151"/>
      <c r="H254" s="87"/>
      <c r="I254" s="152"/>
      <c r="J254" s="157"/>
      <c r="K254" s="152"/>
      <c r="L254" s="152"/>
      <c r="M254" s="152"/>
      <c r="N254" s="152"/>
    </row>
    <row r="255" spans="1:14" ht="12.75" customHeight="1" x14ac:dyDescent="0.2">
      <c r="B255" s="130" t="s">
        <v>34</v>
      </c>
      <c r="C255" s="132" t="s">
        <v>95</v>
      </c>
      <c r="D255" s="130" t="s">
        <v>96</v>
      </c>
      <c r="E255" s="130" t="s">
        <v>97</v>
      </c>
      <c r="F255" s="130" t="s">
        <v>121</v>
      </c>
      <c r="G255" s="130" t="s">
        <v>98</v>
      </c>
      <c r="H255" s="128" t="s">
        <v>7</v>
      </c>
      <c r="I255" s="150" t="s">
        <v>167</v>
      </c>
      <c r="K255" s="158"/>
      <c r="L255" s="159"/>
      <c r="M255" s="160" t="s">
        <v>99</v>
      </c>
      <c r="N255" s="161" t="s">
        <v>100</v>
      </c>
    </row>
    <row r="256" spans="1:14" x14ac:dyDescent="0.2">
      <c r="B256" s="131"/>
      <c r="C256" s="133"/>
      <c r="D256" s="131"/>
      <c r="E256" s="131"/>
      <c r="F256" s="131"/>
      <c r="G256" s="131"/>
      <c r="H256" s="129"/>
      <c r="I256" s="149" t="s">
        <v>101</v>
      </c>
      <c r="J256" s="75" t="s">
        <v>102</v>
      </c>
      <c r="K256" s="75" t="s">
        <v>103</v>
      </c>
      <c r="L256" s="75" t="s">
        <v>104</v>
      </c>
      <c r="M256" s="149"/>
      <c r="N256" s="162"/>
    </row>
    <row r="257" spans="1:14" ht="12.75" customHeight="1" x14ac:dyDescent="0.2">
      <c r="A257" s="94" t="s">
        <v>185</v>
      </c>
      <c r="B257" s="163"/>
      <c r="C257" s="140"/>
      <c r="D257" s="140"/>
      <c r="E257" s="140"/>
      <c r="F257" s="140"/>
      <c r="G257" s="141"/>
      <c r="H257" s="11" t="s">
        <v>16</v>
      </c>
      <c r="I257" s="12">
        <v>102.99</v>
      </c>
      <c r="J257" s="12">
        <v>73.39</v>
      </c>
      <c r="K257" s="12">
        <v>37.18</v>
      </c>
      <c r="L257" s="12"/>
      <c r="M257" s="12">
        <v>5.87</v>
      </c>
      <c r="N257" s="12"/>
    </row>
    <row r="258" spans="1:14" x14ac:dyDescent="0.2">
      <c r="A258" s="94">
        <v>5</v>
      </c>
      <c r="B258" s="142"/>
      <c r="C258" s="143"/>
      <c r="D258" s="143"/>
      <c r="E258" s="143"/>
      <c r="F258" s="143"/>
      <c r="G258" s="144"/>
      <c r="H258" s="11" t="s">
        <v>24</v>
      </c>
      <c r="I258" s="12">
        <v>770.31</v>
      </c>
      <c r="J258" s="12">
        <v>550.4</v>
      </c>
      <c r="K258" s="12">
        <v>276.91000000000003</v>
      </c>
      <c r="L258" s="12"/>
      <c r="M258" s="12">
        <v>23.97</v>
      </c>
      <c r="N258" s="12"/>
    </row>
    <row r="259" spans="1:14" x14ac:dyDescent="0.2">
      <c r="B259" s="142"/>
      <c r="C259" s="143"/>
      <c r="D259" s="143"/>
      <c r="E259" s="143"/>
      <c r="F259" s="143"/>
      <c r="G259" s="144"/>
      <c r="H259" s="11" t="s">
        <v>18</v>
      </c>
      <c r="I259" s="12">
        <v>61.16</v>
      </c>
      <c r="J259" s="12">
        <v>44.52</v>
      </c>
      <c r="K259" s="12">
        <v>22.75</v>
      </c>
      <c r="L259" s="12"/>
      <c r="M259" s="12">
        <v>1.22</v>
      </c>
      <c r="N259" s="12"/>
    </row>
    <row r="260" spans="1:14" x14ac:dyDescent="0.2">
      <c r="B260" s="164"/>
      <c r="C260" s="148" t="s">
        <v>163</v>
      </c>
      <c r="D260" s="143"/>
      <c r="E260" s="143"/>
      <c r="F260" s="143"/>
      <c r="G260" s="144"/>
      <c r="H260" s="11" t="s">
        <v>63</v>
      </c>
      <c r="I260" s="12">
        <v>61.16</v>
      </c>
      <c r="J260" s="12">
        <v>44.52</v>
      </c>
      <c r="K260" s="12">
        <v>22.75</v>
      </c>
      <c r="L260" s="12"/>
      <c r="M260" s="12">
        <v>1.22</v>
      </c>
      <c r="N260" s="12"/>
    </row>
    <row r="261" spans="1:14" x14ac:dyDescent="0.2">
      <c r="B261" s="142"/>
      <c r="C261" s="143"/>
      <c r="D261" s="143"/>
      <c r="E261" s="143"/>
      <c r="F261" s="143"/>
      <c r="G261" s="144"/>
      <c r="H261" s="11" t="s">
        <v>56</v>
      </c>
      <c r="I261" s="12">
        <v>770.31</v>
      </c>
      <c r="J261" s="12">
        <v>550.4</v>
      </c>
      <c r="K261" s="12">
        <v>276.91000000000003</v>
      </c>
      <c r="L261" s="12"/>
      <c r="M261" s="12">
        <v>23.97</v>
      </c>
      <c r="N261" s="12"/>
    </row>
    <row r="262" spans="1:14" x14ac:dyDescent="0.2">
      <c r="B262" s="142"/>
      <c r="C262" s="143"/>
      <c r="D262" s="143"/>
      <c r="E262" s="143"/>
      <c r="F262" s="143"/>
      <c r="G262" s="144"/>
      <c r="H262" s="11" t="s">
        <v>28</v>
      </c>
      <c r="I262" s="12">
        <v>61.16</v>
      </c>
      <c r="J262" s="12">
        <v>44.52</v>
      </c>
      <c r="K262" s="12">
        <v>22.75</v>
      </c>
      <c r="L262" s="12"/>
      <c r="M262" s="12">
        <v>1.22</v>
      </c>
      <c r="N262" s="12"/>
    </row>
    <row r="263" spans="1:14" x14ac:dyDescent="0.2">
      <c r="B263" s="145"/>
      <c r="C263" s="146"/>
      <c r="D263" s="146"/>
      <c r="E263" s="146"/>
      <c r="F263" s="146"/>
      <c r="G263" s="147"/>
      <c r="H263" s="11" t="s">
        <v>17</v>
      </c>
      <c r="I263" s="12">
        <v>19.57</v>
      </c>
      <c r="J263" s="12">
        <v>14.92</v>
      </c>
      <c r="K263" s="12">
        <v>7.58</v>
      </c>
      <c r="L263" s="12"/>
      <c r="M263" s="12">
        <v>0.49</v>
      </c>
      <c r="N263" s="12"/>
    </row>
    <row r="264" spans="1:14" x14ac:dyDescent="0.2">
      <c r="A264" s="94">
        <v>148</v>
      </c>
      <c r="B264" s="70" t="s">
        <v>25</v>
      </c>
      <c r="C264" s="97" t="s">
        <v>105</v>
      </c>
      <c r="D264" s="70">
        <v>35</v>
      </c>
      <c r="E264" s="70">
        <v>1</v>
      </c>
      <c r="F264" s="70">
        <v>1</v>
      </c>
      <c r="G264" s="179">
        <v>2.8</v>
      </c>
      <c r="H264" s="165" t="s">
        <v>16</v>
      </c>
      <c r="I264" s="166">
        <v>16.3</v>
      </c>
      <c r="J264" s="166">
        <v>37.31</v>
      </c>
      <c r="K264" s="166">
        <v>1.89</v>
      </c>
      <c r="L264" s="92">
        <v>55.5</v>
      </c>
      <c r="M264" s="88">
        <v>27.08</v>
      </c>
      <c r="N264" s="88">
        <v>82.58</v>
      </c>
    </row>
    <row r="265" spans="1:14" x14ac:dyDescent="0.2">
      <c r="B265" s="8"/>
      <c r="C265" s="8"/>
      <c r="D265" s="8"/>
      <c r="E265" s="8"/>
      <c r="F265" s="8"/>
      <c r="G265" s="8"/>
      <c r="H265" s="135" t="s">
        <v>106</v>
      </c>
      <c r="I265" s="136">
        <v>1678.74</v>
      </c>
      <c r="J265" s="136">
        <v>2738.18</v>
      </c>
      <c r="K265" s="136">
        <v>70.27</v>
      </c>
      <c r="L265" s="136">
        <v>4487.1900000000005</v>
      </c>
      <c r="M265" s="136">
        <v>158.96</v>
      </c>
      <c r="N265" s="136">
        <v>7789.27</v>
      </c>
    </row>
    <row r="266" spans="1:14" x14ac:dyDescent="0.2">
      <c r="B266" s="8"/>
      <c r="C266" s="8"/>
      <c r="D266" s="8"/>
      <c r="E266" s="8"/>
      <c r="F266" s="8"/>
      <c r="G266" s="8"/>
      <c r="H266" s="165" t="s">
        <v>24</v>
      </c>
      <c r="I266" s="166">
        <v>0</v>
      </c>
      <c r="J266" s="166">
        <v>0</v>
      </c>
      <c r="K266" s="166">
        <v>0</v>
      </c>
      <c r="L266" s="92">
        <v>0</v>
      </c>
      <c r="M266" s="88">
        <v>0</v>
      </c>
      <c r="N266" s="88">
        <v>0</v>
      </c>
    </row>
    <row r="267" spans="1:14" x14ac:dyDescent="0.2">
      <c r="B267" s="8"/>
      <c r="C267" s="8"/>
      <c r="D267" s="8"/>
      <c r="E267" s="8"/>
      <c r="F267" s="8"/>
      <c r="G267" s="8"/>
      <c r="H267" s="135" t="s">
        <v>106</v>
      </c>
      <c r="I267" s="136">
        <v>0</v>
      </c>
      <c r="J267" s="136">
        <v>0</v>
      </c>
      <c r="K267" s="136">
        <v>0</v>
      </c>
      <c r="L267" s="136">
        <v>0</v>
      </c>
      <c r="M267" s="136">
        <v>0</v>
      </c>
      <c r="N267" s="136">
        <v>0</v>
      </c>
    </row>
    <row r="268" spans="1:14" x14ac:dyDescent="0.2">
      <c r="B268" s="8"/>
      <c r="C268" s="8"/>
      <c r="D268" s="8"/>
      <c r="E268" s="8"/>
      <c r="F268" s="8"/>
      <c r="G268" s="8"/>
      <c r="H268" s="165" t="s">
        <v>37</v>
      </c>
      <c r="I268" s="166">
        <v>0</v>
      </c>
      <c r="J268" s="166">
        <v>0</v>
      </c>
      <c r="K268" s="166">
        <v>0</v>
      </c>
      <c r="L268" s="92">
        <v>0</v>
      </c>
      <c r="M268" s="88">
        <v>0</v>
      </c>
      <c r="N268" s="88">
        <v>0</v>
      </c>
    </row>
    <row r="269" spans="1:14" x14ac:dyDescent="0.2">
      <c r="B269" s="8"/>
      <c r="C269" s="8"/>
      <c r="D269" s="8"/>
      <c r="E269" s="8"/>
      <c r="F269" s="8"/>
      <c r="G269" s="8"/>
      <c r="H269" s="135" t="s">
        <v>106</v>
      </c>
      <c r="I269" s="136">
        <v>0</v>
      </c>
      <c r="J269" s="136">
        <v>0</v>
      </c>
      <c r="K269" s="136">
        <v>0</v>
      </c>
      <c r="L269" s="136">
        <v>0</v>
      </c>
      <c r="M269" s="136">
        <v>0</v>
      </c>
      <c r="N269" s="136">
        <v>0</v>
      </c>
    </row>
    <row r="270" spans="1:14" x14ac:dyDescent="0.2">
      <c r="B270" s="8"/>
      <c r="C270" s="8"/>
      <c r="D270" s="8"/>
      <c r="E270" s="8"/>
      <c r="F270" s="8"/>
      <c r="G270" s="8"/>
      <c r="H270" s="14" t="s">
        <v>18</v>
      </c>
      <c r="I270" s="92">
        <v>10.7</v>
      </c>
      <c r="J270" s="92">
        <v>29.57</v>
      </c>
      <c r="K270" s="92">
        <v>4.6900000000000004</v>
      </c>
      <c r="L270" s="92">
        <v>44.959999999999994</v>
      </c>
      <c r="M270" s="92">
        <v>39.17</v>
      </c>
      <c r="N270" s="88">
        <v>84.13</v>
      </c>
    </row>
    <row r="271" spans="1:14" x14ac:dyDescent="0.2">
      <c r="B271" s="8"/>
      <c r="C271" s="8"/>
      <c r="D271" s="8"/>
      <c r="E271" s="8"/>
      <c r="F271" s="8"/>
      <c r="G271" s="8"/>
      <c r="H271" s="135" t="s">
        <v>106</v>
      </c>
      <c r="I271" s="136">
        <v>654.41</v>
      </c>
      <c r="J271" s="136">
        <v>1316.46</v>
      </c>
      <c r="K271" s="136">
        <v>106.7</v>
      </c>
      <c r="L271" s="136">
        <v>2077.5699999999997</v>
      </c>
      <c r="M271" s="136">
        <v>47.79</v>
      </c>
      <c r="N271" s="136">
        <v>3563.35</v>
      </c>
    </row>
    <row r="272" spans="1:14" x14ac:dyDescent="0.2">
      <c r="B272" s="8"/>
      <c r="C272" s="8"/>
      <c r="D272" s="8"/>
      <c r="E272" s="8"/>
      <c r="F272" s="8"/>
      <c r="G272" s="8"/>
      <c r="H272" s="14" t="s">
        <v>63</v>
      </c>
      <c r="I272" s="92">
        <v>0</v>
      </c>
      <c r="J272" s="92">
        <v>0</v>
      </c>
      <c r="K272" s="92">
        <v>0</v>
      </c>
      <c r="L272" s="92">
        <v>0</v>
      </c>
      <c r="M272" s="92">
        <v>0</v>
      </c>
      <c r="N272" s="88">
        <v>0</v>
      </c>
    </row>
    <row r="273" spans="1:14" x14ac:dyDescent="0.2">
      <c r="B273" s="8"/>
      <c r="C273" s="8"/>
      <c r="D273" s="8"/>
      <c r="E273" s="8"/>
      <c r="F273" s="8"/>
      <c r="G273" s="8"/>
      <c r="H273" s="135" t="s">
        <v>106</v>
      </c>
      <c r="I273" s="136">
        <v>0</v>
      </c>
      <c r="J273" s="136">
        <v>0</v>
      </c>
      <c r="K273" s="136">
        <v>0</v>
      </c>
      <c r="L273" s="136">
        <v>0</v>
      </c>
      <c r="M273" s="136">
        <v>0</v>
      </c>
      <c r="N273" s="136">
        <v>0</v>
      </c>
    </row>
    <row r="274" spans="1:14" x14ac:dyDescent="0.2">
      <c r="B274" s="8"/>
      <c r="C274" s="8"/>
      <c r="D274" s="8"/>
      <c r="E274" s="8"/>
      <c r="F274" s="8"/>
      <c r="G274" s="8"/>
      <c r="H274" s="14" t="s">
        <v>56</v>
      </c>
      <c r="I274" s="92">
        <v>0</v>
      </c>
      <c r="J274" s="92">
        <v>0</v>
      </c>
      <c r="K274" s="92">
        <v>0</v>
      </c>
      <c r="L274" s="92">
        <v>0</v>
      </c>
      <c r="M274" s="92">
        <v>0</v>
      </c>
      <c r="N274" s="88">
        <v>0</v>
      </c>
    </row>
    <row r="275" spans="1:14" x14ac:dyDescent="0.2">
      <c r="B275" s="8"/>
      <c r="C275" s="8"/>
      <c r="D275" s="8"/>
      <c r="E275" s="8"/>
      <c r="F275" s="8"/>
      <c r="G275" s="8"/>
      <c r="H275" s="135" t="s">
        <v>106</v>
      </c>
      <c r="I275" s="136">
        <v>0</v>
      </c>
      <c r="J275" s="136">
        <v>0</v>
      </c>
      <c r="K275" s="136">
        <v>0</v>
      </c>
      <c r="L275" s="136">
        <v>0</v>
      </c>
      <c r="M275" s="136">
        <v>0</v>
      </c>
      <c r="N275" s="136">
        <v>0</v>
      </c>
    </row>
    <row r="276" spans="1:14" x14ac:dyDescent="0.2">
      <c r="B276" s="8"/>
      <c r="C276" s="8"/>
      <c r="D276" s="8"/>
      <c r="E276" s="8"/>
      <c r="F276" s="8"/>
      <c r="G276" s="8"/>
      <c r="H276" s="14" t="s">
        <v>28</v>
      </c>
      <c r="I276" s="92">
        <v>0</v>
      </c>
      <c r="J276" s="92">
        <v>0</v>
      </c>
      <c r="K276" s="92">
        <v>0</v>
      </c>
      <c r="L276" s="92">
        <v>0</v>
      </c>
      <c r="M276" s="92">
        <v>0</v>
      </c>
      <c r="N276" s="88">
        <v>0</v>
      </c>
    </row>
    <row r="277" spans="1:14" x14ac:dyDescent="0.2">
      <c r="B277" s="8"/>
      <c r="C277" s="8"/>
      <c r="D277" s="8"/>
      <c r="E277" s="8"/>
      <c r="F277" s="8"/>
      <c r="G277" s="8"/>
      <c r="H277" s="135" t="s">
        <v>106</v>
      </c>
      <c r="I277" s="136">
        <v>0</v>
      </c>
      <c r="J277" s="136">
        <v>0</v>
      </c>
      <c r="K277" s="136">
        <v>0</v>
      </c>
      <c r="L277" s="136">
        <v>0</v>
      </c>
      <c r="M277" s="136">
        <v>0</v>
      </c>
      <c r="N277" s="136">
        <v>0</v>
      </c>
    </row>
    <row r="278" spans="1:14" x14ac:dyDescent="0.2">
      <c r="B278" s="180"/>
      <c r="C278" s="180"/>
      <c r="D278" s="180"/>
      <c r="E278" s="180"/>
      <c r="F278" s="180"/>
      <c r="G278" s="180"/>
      <c r="H278" s="14" t="s">
        <v>17</v>
      </c>
      <c r="I278" s="92">
        <v>138.66999999999999</v>
      </c>
      <c r="J278" s="92">
        <v>29.25</v>
      </c>
      <c r="K278" s="92">
        <v>0</v>
      </c>
      <c r="L278" s="92">
        <v>167.92</v>
      </c>
      <c r="M278" s="92">
        <v>92.03</v>
      </c>
      <c r="N278" s="88">
        <v>259.95</v>
      </c>
    </row>
    <row r="279" spans="1:14" x14ac:dyDescent="0.2">
      <c r="B279" s="180"/>
      <c r="C279" s="180"/>
      <c r="D279" s="180"/>
      <c r="E279" s="180"/>
      <c r="F279" s="180"/>
      <c r="G279" s="180"/>
      <c r="H279" s="135" t="s">
        <v>106</v>
      </c>
      <c r="I279" s="136">
        <v>2713.77</v>
      </c>
      <c r="J279" s="136">
        <v>436.41</v>
      </c>
      <c r="K279" s="136">
        <v>0</v>
      </c>
      <c r="L279" s="136">
        <v>3150.18</v>
      </c>
      <c r="M279" s="136">
        <v>45.09</v>
      </c>
      <c r="N279" s="136">
        <v>5357.06</v>
      </c>
    </row>
    <row r="280" spans="1:14" x14ac:dyDescent="0.2">
      <c r="B280" s="180"/>
      <c r="C280" s="180"/>
      <c r="D280" s="180"/>
      <c r="E280" s="180"/>
      <c r="F280" s="180"/>
      <c r="G280" s="180"/>
      <c r="H280" s="13" t="s">
        <v>107</v>
      </c>
      <c r="I280" s="91">
        <v>0</v>
      </c>
      <c r="J280" s="91">
        <v>0</v>
      </c>
      <c r="K280" s="91">
        <v>0</v>
      </c>
      <c r="L280" s="91">
        <v>0</v>
      </c>
      <c r="M280" s="91">
        <v>0</v>
      </c>
      <c r="N280" s="85">
        <v>0</v>
      </c>
    </row>
    <row r="281" spans="1:14" x14ac:dyDescent="0.2">
      <c r="B281" s="180"/>
      <c r="C281" s="180"/>
      <c r="D281" s="180"/>
      <c r="E281" s="180"/>
      <c r="F281" s="180"/>
      <c r="G281" s="180"/>
      <c r="H281" s="137" t="s">
        <v>122</v>
      </c>
      <c r="I281" s="136">
        <v>5046.92</v>
      </c>
      <c r="J281" s="136">
        <v>4491.05</v>
      </c>
      <c r="K281" s="136">
        <v>176.97</v>
      </c>
      <c r="L281" s="136">
        <v>9714.94</v>
      </c>
      <c r="M281" s="136">
        <v>251.84</v>
      </c>
      <c r="N281" s="136">
        <v>16709.68</v>
      </c>
    </row>
    <row r="283" spans="1:14" x14ac:dyDescent="0.2">
      <c r="B283" s="171" t="s">
        <v>108</v>
      </c>
      <c r="C283" s="171"/>
      <c r="D283" s="171"/>
      <c r="E283" s="171"/>
      <c r="F283" s="172"/>
      <c r="G283" s="151"/>
      <c r="H283" s="87"/>
      <c r="I283" s="152"/>
      <c r="J283" s="170"/>
      <c r="K283" s="170"/>
      <c r="L283" s="170"/>
      <c r="M283" s="170"/>
      <c r="N283" s="170"/>
    </row>
    <row r="284" spans="1:14" x14ac:dyDescent="0.2">
      <c r="A284" s="95"/>
      <c r="B284" s="87" t="s">
        <v>156</v>
      </c>
      <c r="C284" s="87"/>
      <c r="D284" s="87"/>
      <c r="E284" s="87"/>
      <c r="F284" s="87"/>
      <c r="G284" s="87"/>
      <c r="H284" s="87"/>
      <c r="I284" s="87"/>
      <c r="J284" s="173"/>
      <c r="K284" s="173"/>
      <c r="L284" s="173"/>
      <c r="M284" s="173"/>
      <c r="N284" s="173"/>
    </row>
    <row r="285" spans="1:14" x14ac:dyDescent="0.2">
      <c r="B285" s="151" t="s">
        <v>109</v>
      </c>
      <c r="C285" s="151"/>
      <c r="D285" s="151"/>
      <c r="E285" s="151"/>
      <c r="F285" s="151"/>
      <c r="G285" s="151"/>
      <c r="H285" s="151"/>
      <c r="I285" s="151"/>
      <c r="J285" s="170"/>
      <c r="K285" s="170"/>
      <c r="L285" s="170"/>
      <c r="M285" s="170"/>
      <c r="N285" s="170"/>
    </row>
    <row r="286" spans="1:14" x14ac:dyDescent="0.2">
      <c r="B286" s="151" t="s">
        <v>110</v>
      </c>
      <c r="C286" s="151"/>
      <c r="D286" s="151"/>
      <c r="E286" s="151"/>
      <c r="F286" s="151"/>
      <c r="G286" s="151"/>
      <c r="H286" s="151"/>
      <c r="I286" s="151"/>
      <c r="J286" s="170"/>
      <c r="K286" s="170"/>
      <c r="L286" s="170"/>
      <c r="M286" s="170"/>
      <c r="N286" s="170"/>
    </row>
    <row r="287" spans="1:14" x14ac:dyDescent="0.2">
      <c r="B287" s="151" t="s">
        <v>111</v>
      </c>
      <c r="C287" s="151"/>
      <c r="D287" s="151"/>
      <c r="E287" s="151"/>
      <c r="F287" s="151"/>
      <c r="G287" s="151"/>
      <c r="H287" s="151"/>
      <c r="I287" s="151"/>
      <c r="J287" s="170"/>
      <c r="K287" s="170"/>
      <c r="L287" s="170"/>
      <c r="M287" s="170"/>
      <c r="N287" s="170"/>
    </row>
    <row r="288" spans="1:14" x14ac:dyDescent="0.2">
      <c r="B288" s="151" t="s">
        <v>112</v>
      </c>
      <c r="C288" s="151"/>
      <c r="D288" s="151"/>
      <c r="E288" s="151"/>
      <c r="F288" s="151"/>
      <c r="G288" s="151"/>
      <c r="H288" s="151"/>
      <c r="I288" s="151"/>
      <c r="J288" s="152"/>
      <c r="K288" s="152"/>
      <c r="L288" s="152"/>
      <c r="M288" s="152"/>
      <c r="N288" s="152"/>
    </row>
    <row r="289" spans="1:14" x14ac:dyDescent="0.2">
      <c r="B289" s="151" t="s">
        <v>113</v>
      </c>
      <c r="C289" s="151"/>
      <c r="D289" s="151"/>
      <c r="E289" s="151"/>
      <c r="F289" s="151"/>
      <c r="G289" s="151"/>
      <c r="H289" s="151"/>
      <c r="I289" s="151"/>
      <c r="J289" s="152"/>
      <c r="K289" s="152"/>
      <c r="L289" s="152"/>
      <c r="M289" s="152"/>
      <c r="N289" s="152"/>
    </row>
    <row r="290" spans="1:14" x14ac:dyDescent="0.2">
      <c r="B290" s="151" t="s">
        <v>114</v>
      </c>
      <c r="C290" s="151"/>
      <c r="D290" s="151"/>
      <c r="E290" s="151"/>
      <c r="F290" s="151"/>
      <c r="G290" s="151"/>
      <c r="H290" s="151"/>
      <c r="I290" s="151"/>
      <c r="J290" s="152"/>
      <c r="K290" s="152"/>
      <c r="L290" s="152"/>
      <c r="M290" s="152"/>
      <c r="N290" s="152"/>
    </row>
    <row r="291" spans="1:14" x14ac:dyDescent="0.2">
      <c r="B291" s="151" t="s">
        <v>115</v>
      </c>
      <c r="C291" s="151"/>
      <c r="D291" s="151"/>
      <c r="E291" s="151"/>
      <c r="F291" s="151"/>
      <c r="G291" s="151"/>
      <c r="H291" s="151"/>
      <c r="I291" s="151"/>
      <c r="J291" s="152"/>
      <c r="K291" s="152"/>
      <c r="L291" s="152"/>
      <c r="M291" s="152"/>
      <c r="N291" s="152"/>
    </row>
    <row r="292" spans="1:14" x14ac:dyDescent="0.2">
      <c r="B292" s="174"/>
      <c r="C292" s="174"/>
      <c r="D292" s="174"/>
      <c r="E292" s="174"/>
      <c r="F292" s="174"/>
      <c r="G292" s="174"/>
      <c r="H292" s="174"/>
      <c r="I292" s="175"/>
      <c r="J292" s="152"/>
      <c r="K292" s="152"/>
      <c r="L292" s="152"/>
      <c r="M292" s="152"/>
      <c r="N292" s="152"/>
    </row>
    <row r="293" spans="1:14" x14ac:dyDescent="0.2">
      <c r="B293" s="151" t="s">
        <v>116</v>
      </c>
      <c r="C293" s="151"/>
      <c r="D293" s="151"/>
      <c r="E293" s="151"/>
      <c r="F293" s="151"/>
      <c r="G293" s="151"/>
      <c r="H293" s="87"/>
      <c r="I293" s="152"/>
      <c r="J293" s="152" t="s">
        <v>117</v>
      </c>
      <c r="K293" s="152"/>
      <c r="L293" s="152"/>
      <c r="M293" s="152"/>
      <c r="N293" s="152"/>
    </row>
    <row r="294" spans="1:14" x14ac:dyDescent="0.2">
      <c r="B294" s="176" t="s">
        <v>155</v>
      </c>
      <c r="C294" s="176"/>
      <c r="D294" s="151"/>
      <c r="E294" s="151"/>
      <c r="F294" s="151"/>
      <c r="G294" s="151"/>
      <c r="H294" s="87"/>
      <c r="I294" s="152"/>
      <c r="J294" s="157"/>
      <c r="K294" s="157"/>
      <c r="L294" s="157"/>
      <c r="M294" s="152"/>
      <c r="N294" s="152"/>
    </row>
    <row r="295" spans="1:14" x14ac:dyDescent="0.2">
      <c r="B295" s="177" t="s">
        <v>118</v>
      </c>
      <c r="C295" s="151"/>
      <c r="D295" s="151"/>
      <c r="E295" s="151"/>
      <c r="F295" s="151"/>
      <c r="G295" s="151"/>
      <c r="H295" s="87"/>
      <c r="I295" s="152"/>
      <c r="J295" s="152" t="s">
        <v>118</v>
      </c>
      <c r="K295" s="152"/>
      <c r="L295" s="152"/>
      <c r="M295" s="152"/>
      <c r="N295" s="152"/>
    </row>
    <row r="296" spans="1:14" x14ac:dyDescent="0.2">
      <c r="B296" s="151"/>
      <c r="C296" s="151"/>
      <c r="D296" s="151"/>
      <c r="E296" s="151"/>
      <c r="F296" s="151"/>
      <c r="G296" s="151"/>
      <c r="H296" s="87"/>
      <c r="I296" s="152"/>
      <c r="J296" s="152"/>
      <c r="K296" s="152"/>
      <c r="L296" s="152"/>
      <c r="M296" s="152"/>
      <c r="N296" s="152"/>
    </row>
    <row r="297" spans="1:14" x14ac:dyDescent="0.2">
      <c r="B297" s="176"/>
      <c r="C297" s="176"/>
      <c r="D297" s="151"/>
      <c r="E297" s="151"/>
      <c r="F297" s="151"/>
      <c r="G297" s="151"/>
      <c r="H297" s="87"/>
      <c r="I297" s="152"/>
      <c r="J297" s="157"/>
      <c r="K297" s="157"/>
      <c r="L297" s="157"/>
      <c r="M297" s="152"/>
      <c r="N297" s="152"/>
    </row>
    <row r="298" spans="1:14" x14ac:dyDescent="0.2">
      <c r="B298" s="96" t="s">
        <v>119</v>
      </c>
      <c r="C298" s="151"/>
      <c r="D298" s="151"/>
      <c r="E298" s="151"/>
      <c r="F298" s="151"/>
      <c r="G298" s="151"/>
      <c r="H298" s="87"/>
      <c r="I298" s="152"/>
      <c r="K298" s="178" t="s">
        <v>119</v>
      </c>
      <c r="L298" s="178"/>
      <c r="M298" s="152"/>
      <c r="N298" s="152"/>
    </row>
    <row r="299" spans="1:14" x14ac:dyDescent="0.2">
      <c r="B299" s="151"/>
      <c r="C299" s="151"/>
      <c r="D299" s="151"/>
      <c r="E299" s="151"/>
      <c r="F299" s="151"/>
      <c r="G299" s="151"/>
      <c r="H299" s="87"/>
      <c r="I299" s="152"/>
      <c r="J299" s="152"/>
      <c r="K299" s="152"/>
      <c r="L299" s="152"/>
      <c r="M299" s="152"/>
      <c r="N299" s="152"/>
    </row>
    <row r="300" spans="1:14" x14ac:dyDescent="0.2">
      <c r="B300" s="174" t="s">
        <v>120</v>
      </c>
      <c r="C300" s="151"/>
      <c r="D300" s="151"/>
      <c r="E300" s="151"/>
      <c r="F300" s="151"/>
      <c r="G300" s="151"/>
      <c r="H300" s="87"/>
      <c r="I300" s="152"/>
      <c r="J300" s="152" t="s">
        <v>120</v>
      </c>
      <c r="K300" s="152"/>
      <c r="L300" s="152"/>
      <c r="M300" s="152"/>
      <c r="N300" s="152"/>
    </row>
    <row r="301" spans="1:14" x14ac:dyDescent="0.2">
      <c r="A301" s="139"/>
    </row>
    <row r="302" spans="1:14" x14ac:dyDescent="0.2">
      <c r="A302" s="138"/>
      <c r="B302" s="151"/>
      <c r="C302" s="151"/>
      <c r="D302" s="151"/>
      <c r="E302" s="151"/>
      <c r="F302" s="151"/>
      <c r="G302" s="151"/>
      <c r="H302" s="87"/>
      <c r="I302" s="152"/>
      <c r="J302" s="152"/>
      <c r="K302" s="152"/>
      <c r="M302" s="152"/>
      <c r="N302" s="154" t="s">
        <v>87</v>
      </c>
    </row>
    <row r="303" spans="1:14" x14ac:dyDescent="0.2">
      <c r="B303" s="151"/>
      <c r="C303" s="151"/>
      <c r="D303" s="151"/>
      <c r="E303" s="151"/>
      <c r="F303" s="151"/>
      <c r="G303" s="151"/>
      <c r="H303" s="87"/>
      <c r="I303" s="152"/>
      <c r="J303" s="152"/>
      <c r="K303" s="152"/>
      <c r="M303" s="152"/>
      <c r="N303" s="154" t="s">
        <v>88</v>
      </c>
    </row>
    <row r="304" spans="1:14" x14ac:dyDescent="0.2">
      <c r="B304" s="151"/>
      <c r="C304" s="151"/>
      <c r="D304" s="151"/>
      <c r="E304" s="151"/>
      <c r="F304" s="151"/>
      <c r="G304" s="151"/>
      <c r="H304" s="87"/>
      <c r="I304" s="152"/>
      <c r="J304" s="152"/>
      <c r="K304" s="152"/>
      <c r="M304" s="152"/>
      <c r="N304" s="154" t="s">
        <v>89</v>
      </c>
    </row>
    <row r="305" spans="1:14" x14ac:dyDescent="0.2">
      <c r="B305" s="151"/>
      <c r="C305" s="151"/>
      <c r="D305" s="151"/>
      <c r="E305" s="151"/>
      <c r="F305" s="151"/>
      <c r="G305" s="151"/>
      <c r="H305" s="87"/>
      <c r="I305" s="152"/>
      <c r="J305" s="152"/>
      <c r="K305" s="152"/>
      <c r="L305" s="152"/>
      <c r="M305" s="152"/>
      <c r="N305" s="152"/>
    </row>
    <row r="306" spans="1:14" x14ac:dyDescent="0.2">
      <c r="B306" s="151"/>
      <c r="D306" s="151"/>
      <c r="E306" s="151"/>
      <c r="F306" s="151"/>
      <c r="G306" s="151"/>
      <c r="H306" s="151" t="s">
        <v>90</v>
      </c>
      <c r="I306" s="151"/>
      <c r="J306" s="151"/>
      <c r="K306" s="151"/>
      <c r="L306" s="151"/>
      <c r="M306" s="152"/>
      <c r="N306" s="152"/>
    </row>
    <row r="307" spans="1:14" x14ac:dyDescent="0.2">
      <c r="B307" s="151"/>
      <c r="D307" s="151"/>
      <c r="E307" s="151"/>
      <c r="F307" s="151" t="s">
        <v>91</v>
      </c>
      <c r="G307" s="151"/>
      <c r="H307" s="151"/>
      <c r="I307" s="151"/>
      <c r="J307" s="151"/>
      <c r="K307" s="151"/>
      <c r="L307" s="151"/>
      <c r="M307" s="152"/>
      <c r="N307" s="152"/>
    </row>
    <row r="308" spans="1:14" x14ac:dyDescent="0.2">
      <c r="B308" s="151" t="s">
        <v>92</v>
      </c>
      <c r="C308" s="86"/>
      <c r="D308" s="86"/>
      <c r="E308" s="86"/>
      <c r="F308" s="86"/>
      <c r="G308" s="86"/>
      <c r="H308" s="86"/>
      <c r="I308" s="156"/>
      <c r="J308" s="156"/>
      <c r="K308" s="156"/>
      <c r="L308" s="152" t="s">
        <v>93</v>
      </c>
      <c r="M308" s="152"/>
      <c r="N308" s="152"/>
    </row>
    <row r="309" spans="1:14" x14ac:dyDescent="0.2">
      <c r="B309" s="151"/>
      <c r="C309" s="86"/>
      <c r="D309" s="86"/>
      <c r="E309" s="86"/>
      <c r="F309" s="86"/>
      <c r="G309" s="86"/>
      <c r="H309" s="86"/>
      <c r="I309" s="156"/>
      <c r="J309" s="156"/>
      <c r="K309" s="156"/>
      <c r="L309" s="156"/>
      <c r="M309" s="156"/>
      <c r="N309" s="156"/>
    </row>
    <row r="310" spans="1:14" x14ac:dyDescent="0.2">
      <c r="B310" s="151" t="s">
        <v>159</v>
      </c>
      <c r="C310" s="86"/>
      <c r="D310" s="86"/>
      <c r="E310" s="86"/>
      <c r="F310" s="86"/>
      <c r="G310" s="86"/>
      <c r="H310" s="86"/>
      <c r="I310" s="156"/>
      <c r="J310" s="156"/>
      <c r="K310" s="156"/>
      <c r="L310" s="156"/>
      <c r="M310" s="156"/>
      <c r="N310" s="156"/>
    </row>
    <row r="311" spans="1:14" x14ac:dyDescent="0.2">
      <c r="B311" s="151" t="s">
        <v>94</v>
      </c>
      <c r="C311" s="86"/>
      <c r="D311" s="86"/>
      <c r="E311" s="86"/>
      <c r="F311" s="86"/>
      <c r="G311" s="86"/>
      <c r="H311" s="86"/>
      <c r="I311" s="156"/>
      <c r="J311" s="156"/>
      <c r="K311" s="156"/>
      <c r="L311" s="156"/>
      <c r="M311" s="156"/>
      <c r="N311" s="156"/>
    </row>
    <row r="312" spans="1:14" x14ac:dyDescent="0.2">
      <c r="B312" s="151" t="s">
        <v>158</v>
      </c>
      <c r="C312" s="86"/>
      <c r="D312" s="86"/>
      <c r="E312" s="86"/>
      <c r="F312" s="86"/>
      <c r="G312" s="86"/>
      <c r="H312" s="86"/>
      <c r="I312" s="156"/>
      <c r="J312" s="156"/>
      <c r="K312" s="156"/>
      <c r="L312" s="156"/>
      <c r="M312" s="156"/>
      <c r="N312" s="156"/>
    </row>
    <row r="313" spans="1:14" x14ac:dyDescent="0.2">
      <c r="B313" s="151" t="s">
        <v>161</v>
      </c>
      <c r="C313" s="86"/>
      <c r="D313" s="86"/>
      <c r="E313" s="86"/>
      <c r="F313" s="86"/>
      <c r="G313" s="86"/>
      <c r="H313" s="86"/>
      <c r="I313" s="156"/>
      <c r="J313" s="156"/>
      <c r="K313" s="156"/>
      <c r="L313" s="156"/>
      <c r="M313" s="156"/>
      <c r="N313" s="156"/>
    </row>
    <row r="314" spans="1:14" x14ac:dyDescent="0.2">
      <c r="B314" s="151"/>
      <c r="C314" s="151"/>
      <c r="D314" s="151"/>
      <c r="E314" s="151"/>
      <c r="F314" s="151"/>
      <c r="G314" s="151"/>
      <c r="H314" s="87"/>
      <c r="I314" s="152"/>
      <c r="J314" s="157"/>
      <c r="K314" s="152"/>
      <c r="L314" s="152"/>
      <c r="M314" s="152"/>
      <c r="N314" s="152"/>
    </row>
    <row r="315" spans="1:14" ht="12.75" customHeight="1" x14ac:dyDescent="0.2">
      <c r="B315" s="130" t="s">
        <v>34</v>
      </c>
      <c r="C315" s="132" t="s">
        <v>95</v>
      </c>
      <c r="D315" s="130" t="s">
        <v>96</v>
      </c>
      <c r="E315" s="130" t="s">
        <v>97</v>
      </c>
      <c r="F315" s="130" t="s">
        <v>121</v>
      </c>
      <c r="G315" s="130" t="s">
        <v>98</v>
      </c>
      <c r="H315" s="128" t="s">
        <v>7</v>
      </c>
      <c r="I315" s="150" t="s">
        <v>167</v>
      </c>
      <c r="K315" s="158"/>
      <c r="L315" s="159"/>
      <c r="M315" s="160" t="s">
        <v>99</v>
      </c>
      <c r="N315" s="161" t="s">
        <v>100</v>
      </c>
    </row>
    <row r="316" spans="1:14" x14ac:dyDescent="0.2">
      <c r="B316" s="131"/>
      <c r="C316" s="133"/>
      <c r="D316" s="131"/>
      <c r="E316" s="131"/>
      <c r="F316" s="131"/>
      <c r="G316" s="131"/>
      <c r="H316" s="129"/>
      <c r="I316" s="149" t="s">
        <v>101</v>
      </c>
      <c r="J316" s="75" t="s">
        <v>102</v>
      </c>
      <c r="K316" s="75" t="s">
        <v>103</v>
      </c>
      <c r="L316" s="75" t="s">
        <v>104</v>
      </c>
      <c r="M316" s="149"/>
      <c r="N316" s="162"/>
    </row>
    <row r="317" spans="1:14" ht="12.75" customHeight="1" x14ac:dyDescent="0.2">
      <c r="A317" s="94" t="s">
        <v>186</v>
      </c>
      <c r="B317" s="163"/>
      <c r="C317" s="140"/>
      <c r="D317" s="140"/>
      <c r="E317" s="140"/>
      <c r="F317" s="140"/>
      <c r="G317" s="141"/>
      <c r="H317" s="11" t="s">
        <v>16</v>
      </c>
      <c r="I317" s="12">
        <v>102.99</v>
      </c>
      <c r="J317" s="12">
        <v>73.39</v>
      </c>
      <c r="K317" s="12">
        <v>37.18</v>
      </c>
      <c r="L317" s="12"/>
      <c r="M317" s="12">
        <v>5.87</v>
      </c>
      <c r="N317" s="12"/>
    </row>
    <row r="318" spans="1:14" x14ac:dyDescent="0.2">
      <c r="A318" s="94">
        <v>6</v>
      </c>
      <c r="B318" s="142"/>
      <c r="C318" s="143"/>
      <c r="D318" s="143"/>
      <c r="E318" s="143"/>
      <c r="F318" s="143"/>
      <c r="G318" s="144"/>
      <c r="H318" s="11" t="s">
        <v>24</v>
      </c>
      <c r="I318" s="12">
        <v>770.31</v>
      </c>
      <c r="J318" s="12">
        <v>550.4</v>
      </c>
      <c r="K318" s="12">
        <v>276.91000000000003</v>
      </c>
      <c r="L318" s="12"/>
      <c r="M318" s="12">
        <v>23.97</v>
      </c>
      <c r="N318" s="12"/>
    </row>
    <row r="319" spans="1:14" x14ac:dyDescent="0.2">
      <c r="B319" s="142"/>
      <c r="C319" s="143"/>
      <c r="D319" s="143"/>
      <c r="E319" s="143"/>
      <c r="F319" s="143"/>
      <c r="G319" s="144"/>
      <c r="H319" s="11" t="s">
        <v>18</v>
      </c>
      <c r="I319" s="12">
        <v>61.16</v>
      </c>
      <c r="J319" s="12">
        <v>44.52</v>
      </c>
      <c r="K319" s="12">
        <v>22.75</v>
      </c>
      <c r="L319" s="12"/>
      <c r="M319" s="12">
        <v>1.22</v>
      </c>
      <c r="N319" s="12"/>
    </row>
    <row r="320" spans="1:14" x14ac:dyDescent="0.2">
      <c r="B320" s="164"/>
      <c r="C320" s="148" t="s">
        <v>163</v>
      </c>
      <c r="D320" s="143"/>
      <c r="E320" s="143"/>
      <c r="F320" s="143"/>
      <c r="G320" s="144"/>
      <c r="H320" s="11" t="s">
        <v>63</v>
      </c>
      <c r="I320" s="12">
        <v>61.16</v>
      </c>
      <c r="J320" s="12">
        <v>44.52</v>
      </c>
      <c r="K320" s="12">
        <v>22.75</v>
      </c>
      <c r="L320" s="12"/>
      <c r="M320" s="12">
        <v>1.22</v>
      </c>
      <c r="N320" s="12"/>
    </row>
    <row r="321" spans="1:14" x14ac:dyDescent="0.2">
      <c r="B321" s="142"/>
      <c r="C321" s="143"/>
      <c r="D321" s="143"/>
      <c r="E321" s="143"/>
      <c r="F321" s="143"/>
      <c r="G321" s="144"/>
      <c r="H321" s="11" t="s">
        <v>56</v>
      </c>
      <c r="I321" s="12">
        <v>770.31</v>
      </c>
      <c r="J321" s="12">
        <v>550.4</v>
      </c>
      <c r="K321" s="12">
        <v>276.91000000000003</v>
      </c>
      <c r="L321" s="12"/>
      <c r="M321" s="12">
        <v>23.97</v>
      </c>
      <c r="N321" s="12"/>
    </row>
    <row r="322" spans="1:14" x14ac:dyDescent="0.2">
      <c r="B322" s="142"/>
      <c r="C322" s="143"/>
      <c r="D322" s="143"/>
      <c r="E322" s="143"/>
      <c r="F322" s="143"/>
      <c r="G322" s="144"/>
      <c r="H322" s="11" t="s">
        <v>28</v>
      </c>
      <c r="I322" s="12">
        <v>61.16</v>
      </c>
      <c r="J322" s="12">
        <v>44.52</v>
      </c>
      <c r="K322" s="12">
        <v>22.75</v>
      </c>
      <c r="L322" s="12"/>
      <c r="M322" s="12">
        <v>1.22</v>
      </c>
      <c r="N322" s="12"/>
    </row>
    <row r="323" spans="1:14" x14ac:dyDescent="0.2">
      <c r="B323" s="145"/>
      <c r="C323" s="146"/>
      <c r="D323" s="146"/>
      <c r="E323" s="146"/>
      <c r="F323" s="146"/>
      <c r="G323" s="147"/>
      <c r="H323" s="11" t="s">
        <v>17</v>
      </c>
      <c r="I323" s="12">
        <v>19.57</v>
      </c>
      <c r="J323" s="12">
        <v>14.92</v>
      </c>
      <c r="K323" s="12">
        <v>7.58</v>
      </c>
      <c r="L323" s="12"/>
      <c r="M323" s="12">
        <v>0.49</v>
      </c>
      <c r="N323" s="12"/>
    </row>
    <row r="324" spans="1:14" x14ac:dyDescent="0.2">
      <c r="A324" s="94">
        <v>185</v>
      </c>
      <c r="B324" s="70" t="s">
        <v>25</v>
      </c>
      <c r="C324" s="97" t="s">
        <v>105</v>
      </c>
      <c r="D324" s="70">
        <v>35</v>
      </c>
      <c r="E324" s="70">
        <v>20</v>
      </c>
      <c r="F324" s="70">
        <v>2</v>
      </c>
      <c r="G324" s="179">
        <v>5.4</v>
      </c>
      <c r="H324" s="165" t="s">
        <v>16</v>
      </c>
      <c r="I324" s="166">
        <v>44.1</v>
      </c>
      <c r="J324" s="166">
        <v>139.5</v>
      </c>
      <c r="K324" s="166">
        <v>9.7200000000000006</v>
      </c>
      <c r="L324" s="92">
        <v>193.32</v>
      </c>
      <c r="M324" s="88">
        <v>67.86</v>
      </c>
      <c r="N324" s="88">
        <v>261.18</v>
      </c>
    </row>
    <row r="325" spans="1:14" x14ac:dyDescent="0.2">
      <c r="B325" s="8"/>
      <c r="C325" s="8"/>
      <c r="D325" s="8"/>
      <c r="E325" s="8"/>
      <c r="F325" s="8"/>
      <c r="G325" s="8"/>
      <c r="H325" s="135" t="s">
        <v>106</v>
      </c>
      <c r="I325" s="136">
        <v>4541.8599999999997</v>
      </c>
      <c r="J325" s="136">
        <v>10237.91</v>
      </c>
      <c r="K325" s="136">
        <v>361.39</v>
      </c>
      <c r="L325" s="136">
        <v>15141.16</v>
      </c>
      <c r="M325" s="136">
        <v>398.34</v>
      </c>
      <c r="N325" s="136">
        <v>26052.07</v>
      </c>
    </row>
    <row r="326" spans="1:14" x14ac:dyDescent="0.2">
      <c r="B326" s="8"/>
      <c r="C326" s="8"/>
      <c r="D326" s="8"/>
      <c r="E326" s="8"/>
      <c r="F326" s="8"/>
      <c r="G326" s="8"/>
      <c r="H326" s="165" t="s">
        <v>24</v>
      </c>
      <c r="I326" s="166">
        <v>0</v>
      </c>
      <c r="J326" s="166">
        <v>0</v>
      </c>
      <c r="K326" s="166">
        <v>0</v>
      </c>
      <c r="L326" s="92">
        <v>0</v>
      </c>
      <c r="M326" s="88">
        <v>0</v>
      </c>
      <c r="N326" s="88">
        <v>0</v>
      </c>
    </row>
    <row r="327" spans="1:14" x14ac:dyDescent="0.2">
      <c r="B327" s="8"/>
      <c r="C327" s="8"/>
      <c r="D327" s="8"/>
      <c r="E327" s="8"/>
      <c r="F327" s="8"/>
      <c r="G327" s="8"/>
      <c r="H327" s="135" t="s">
        <v>106</v>
      </c>
      <c r="I327" s="136">
        <v>0</v>
      </c>
      <c r="J327" s="136">
        <v>0</v>
      </c>
      <c r="K327" s="136">
        <v>0</v>
      </c>
      <c r="L327" s="136">
        <v>0</v>
      </c>
      <c r="M327" s="136">
        <v>0</v>
      </c>
      <c r="N327" s="136">
        <v>0</v>
      </c>
    </row>
    <row r="328" spans="1:14" x14ac:dyDescent="0.2">
      <c r="B328" s="8"/>
      <c r="C328" s="8"/>
      <c r="D328" s="8"/>
      <c r="E328" s="8"/>
      <c r="F328" s="8"/>
      <c r="G328" s="8"/>
      <c r="H328" s="165" t="s">
        <v>37</v>
      </c>
      <c r="I328" s="166">
        <v>0</v>
      </c>
      <c r="J328" s="166">
        <v>0</v>
      </c>
      <c r="K328" s="166">
        <v>0</v>
      </c>
      <c r="L328" s="92">
        <v>0</v>
      </c>
      <c r="M328" s="88">
        <v>0</v>
      </c>
      <c r="N328" s="88">
        <v>0</v>
      </c>
    </row>
    <row r="329" spans="1:14" x14ac:dyDescent="0.2">
      <c r="B329" s="8"/>
      <c r="C329" s="8"/>
      <c r="D329" s="8"/>
      <c r="E329" s="8"/>
      <c r="F329" s="8"/>
      <c r="G329" s="8"/>
      <c r="H329" s="135" t="s">
        <v>106</v>
      </c>
      <c r="I329" s="136">
        <v>0</v>
      </c>
      <c r="J329" s="136">
        <v>0</v>
      </c>
      <c r="K329" s="136">
        <v>0</v>
      </c>
      <c r="L329" s="136">
        <v>0</v>
      </c>
      <c r="M329" s="136">
        <v>0</v>
      </c>
      <c r="N329" s="136">
        <v>0</v>
      </c>
    </row>
    <row r="330" spans="1:14" x14ac:dyDescent="0.2">
      <c r="B330" s="8"/>
      <c r="C330" s="8"/>
      <c r="D330" s="8"/>
      <c r="E330" s="8"/>
      <c r="F330" s="8"/>
      <c r="G330" s="8"/>
      <c r="H330" s="14" t="s">
        <v>18</v>
      </c>
      <c r="I330" s="92">
        <v>0.99</v>
      </c>
      <c r="J330" s="92">
        <v>61.71</v>
      </c>
      <c r="K330" s="92">
        <v>13.77</v>
      </c>
      <c r="L330" s="92">
        <v>76.47</v>
      </c>
      <c r="M330" s="92">
        <v>86.43</v>
      </c>
      <c r="N330" s="88">
        <v>162.9</v>
      </c>
    </row>
    <row r="331" spans="1:14" x14ac:dyDescent="0.2">
      <c r="B331" s="8"/>
      <c r="C331" s="8"/>
      <c r="D331" s="8"/>
      <c r="E331" s="8"/>
      <c r="F331" s="8"/>
      <c r="G331" s="8"/>
      <c r="H331" s="135" t="s">
        <v>106</v>
      </c>
      <c r="I331" s="136">
        <v>60.55</v>
      </c>
      <c r="J331" s="136">
        <v>2747.33</v>
      </c>
      <c r="K331" s="136">
        <v>313.27</v>
      </c>
      <c r="L331" s="136">
        <v>3121.15</v>
      </c>
      <c r="M331" s="136">
        <v>105.44</v>
      </c>
      <c r="N331" s="136">
        <v>5409.9</v>
      </c>
    </row>
    <row r="332" spans="1:14" x14ac:dyDescent="0.2">
      <c r="B332" s="8"/>
      <c r="C332" s="8"/>
      <c r="D332" s="8"/>
      <c r="E332" s="8"/>
      <c r="F332" s="8"/>
      <c r="G332" s="8"/>
      <c r="H332" s="14" t="s">
        <v>63</v>
      </c>
      <c r="I332" s="92">
        <v>0</v>
      </c>
      <c r="J332" s="92">
        <v>0</v>
      </c>
      <c r="K332" s="92">
        <v>0</v>
      </c>
      <c r="L332" s="92">
        <v>0</v>
      </c>
      <c r="M332" s="92">
        <v>0</v>
      </c>
      <c r="N332" s="88">
        <v>0</v>
      </c>
    </row>
    <row r="333" spans="1:14" x14ac:dyDescent="0.2">
      <c r="B333" s="8"/>
      <c r="C333" s="8"/>
      <c r="D333" s="8"/>
      <c r="E333" s="8"/>
      <c r="F333" s="8"/>
      <c r="G333" s="8"/>
      <c r="H333" s="135" t="s">
        <v>106</v>
      </c>
      <c r="I333" s="136">
        <v>0</v>
      </c>
      <c r="J333" s="136">
        <v>0</v>
      </c>
      <c r="K333" s="136">
        <v>0</v>
      </c>
      <c r="L333" s="136">
        <v>0</v>
      </c>
      <c r="M333" s="136">
        <v>0</v>
      </c>
      <c r="N333" s="136">
        <v>0</v>
      </c>
    </row>
    <row r="334" spans="1:14" x14ac:dyDescent="0.2">
      <c r="B334" s="8"/>
      <c r="C334" s="8"/>
      <c r="D334" s="8"/>
      <c r="E334" s="8"/>
      <c r="F334" s="8"/>
      <c r="G334" s="8"/>
      <c r="H334" s="14" t="s">
        <v>56</v>
      </c>
      <c r="I334" s="92">
        <v>0</v>
      </c>
      <c r="J334" s="92">
        <v>0</v>
      </c>
      <c r="K334" s="92">
        <v>0</v>
      </c>
      <c r="L334" s="92">
        <v>0</v>
      </c>
      <c r="M334" s="92">
        <v>0</v>
      </c>
      <c r="N334" s="88">
        <v>0</v>
      </c>
    </row>
    <row r="335" spans="1:14" x14ac:dyDescent="0.2">
      <c r="B335" s="8"/>
      <c r="C335" s="8"/>
      <c r="D335" s="8"/>
      <c r="E335" s="8"/>
      <c r="F335" s="8"/>
      <c r="G335" s="8"/>
      <c r="H335" s="135" t="s">
        <v>106</v>
      </c>
      <c r="I335" s="136">
        <v>0</v>
      </c>
      <c r="J335" s="136">
        <v>0</v>
      </c>
      <c r="K335" s="136">
        <v>0</v>
      </c>
      <c r="L335" s="136">
        <v>0</v>
      </c>
      <c r="M335" s="136">
        <v>0</v>
      </c>
      <c r="N335" s="136">
        <v>0</v>
      </c>
    </row>
    <row r="336" spans="1:14" x14ac:dyDescent="0.2">
      <c r="B336" s="8"/>
      <c r="C336" s="8"/>
      <c r="D336" s="8"/>
      <c r="E336" s="8"/>
      <c r="F336" s="8"/>
      <c r="G336" s="8"/>
      <c r="H336" s="14" t="s">
        <v>28</v>
      </c>
      <c r="I336" s="92">
        <v>0</v>
      </c>
      <c r="J336" s="92">
        <v>0</v>
      </c>
      <c r="K336" s="92">
        <v>0</v>
      </c>
      <c r="L336" s="92">
        <v>0</v>
      </c>
      <c r="M336" s="92">
        <v>0</v>
      </c>
      <c r="N336" s="88">
        <v>0</v>
      </c>
    </row>
    <row r="337" spans="1:14" x14ac:dyDescent="0.2">
      <c r="B337" s="8"/>
      <c r="C337" s="8"/>
      <c r="D337" s="8"/>
      <c r="E337" s="8"/>
      <c r="F337" s="8"/>
      <c r="G337" s="8"/>
      <c r="H337" s="135" t="s">
        <v>106</v>
      </c>
      <c r="I337" s="136">
        <v>0</v>
      </c>
      <c r="J337" s="136">
        <v>0</v>
      </c>
      <c r="K337" s="136">
        <v>0</v>
      </c>
      <c r="L337" s="136">
        <v>0</v>
      </c>
      <c r="M337" s="136">
        <v>0</v>
      </c>
      <c r="N337" s="136">
        <v>0</v>
      </c>
    </row>
    <row r="338" spans="1:14" x14ac:dyDescent="0.2">
      <c r="B338" s="180"/>
      <c r="C338" s="180"/>
      <c r="D338" s="180"/>
      <c r="E338" s="180"/>
      <c r="F338" s="180"/>
      <c r="G338" s="180"/>
      <c r="H338" s="14" t="s">
        <v>17</v>
      </c>
      <c r="I338" s="92">
        <v>225</v>
      </c>
      <c r="J338" s="92">
        <v>97.2</v>
      </c>
      <c r="K338" s="92">
        <v>4.8600000000000003</v>
      </c>
      <c r="L338" s="92">
        <v>327.06</v>
      </c>
      <c r="M338" s="92">
        <v>177.12</v>
      </c>
      <c r="N338" s="88">
        <v>504.18</v>
      </c>
    </row>
    <row r="339" spans="1:14" x14ac:dyDescent="0.2">
      <c r="B339" s="180"/>
      <c r="C339" s="180"/>
      <c r="D339" s="180"/>
      <c r="E339" s="180"/>
      <c r="F339" s="180"/>
      <c r="G339" s="180"/>
      <c r="H339" s="135" t="s">
        <v>106</v>
      </c>
      <c r="I339" s="136">
        <v>4403.25</v>
      </c>
      <c r="J339" s="136">
        <v>1450.22</v>
      </c>
      <c r="K339" s="136">
        <v>36.840000000000003</v>
      </c>
      <c r="L339" s="136">
        <v>5890.31</v>
      </c>
      <c r="M339" s="136">
        <v>86.79</v>
      </c>
      <c r="N339" s="136">
        <v>10021.200000000001</v>
      </c>
    </row>
    <row r="340" spans="1:14" x14ac:dyDescent="0.2">
      <c r="B340" s="180"/>
      <c r="C340" s="180"/>
      <c r="D340" s="180"/>
      <c r="E340" s="180"/>
      <c r="F340" s="180"/>
      <c r="G340" s="180"/>
      <c r="H340" s="13" t="s">
        <v>107</v>
      </c>
      <c r="I340" s="91">
        <v>0</v>
      </c>
      <c r="J340" s="91">
        <v>0</v>
      </c>
      <c r="K340" s="91">
        <v>0</v>
      </c>
      <c r="L340" s="91">
        <v>0</v>
      </c>
      <c r="M340" s="91">
        <v>0</v>
      </c>
      <c r="N340" s="85">
        <v>0</v>
      </c>
    </row>
    <row r="341" spans="1:14" x14ac:dyDescent="0.2">
      <c r="B341" s="180"/>
      <c r="C341" s="180"/>
      <c r="D341" s="180"/>
      <c r="E341" s="180"/>
      <c r="F341" s="180"/>
      <c r="G341" s="180"/>
      <c r="H341" s="137" t="s">
        <v>122</v>
      </c>
      <c r="I341" s="136">
        <v>9005.66</v>
      </c>
      <c r="J341" s="136">
        <v>14435.46</v>
      </c>
      <c r="K341" s="136">
        <v>711.5</v>
      </c>
      <c r="L341" s="136">
        <v>24152.62</v>
      </c>
      <c r="M341" s="136">
        <v>590.56999999999994</v>
      </c>
      <c r="N341" s="136">
        <v>41483.17</v>
      </c>
    </row>
    <row r="343" spans="1:14" x14ac:dyDescent="0.2">
      <c r="B343" s="171" t="s">
        <v>108</v>
      </c>
      <c r="C343" s="171"/>
      <c r="D343" s="171"/>
      <c r="E343" s="171"/>
      <c r="F343" s="172"/>
      <c r="G343" s="151"/>
      <c r="H343" s="87"/>
      <c r="I343" s="152"/>
      <c r="J343" s="170"/>
      <c r="K343" s="170"/>
      <c r="L343" s="170"/>
      <c r="M343" s="170"/>
      <c r="N343" s="170"/>
    </row>
    <row r="344" spans="1:14" x14ac:dyDescent="0.2">
      <c r="A344" s="95"/>
      <c r="B344" s="87" t="s">
        <v>156</v>
      </c>
      <c r="C344" s="87"/>
      <c r="D344" s="87"/>
      <c r="E344" s="87"/>
      <c r="F344" s="87"/>
      <c r="G344" s="87"/>
      <c r="H344" s="87"/>
      <c r="I344" s="87"/>
      <c r="J344" s="173"/>
      <c r="K344" s="173"/>
      <c r="L344" s="173"/>
      <c r="M344" s="173"/>
      <c r="N344" s="173"/>
    </row>
    <row r="345" spans="1:14" x14ac:dyDescent="0.2">
      <c r="B345" s="151" t="s">
        <v>109</v>
      </c>
      <c r="C345" s="151"/>
      <c r="D345" s="151"/>
      <c r="E345" s="151"/>
      <c r="F345" s="151"/>
      <c r="G345" s="151"/>
      <c r="H345" s="151"/>
      <c r="I345" s="151"/>
      <c r="J345" s="170"/>
      <c r="K345" s="170"/>
      <c r="L345" s="170"/>
      <c r="M345" s="170"/>
      <c r="N345" s="170"/>
    </row>
    <row r="346" spans="1:14" x14ac:dyDescent="0.2">
      <c r="B346" s="151" t="s">
        <v>110</v>
      </c>
      <c r="C346" s="151"/>
      <c r="D346" s="151"/>
      <c r="E346" s="151"/>
      <c r="F346" s="151"/>
      <c r="G346" s="151"/>
      <c r="H346" s="151"/>
      <c r="I346" s="151"/>
      <c r="J346" s="170"/>
      <c r="K346" s="170"/>
      <c r="L346" s="170"/>
      <c r="M346" s="170"/>
      <c r="N346" s="170"/>
    </row>
    <row r="347" spans="1:14" x14ac:dyDescent="0.2">
      <c r="B347" s="151" t="s">
        <v>111</v>
      </c>
      <c r="C347" s="151"/>
      <c r="D347" s="151"/>
      <c r="E347" s="151"/>
      <c r="F347" s="151"/>
      <c r="G347" s="151"/>
      <c r="H347" s="151"/>
      <c r="I347" s="151"/>
      <c r="J347" s="170"/>
      <c r="K347" s="170"/>
      <c r="L347" s="170"/>
      <c r="M347" s="170"/>
      <c r="N347" s="170"/>
    </row>
    <row r="348" spans="1:14" x14ac:dyDescent="0.2">
      <c r="B348" s="151" t="s">
        <v>112</v>
      </c>
      <c r="C348" s="151"/>
      <c r="D348" s="151"/>
      <c r="E348" s="151"/>
      <c r="F348" s="151"/>
      <c r="G348" s="151"/>
      <c r="H348" s="151"/>
      <c r="I348" s="151"/>
      <c r="J348" s="152"/>
      <c r="K348" s="152"/>
      <c r="L348" s="152"/>
      <c r="M348" s="152"/>
      <c r="N348" s="152"/>
    </row>
    <row r="349" spans="1:14" x14ac:dyDescent="0.2">
      <c r="B349" s="151" t="s">
        <v>113</v>
      </c>
      <c r="C349" s="151"/>
      <c r="D349" s="151"/>
      <c r="E349" s="151"/>
      <c r="F349" s="151"/>
      <c r="G349" s="151"/>
      <c r="H349" s="151"/>
      <c r="I349" s="151"/>
      <c r="J349" s="152"/>
      <c r="K349" s="152"/>
      <c r="L349" s="152"/>
      <c r="M349" s="152"/>
      <c r="N349" s="152"/>
    </row>
    <row r="350" spans="1:14" x14ac:dyDescent="0.2">
      <c r="B350" s="151" t="s">
        <v>114</v>
      </c>
      <c r="C350" s="151"/>
      <c r="D350" s="151"/>
      <c r="E350" s="151"/>
      <c r="F350" s="151"/>
      <c r="G350" s="151"/>
      <c r="H350" s="151"/>
      <c r="I350" s="151"/>
      <c r="J350" s="152"/>
      <c r="K350" s="152"/>
      <c r="L350" s="152"/>
      <c r="M350" s="152"/>
      <c r="N350" s="152"/>
    </row>
    <row r="351" spans="1:14" x14ac:dyDescent="0.2">
      <c r="B351" s="151" t="s">
        <v>115</v>
      </c>
      <c r="C351" s="151"/>
      <c r="D351" s="151"/>
      <c r="E351" s="151"/>
      <c r="F351" s="151"/>
      <c r="G351" s="151"/>
      <c r="H351" s="151"/>
      <c r="I351" s="151"/>
      <c r="J351" s="152"/>
      <c r="K351" s="152"/>
      <c r="L351" s="152"/>
      <c r="M351" s="152"/>
      <c r="N351" s="152"/>
    </row>
    <row r="352" spans="1:14" x14ac:dyDescent="0.2">
      <c r="B352" s="174"/>
      <c r="C352" s="174"/>
      <c r="D352" s="174"/>
      <c r="E352" s="174"/>
      <c r="F352" s="174"/>
      <c r="G352" s="174"/>
      <c r="H352" s="174"/>
      <c r="I352" s="175"/>
      <c r="J352" s="152"/>
      <c r="K352" s="152"/>
      <c r="L352" s="152"/>
      <c r="M352" s="152"/>
      <c r="N352" s="152"/>
    </row>
    <row r="353" spans="1:14" x14ac:dyDescent="0.2">
      <c r="B353" s="151" t="s">
        <v>116</v>
      </c>
      <c r="C353" s="151"/>
      <c r="D353" s="151"/>
      <c r="E353" s="151"/>
      <c r="F353" s="151"/>
      <c r="G353" s="151"/>
      <c r="H353" s="87"/>
      <c r="I353" s="152"/>
      <c r="J353" s="152" t="s">
        <v>117</v>
      </c>
      <c r="K353" s="152"/>
      <c r="L353" s="152"/>
      <c r="M353" s="152"/>
      <c r="N353" s="152"/>
    </row>
    <row r="354" spans="1:14" x14ac:dyDescent="0.2">
      <c r="B354" s="176" t="s">
        <v>155</v>
      </c>
      <c r="C354" s="176"/>
      <c r="D354" s="151"/>
      <c r="E354" s="151"/>
      <c r="F354" s="151"/>
      <c r="G354" s="151"/>
      <c r="H354" s="87"/>
      <c r="I354" s="152"/>
      <c r="J354" s="157"/>
      <c r="K354" s="157"/>
      <c r="L354" s="157"/>
      <c r="M354" s="152"/>
      <c r="N354" s="152"/>
    </row>
    <row r="355" spans="1:14" x14ac:dyDescent="0.2">
      <c r="B355" s="177" t="s">
        <v>118</v>
      </c>
      <c r="C355" s="151"/>
      <c r="D355" s="151"/>
      <c r="E355" s="151"/>
      <c r="F355" s="151"/>
      <c r="G355" s="151"/>
      <c r="H355" s="87"/>
      <c r="I355" s="152"/>
      <c r="J355" s="152" t="s">
        <v>118</v>
      </c>
      <c r="K355" s="152"/>
      <c r="L355" s="152"/>
      <c r="M355" s="152"/>
      <c r="N355" s="152"/>
    </row>
    <row r="356" spans="1:14" x14ac:dyDescent="0.2">
      <c r="B356" s="151"/>
      <c r="C356" s="151"/>
      <c r="D356" s="151"/>
      <c r="E356" s="151"/>
      <c r="F356" s="151"/>
      <c r="G356" s="151"/>
      <c r="H356" s="87"/>
      <c r="I356" s="152"/>
      <c r="J356" s="152"/>
      <c r="K356" s="152"/>
      <c r="L356" s="152"/>
      <c r="M356" s="152"/>
      <c r="N356" s="152"/>
    </row>
    <row r="357" spans="1:14" x14ac:dyDescent="0.2">
      <c r="B357" s="176"/>
      <c r="C357" s="176"/>
      <c r="D357" s="151"/>
      <c r="E357" s="151"/>
      <c r="F357" s="151"/>
      <c r="G357" s="151"/>
      <c r="H357" s="87"/>
      <c r="I357" s="152"/>
      <c r="J357" s="157"/>
      <c r="K357" s="157"/>
      <c r="L357" s="157"/>
      <c r="M357" s="152"/>
      <c r="N357" s="152"/>
    </row>
    <row r="358" spans="1:14" x14ac:dyDescent="0.2">
      <c r="B358" s="96" t="s">
        <v>119</v>
      </c>
      <c r="C358" s="151"/>
      <c r="D358" s="151"/>
      <c r="E358" s="151"/>
      <c r="F358" s="151"/>
      <c r="G358" s="151"/>
      <c r="H358" s="87"/>
      <c r="I358" s="152"/>
      <c r="K358" s="178" t="s">
        <v>119</v>
      </c>
      <c r="L358" s="178"/>
      <c r="M358" s="152"/>
      <c r="N358" s="152"/>
    </row>
    <row r="359" spans="1:14" x14ac:dyDescent="0.2">
      <c r="B359" s="151"/>
      <c r="C359" s="151"/>
      <c r="D359" s="151"/>
      <c r="E359" s="151"/>
      <c r="F359" s="151"/>
      <c r="G359" s="151"/>
      <c r="H359" s="87"/>
      <c r="I359" s="152"/>
      <c r="J359" s="152"/>
      <c r="K359" s="152"/>
      <c r="L359" s="152"/>
      <c r="M359" s="152"/>
      <c r="N359" s="152"/>
    </row>
    <row r="360" spans="1:14" x14ac:dyDescent="0.2">
      <c r="B360" s="174" t="s">
        <v>120</v>
      </c>
      <c r="C360" s="151"/>
      <c r="D360" s="151"/>
      <c r="E360" s="151"/>
      <c r="F360" s="151"/>
      <c r="G360" s="151"/>
      <c r="H360" s="87"/>
      <c r="I360" s="152"/>
      <c r="J360" s="152" t="s">
        <v>120</v>
      </c>
      <c r="K360" s="152"/>
      <c r="L360" s="152"/>
      <c r="M360" s="152"/>
      <c r="N360" s="152"/>
    </row>
    <row r="361" spans="1:14" x14ac:dyDescent="0.2">
      <c r="A361" s="139"/>
    </row>
    <row r="362" spans="1:14" x14ac:dyDescent="0.2">
      <c r="A362" s="138"/>
      <c r="B362" s="151"/>
      <c r="C362" s="151"/>
      <c r="D362" s="151"/>
      <c r="E362" s="151"/>
      <c r="F362" s="151"/>
      <c r="G362" s="151"/>
      <c r="H362" s="87"/>
      <c r="I362" s="152"/>
      <c r="J362" s="152"/>
      <c r="K362" s="152"/>
      <c r="M362" s="152"/>
      <c r="N362" s="154" t="s">
        <v>87</v>
      </c>
    </row>
    <row r="363" spans="1:14" x14ac:dyDescent="0.2">
      <c r="B363" s="151"/>
      <c r="C363" s="151"/>
      <c r="D363" s="151"/>
      <c r="E363" s="151"/>
      <c r="F363" s="151"/>
      <c r="G363" s="151"/>
      <c r="H363" s="87"/>
      <c r="I363" s="152"/>
      <c r="J363" s="152"/>
      <c r="K363" s="152"/>
      <c r="M363" s="152"/>
      <c r="N363" s="154" t="s">
        <v>88</v>
      </c>
    </row>
    <row r="364" spans="1:14" x14ac:dyDescent="0.2">
      <c r="B364" s="151"/>
      <c r="C364" s="151"/>
      <c r="D364" s="151"/>
      <c r="E364" s="151"/>
      <c r="F364" s="151"/>
      <c r="G364" s="151"/>
      <c r="H364" s="87"/>
      <c r="I364" s="152"/>
      <c r="J364" s="152"/>
      <c r="K364" s="152"/>
      <c r="M364" s="152"/>
      <c r="N364" s="154" t="s">
        <v>89</v>
      </c>
    </row>
    <row r="365" spans="1:14" x14ac:dyDescent="0.2">
      <c r="B365" s="151"/>
      <c r="C365" s="151"/>
      <c r="D365" s="151"/>
      <c r="E365" s="151"/>
      <c r="F365" s="151"/>
      <c r="G365" s="151"/>
      <c r="H365" s="87"/>
      <c r="I365" s="152"/>
      <c r="J365" s="152"/>
      <c r="K365" s="152"/>
      <c r="L365" s="152"/>
      <c r="M365" s="152"/>
      <c r="N365" s="152"/>
    </row>
    <row r="366" spans="1:14" x14ac:dyDescent="0.2">
      <c r="B366" s="151"/>
      <c r="D366" s="151"/>
      <c r="E366" s="151"/>
      <c r="F366" s="151"/>
      <c r="G366" s="151"/>
      <c r="H366" s="151" t="s">
        <v>90</v>
      </c>
      <c r="I366" s="151"/>
      <c r="J366" s="151"/>
      <c r="K366" s="151"/>
      <c r="L366" s="151"/>
      <c r="M366" s="152"/>
      <c r="N366" s="152"/>
    </row>
    <row r="367" spans="1:14" x14ac:dyDescent="0.2">
      <c r="B367" s="151"/>
      <c r="D367" s="151"/>
      <c r="E367" s="151"/>
      <c r="F367" s="151" t="s">
        <v>91</v>
      </c>
      <c r="G367" s="151"/>
      <c r="H367" s="151"/>
      <c r="I367" s="151"/>
      <c r="J367" s="151"/>
      <c r="K367" s="151"/>
      <c r="L367" s="151"/>
      <c r="M367" s="152"/>
      <c r="N367" s="152"/>
    </row>
    <row r="368" spans="1:14" x14ac:dyDescent="0.2">
      <c r="B368" s="151" t="s">
        <v>92</v>
      </c>
      <c r="C368" s="86"/>
      <c r="D368" s="86"/>
      <c r="E368" s="86"/>
      <c r="F368" s="86"/>
      <c r="G368" s="86"/>
      <c r="H368" s="86"/>
      <c r="I368" s="156"/>
      <c r="J368" s="156"/>
      <c r="K368" s="156"/>
      <c r="L368" s="152" t="s">
        <v>93</v>
      </c>
      <c r="M368" s="152"/>
      <c r="N368" s="152"/>
    </row>
    <row r="369" spans="1:14" x14ac:dyDescent="0.2">
      <c r="B369" s="151"/>
      <c r="C369" s="86"/>
      <c r="D369" s="86"/>
      <c r="E369" s="86"/>
      <c r="F369" s="86"/>
      <c r="G369" s="86"/>
      <c r="H369" s="86"/>
      <c r="I369" s="156"/>
      <c r="J369" s="156"/>
      <c r="K369" s="156"/>
      <c r="L369" s="156"/>
      <c r="M369" s="156"/>
      <c r="N369" s="156"/>
    </row>
    <row r="370" spans="1:14" x14ac:dyDescent="0.2">
      <c r="B370" s="151" t="s">
        <v>159</v>
      </c>
      <c r="C370" s="86"/>
      <c r="D370" s="86"/>
      <c r="E370" s="86"/>
      <c r="F370" s="86"/>
      <c r="G370" s="86"/>
      <c r="H370" s="86"/>
      <c r="I370" s="156"/>
      <c r="J370" s="156"/>
      <c r="K370" s="156"/>
      <c r="L370" s="156"/>
      <c r="M370" s="156"/>
      <c r="N370" s="156"/>
    </row>
    <row r="371" spans="1:14" x14ac:dyDescent="0.2">
      <c r="B371" s="151" t="s">
        <v>94</v>
      </c>
      <c r="C371" s="86"/>
      <c r="D371" s="86"/>
      <c r="E371" s="86"/>
      <c r="F371" s="86"/>
      <c r="G371" s="86"/>
      <c r="H371" s="86"/>
      <c r="I371" s="156"/>
      <c r="J371" s="156"/>
      <c r="K371" s="156"/>
      <c r="L371" s="156"/>
      <c r="M371" s="156"/>
      <c r="N371" s="156"/>
    </row>
    <row r="372" spans="1:14" x14ac:dyDescent="0.2">
      <c r="B372" s="151" t="s">
        <v>158</v>
      </c>
      <c r="C372" s="86"/>
      <c r="D372" s="86"/>
      <c r="E372" s="86"/>
      <c r="F372" s="86"/>
      <c r="G372" s="86"/>
      <c r="H372" s="86"/>
      <c r="I372" s="156"/>
      <c r="J372" s="156"/>
      <c r="K372" s="156"/>
      <c r="L372" s="156"/>
      <c r="M372" s="156"/>
      <c r="N372" s="156"/>
    </row>
    <row r="373" spans="1:14" x14ac:dyDescent="0.2">
      <c r="B373" s="151" t="s">
        <v>161</v>
      </c>
      <c r="C373" s="86"/>
      <c r="D373" s="86"/>
      <c r="E373" s="86"/>
      <c r="F373" s="86"/>
      <c r="G373" s="86"/>
      <c r="H373" s="86"/>
      <c r="I373" s="156"/>
      <c r="J373" s="156"/>
      <c r="K373" s="156"/>
      <c r="L373" s="156"/>
      <c r="M373" s="156"/>
      <c r="N373" s="156"/>
    </row>
    <row r="374" spans="1:14" x14ac:dyDescent="0.2">
      <c r="B374" s="151"/>
      <c r="C374" s="151"/>
      <c r="D374" s="151"/>
      <c r="E374" s="151"/>
      <c r="F374" s="151"/>
      <c r="G374" s="151"/>
      <c r="H374" s="87"/>
      <c r="I374" s="152"/>
      <c r="J374" s="157"/>
      <c r="K374" s="152"/>
      <c r="L374" s="152"/>
      <c r="M374" s="152"/>
      <c r="N374" s="152"/>
    </row>
    <row r="375" spans="1:14" ht="12.75" customHeight="1" x14ac:dyDescent="0.2">
      <c r="B375" s="130" t="s">
        <v>34</v>
      </c>
      <c r="C375" s="132" t="s">
        <v>95</v>
      </c>
      <c r="D375" s="130" t="s">
        <v>96</v>
      </c>
      <c r="E375" s="130" t="s">
        <v>97</v>
      </c>
      <c r="F375" s="130" t="s">
        <v>121</v>
      </c>
      <c r="G375" s="130" t="s">
        <v>98</v>
      </c>
      <c r="H375" s="128" t="s">
        <v>7</v>
      </c>
      <c r="I375" s="150" t="s">
        <v>167</v>
      </c>
      <c r="K375" s="158"/>
      <c r="L375" s="159"/>
      <c r="M375" s="160" t="s">
        <v>99</v>
      </c>
      <c r="N375" s="161" t="s">
        <v>100</v>
      </c>
    </row>
    <row r="376" spans="1:14" x14ac:dyDescent="0.2">
      <c r="B376" s="131"/>
      <c r="C376" s="133"/>
      <c r="D376" s="131"/>
      <c r="E376" s="131"/>
      <c r="F376" s="131"/>
      <c r="G376" s="131"/>
      <c r="H376" s="129"/>
      <c r="I376" s="149" t="s">
        <v>101</v>
      </c>
      <c r="J376" s="75" t="s">
        <v>102</v>
      </c>
      <c r="K376" s="75" t="s">
        <v>103</v>
      </c>
      <c r="L376" s="75" t="s">
        <v>104</v>
      </c>
      <c r="M376" s="149"/>
      <c r="N376" s="162"/>
    </row>
    <row r="377" spans="1:14" ht="12.75" customHeight="1" x14ac:dyDescent="0.2">
      <c r="A377" s="94" t="s">
        <v>187</v>
      </c>
      <c r="B377" s="163"/>
      <c r="C377" s="140"/>
      <c r="D377" s="140"/>
      <c r="E377" s="140"/>
      <c r="F377" s="140"/>
      <c r="G377" s="141"/>
      <c r="H377" s="11" t="s">
        <v>16</v>
      </c>
      <c r="I377" s="12">
        <v>102.99</v>
      </c>
      <c r="J377" s="12">
        <v>73.39</v>
      </c>
      <c r="K377" s="12">
        <v>37.18</v>
      </c>
      <c r="L377" s="12"/>
      <c r="M377" s="12">
        <v>5.87</v>
      </c>
      <c r="N377" s="12"/>
    </row>
    <row r="378" spans="1:14" x14ac:dyDescent="0.2">
      <c r="A378" s="94">
        <v>7</v>
      </c>
      <c r="B378" s="142"/>
      <c r="C378" s="143"/>
      <c r="D378" s="143"/>
      <c r="E378" s="143"/>
      <c r="F378" s="143"/>
      <c r="G378" s="144"/>
      <c r="H378" s="11" t="s">
        <v>24</v>
      </c>
      <c r="I378" s="12">
        <v>770.31</v>
      </c>
      <c r="J378" s="12">
        <v>550.4</v>
      </c>
      <c r="K378" s="12">
        <v>276.91000000000003</v>
      </c>
      <c r="L378" s="12"/>
      <c r="M378" s="12">
        <v>23.97</v>
      </c>
      <c r="N378" s="12"/>
    </row>
    <row r="379" spans="1:14" x14ac:dyDescent="0.2">
      <c r="B379" s="142"/>
      <c r="C379" s="143"/>
      <c r="D379" s="143"/>
      <c r="E379" s="143"/>
      <c r="F379" s="143"/>
      <c r="G379" s="144"/>
      <c r="H379" s="11" t="s">
        <v>18</v>
      </c>
      <c r="I379" s="12">
        <v>61.16</v>
      </c>
      <c r="J379" s="12">
        <v>44.52</v>
      </c>
      <c r="K379" s="12">
        <v>22.75</v>
      </c>
      <c r="L379" s="12"/>
      <c r="M379" s="12">
        <v>1.22</v>
      </c>
      <c r="N379" s="12"/>
    </row>
    <row r="380" spans="1:14" x14ac:dyDescent="0.2">
      <c r="B380" s="164"/>
      <c r="C380" s="148" t="s">
        <v>163</v>
      </c>
      <c r="D380" s="143"/>
      <c r="E380" s="143"/>
      <c r="F380" s="143"/>
      <c r="G380" s="144"/>
      <c r="H380" s="11" t="s">
        <v>63</v>
      </c>
      <c r="I380" s="12">
        <v>61.16</v>
      </c>
      <c r="J380" s="12">
        <v>44.52</v>
      </c>
      <c r="K380" s="12">
        <v>22.75</v>
      </c>
      <c r="L380" s="12"/>
      <c r="M380" s="12">
        <v>1.22</v>
      </c>
      <c r="N380" s="12"/>
    </row>
    <row r="381" spans="1:14" x14ac:dyDescent="0.2">
      <c r="B381" s="142"/>
      <c r="C381" s="143"/>
      <c r="D381" s="143"/>
      <c r="E381" s="143"/>
      <c r="F381" s="143"/>
      <c r="G381" s="144"/>
      <c r="H381" s="11" t="s">
        <v>56</v>
      </c>
      <c r="I381" s="12">
        <v>770.31</v>
      </c>
      <c r="J381" s="12">
        <v>550.4</v>
      </c>
      <c r="K381" s="12">
        <v>276.91000000000003</v>
      </c>
      <c r="L381" s="12"/>
      <c r="M381" s="12">
        <v>23.97</v>
      </c>
      <c r="N381" s="12"/>
    </row>
    <row r="382" spans="1:14" x14ac:dyDescent="0.2">
      <c r="B382" s="142"/>
      <c r="C382" s="143"/>
      <c r="D382" s="143"/>
      <c r="E382" s="143"/>
      <c r="F382" s="143"/>
      <c r="G382" s="144"/>
      <c r="H382" s="11" t="s">
        <v>28</v>
      </c>
      <c r="I382" s="12">
        <v>61.16</v>
      </c>
      <c r="J382" s="12">
        <v>44.52</v>
      </c>
      <c r="K382" s="12">
        <v>22.75</v>
      </c>
      <c r="L382" s="12"/>
      <c r="M382" s="12">
        <v>1.22</v>
      </c>
      <c r="N382" s="12"/>
    </row>
    <row r="383" spans="1:14" x14ac:dyDescent="0.2">
      <c r="B383" s="145"/>
      <c r="C383" s="146"/>
      <c r="D383" s="146"/>
      <c r="E383" s="146"/>
      <c r="F383" s="146"/>
      <c r="G383" s="147"/>
      <c r="H383" s="11" t="s">
        <v>17</v>
      </c>
      <c r="I383" s="12">
        <v>19.57</v>
      </c>
      <c r="J383" s="12">
        <v>14.92</v>
      </c>
      <c r="K383" s="12">
        <v>7.58</v>
      </c>
      <c r="L383" s="12"/>
      <c r="M383" s="12">
        <v>0.49</v>
      </c>
      <c r="N383" s="12"/>
    </row>
    <row r="384" spans="1:14" x14ac:dyDescent="0.2">
      <c r="A384" s="94">
        <v>222</v>
      </c>
      <c r="B384" s="70" t="s">
        <v>25</v>
      </c>
      <c r="C384" s="97" t="s">
        <v>105</v>
      </c>
      <c r="D384" s="70">
        <v>37</v>
      </c>
      <c r="E384" s="70">
        <v>1</v>
      </c>
      <c r="F384" s="70">
        <v>1</v>
      </c>
      <c r="G384" s="179">
        <v>5.0999999999999996</v>
      </c>
      <c r="H384" s="165" t="s">
        <v>16</v>
      </c>
      <c r="I384" s="166">
        <v>40.799999999999997</v>
      </c>
      <c r="J384" s="166">
        <v>127.08</v>
      </c>
      <c r="K384" s="166">
        <v>8.42</v>
      </c>
      <c r="L384" s="92">
        <v>176.29999999999998</v>
      </c>
      <c r="M384" s="88">
        <v>70.05</v>
      </c>
      <c r="N384" s="88">
        <v>246.34999999999997</v>
      </c>
    </row>
    <row r="385" spans="2:14" x14ac:dyDescent="0.2">
      <c r="B385" s="8"/>
      <c r="C385" s="8"/>
      <c r="D385" s="8"/>
      <c r="E385" s="8"/>
      <c r="F385" s="8"/>
      <c r="G385" s="8"/>
      <c r="H385" s="135" t="s">
        <v>106</v>
      </c>
      <c r="I385" s="136">
        <v>4201.99</v>
      </c>
      <c r="J385" s="136">
        <v>9326.4</v>
      </c>
      <c r="K385" s="136">
        <v>313.06</v>
      </c>
      <c r="L385" s="136">
        <v>13841.449999999999</v>
      </c>
      <c r="M385" s="136">
        <v>411.19</v>
      </c>
      <c r="N385" s="136">
        <v>23894.63</v>
      </c>
    </row>
    <row r="386" spans="2:14" x14ac:dyDescent="0.2">
      <c r="B386" s="8"/>
      <c r="C386" s="8"/>
      <c r="D386" s="8"/>
      <c r="E386" s="8"/>
      <c r="F386" s="8"/>
      <c r="G386" s="8"/>
      <c r="H386" s="165" t="s">
        <v>24</v>
      </c>
      <c r="I386" s="166">
        <v>0</v>
      </c>
      <c r="J386" s="166">
        <v>0</v>
      </c>
      <c r="K386" s="166">
        <v>0</v>
      </c>
      <c r="L386" s="92">
        <v>0</v>
      </c>
      <c r="M386" s="88">
        <v>0</v>
      </c>
      <c r="N386" s="88">
        <v>0</v>
      </c>
    </row>
    <row r="387" spans="2:14" x14ac:dyDescent="0.2">
      <c r="B387" s="8"/>
      <c r="C387" s="8"/>
      <c r="D387" s="8"/>
      <c r="E387" s="8"/>
      <c r="F387" s="8"/>
      <c r="G387" s="8"/>
      <c r="H387" s="135" t="s">
        <v>106</v>
      </c>
      <c r="I387" s="136">
        <v>0</v>
      </c>
      <c r="J387" s="136">
        <v>0</v>
      </c>
      <c r="K387" s="136">
        <v>0</v>
      </c>
      <c r="L387" s="136">
        <v>0</v>
      </c>
      <c r="M387" s="136">
        <v>0</v>
      </c>
      <c r="N387" s="136">
        <v>0</v>
      </c>
    </row>
    <row r="388" spans="2:14" x14ac:dyDescent="0.2">
      <c r="B388" s="8"/>
      <c r="C388" s="8"/>
      <c r="D388" s="8"/>
      <c r="E388" s="8"/>
      <c r="F388" s="8"/>
      <c r="G388" s="8"/>
      <c r="H388" s="165" t="s">
        <v>37</v>
      </c>
      <c r="I388" s="166">
        <v>0</v>
      </c>
      <c r="J388" s="166">
        <v>0</v>
      </c>
      <c r="K388" s="166">
        <v>0</v>
      </c>
      <c r="L388" s="92">
        <v>0</v>
      </c>
      <c r="M388" s="88">
        <v>0</v>
      </c>
      <c r="N388" s="88">
        <v>0</v>
      </c>
    </row>
    <row r="389" spans="2:14" x14ac:dyDescent="0.2">
      <c r="B389" s="8"/>
      <c r="C389" s="8"/>
      <c r="D389" s="8"/>
      <c r="E389" s="8"/>
      <c r="F389" s="8"/>
      <c r="G389" s="8"/>
      <c r="H389" s="135" t="s">
        <v>106</v>
      </c>
      <c r="I389" s="136">
        <v>0</v>
      </c>
      <c r="J389" s="136">
        <v>0</v>
      </c>
      <c r="K389" s="136">
        <v>0</v>
      </c>
      <c r="L389" s="136">
        <v>0</v>
      </c>
      <c r="M389" s="136">
        <v>0</v>
      </c>
      <c r="N389" s="136">
        <v>0</v>
      </c>
    </row>
    <row r="390" spans="2:14" x14ac:dyDescent="0.2">
      <c r="B390" s="8"/>
      <c r="C390" s="8"/>
      <c r="D390" s="8"/>
      <c r="E390" s="8"/>
      <c r="F390" s="8"/>
      <c r="G390" s="8"/>
      <c r="H390" s="14" t="s">
        <v>18</v>
      </c>
      <c r="I390" s="92">
        <v>2.85</v>
      </c>
      <c r="J390" s="92">
        <v>59.99</v>
      </c>
      <c r="K390" s="92">
        <v>12.98</v>
      </c>
      <c r="L390" s="92">
        <v>75.820000000000007</v>
      </c>
      <c r="M390" s="92">
        <v>74.3</v>
      </c>
      <c r="N390" s="88">
        <v>150.12</v>
      </c>
    </row>
    <row r="391" spans="2:14" x14ac:dyDescent="0.2">
      <c r="B391" s="8"/>
      <c r="C391" s="8"/>
      <c r="D391" s="8"/>
      <c r="E391" s="8"/>
      <c r="F391" s="8"/>
      <c r="G391" s="8"/>
      <c r="H391" s="135" t="s">
        <v>106</v>
      </c>
      <c r="I391" s="136">
        <v>174.31</v>
      </c>
      <c r="J391" s="136">
        <v>2670.75</v>
      </c>
      <c r="K391" s="136">
        <v>295.3</v>
      </c>
      <c r="L391" s="136">
        <v>3140.36</v>
      </c>
      <c r="M391" s="136">
        <v>90.65</v>
      </c>
      <c r="N391" s="136">
        <v>5417.24</v>
      </c>
    </row>
    <row r="392" spans="2:14" x14ac:dyDescent="0.2">
      <c r="B392" s="8"/>
      <c r="C392" s="8"/>
      <c r="D392" s="8"/>
      <c r="E392" s="8"/>
      <c r="F392" s="8"/>
      <c r="G392" s="8"/>
      <c r="H392" s="14" t="s">
        <v>63</v>
      </c>
      <c r="I392" s="92">
        <v>0</v>
      </c>
      <c r="J392" s="92">
        <v>0</v>
      </c>
      <c r="K392" s="92">
        <v>0</v>
      </c>
      <c r="L392" s="92">
        <v>0</v>
      </c>
      <c r="M392" s="92">
        <v>0</v>
      </c>
      <c r="N392" s="88">
        <v>0</v>
      </c>
    </row>
    <row r="393" spans="2:14" x14ac:dyDescent="0.2">
      <c r="B393" s="8"/>
      <c r="C393" s="8"/>
      <c r="D393" s="8"/>
      <c r="E393" s="8"/>
      <c r="F393" s="8"/>
      <c r="G393" s="8"/>
      <c r="H393" s="135" t="s">
        <v>106</v>
      </c>
      <c r="I393" s="136">
        <v>0</v>
      </c>
      <c r="J393" s="136">
        <v>0</v>
      </c>
      <c r="K393" s="136">
        <v>0</v>
      </c>
      <c r="L393" s="136">
        <v>0</v>
      </c>
      <c r="M393" s="136">
        <v>0</v>
      </c>
      <c r="N393" s="136">
        <v>0</v>
      </c>
    </row>
    <row r="394" spans="2:14" x14ac:dyDescent="0.2">
      <c r="B394" s="8"/>
      <c r="C394" s="8"/>
      <c r="D394" s="8"/>
      <c r="E394" s="8"/>
      <c r="F394" s="8"/>
      <c r="G394" s="8"/>
      <c r="H394" s="14" t="s">
        <v>56</v>
      </c>
      <c r="I394" s="92">
        <v>0</v>
      </c>
      <c r="J394" s="92">
        <v>0</v>
      </c>
      <c r="K394" s="92">
        <v>0</v>
      </c>
      <c r="L394" s="92">
        <v>0</v>
      </c>
      <c r="M394" s="92">
        <v>0</v>
      </c>
      <c r="N394" s="88">
        <v>0</v>
      </c>
    </row>
    <row r="395" spans="2:14" x14ac:dyDescent="0.2">
      <c r="B395" s="8"/>
      <c r="C395" s="8"/>
      <c r="D395" s="8"/>
      <c r="E395" s="8"/>
      <c r="F395" s="8"/>
      <c r="G395" s="8"/>
      <c r="H395" s="135" t="s">
        <v>106</v>
      </c>
      <c r="I395" s="136">
        <v>0</v>
      </c>
      <c r="J395" s="136">
        <v>0</v>
      </c>
      <c r="K395" s="136">
        <v>0</v>
      </c>
      <c r="L395" s="136">
        <v>0</v>
      </c>
      <c r="M395" s="136">
        <v>0</v>
      </c>
      <c r="N395" s="136">
        <v>0</v>
      </c>
    </row>
    <row r="396" spans="2:14" x14ac:dyDescent="0.2">
      <c r="B396" s="8"/>
      <c r="C396" s="8"/>
      <c r="D396" s="8"/>
      <c r="E396" s="8"/>
      <c r="F396" s="8"/>
      <c r="G396" s="8"/>
      <c r="H396" s="14" t="s">
        <v>28</v>
      </c>
      <c r="I396" s="92">
        <v>0</v>
      </c>
      <c r="J396" s="92">
        <v>0</v>
      </c>
      <c r="K396" s="92">
        <v>0</v>
      </c>
      <c r="L396" s="92">
        <v>0</v>
      </c>
      <c r="M396" s="92">
        <v>0</v>
      </c>
      <c r="N396" s="88">
        <v>0</v>
      </c>
    </row>
    <row r="397" spans="2:14" x14ac:dyDescent="0.2">
      <c r="B397" s="8"/>
      <c r="C397" s="8"/>
      <c r="D397" s="8"/>
      <c r="E397" s="8"/>
      <c r="F397" s="8"/>
      <c r="G397" s="8"/>
      <c r="H397" s="135" t="s">
        <v>106</v>
      </c>
      <c r="I397" s="136">
        <v>0</v>
      </c>
      <c r="J397" s="136">
        <v>0</v>
      </c>
      <c r="K397" s="136">
        <v>0</v>
      </c>
      <c r="L397" s="136">
        <v>0</v>
      </c>
      <c r="M397" s="136">
        <v>0</v>
      </c>
      <c r="N397" s="136">
        <v>0</v>
      </c>
    </row>
    <row r="398" spans="2:14" x14ac:dyDescent="0.2">
      <c r="B398" s="180"/>
      <c r="C398" s="180"/>
      <c r="D398" s="180"/>
      <c r="E398" s="180"/>
      <c r="F398" s="180"/>
      <c r="G398" s="180"/>
      <c r="H398" s="14" t="s">
        <v>17</v>
      </c>
      <c r="I398" s="92">
        <v>204.34</v>
      </c>
      <c r="J398" s="92">
        <v>91.72</v>
      </c>
      <c r="K398" s="92">
        <v>5.0999999999999996</v>
      </c>
      <c r="L398" s="92">
        <v>301.16000000000003</v>
      </c>
      <c r="M398" s="92">
        <v>173.15</v>
      </c>
      <c r="N398" s="88">
        <v>474.31000000000006</v>
      </c>
    </row>
    <row r="399" spans="2:14" x14ac:dyDescent="0.2">
      <c r="B399" s="180"/>
      <c r="C399" s="180"/>
      <c r="D399" s="180"/>
      <c r="E399" s="180"/>
      <c r="F399" s="180"/>
      <c r="G399" s="180"/>
      <c r="H399" s="135" t="s">
        <v>106</v>
      </c>
      <c r="I399" s="136">
        <v>3998.93</v>
      </c>
      <c r="J399" s="136">
        <v>1368.46</v>
      </c>
      <c r="K399" s="136">
        <v>38.659999999999997</v>
      </c>
      <c r="L399" s="136">
        <v>5406.0499999999993</v>
      </c>
      <c r="M399" s="136">
        <v>84.84</v>
      </c>
      <c r="N399" s="136">
        <v>9206.0300000000007</v>
      </c>
    </row>
    <row r="400" spans="2:14" x14ac:dyDescent="0.2">
      <c r="B400" s="180"/>
      <c r="C400" s="180"/>
      <c r="D400" s="180"/>
      <c r="E400" s="180"/>
      <c r="F400" s="180"/>
      <c r="G400" s="180"/>
      <c r="H400" s="13" t="s">
        <v>107</v>
      </c>
      <c r="I400" s="91">
        <v>0</v>
      </c>
      <c r="J400" s="91">
        <v>0</v>
      </c>
      <c r="K400" s="91">
        <v>0</v>
      </c>
      <c r="L400" s="91">
        <v>0</v>
      </c>
      <c r="M400" s="91">
        <v>0</v>
      </c>
      <c r="N400" s="85">
        <v>0</v>
      </c>
    </row>
    <row r="401" spans="1:14" x14ac:dyDescent="0.2">
      <c r="B401" s="180"/>
      <c r="C401" s="180"/>
      <c r="D401" s="180"/>
      <c r="E401" s="180"/>
      <c r="F401" s="180"/>
      <c r="G401" s="180"/>
      <c r="H401" s="137" t="s">
        <v>122</v>
      </c>
      <c r="I401" s="136">
        <v>8375.23</v>
      </c>
      <c r="J401" s="136">
        <v>13365.61</v>
      </c>
      <c r="K401" s="136">
        <v>647.02</v>
      </c>
      <c r="L401" s="136">
        <v>22387.86</v>
      </c>
      <c r="M401" s="136">
        <v>586.68000000000006</v>
      </c>
      <c r="N401" s="136">
        <v>38517.9</v>
      </c>
    </row>
    <row r="403" spans="1:14" x14ac:dyDescent="0.2">
      <c r="B403" s="171" t="s">
        <v>108</v>
      </c>
      <c r="C403" s="171"/>
      <c r="D403" s="171"/>
      <c r="E403" s="171"/>
      <c r="F403" s="172"/>
      <c r="G403" s="151"/>
      <c r="H403" s="87"/>
      <c r="I403" s="152"/>
      <c r="J403" s="170"/>
      <c r="K403" s="170"/>
      <c r="L403" s="170"/>
      <c r="M403" s="170"/>
      <c r="N403" s="170"/>
    </row>
    <row r="404" spans="1:14" x14ac:dyDescent="0.2">
      <c r="A404" s="95"/>
      <c r="B404" s="87" t="s">
        <v>156</v>
      </c>
      <c r="C404" s="87"/>
      <c r="D404" s="87"/>
      <c r="E404" s="87"/>
      <c r="F404" s="87"/>
      <c r="G404" s="87"/>
      <c r="H404" s="87"/>
      <c r="I404" s="87"/>
      <c r="J404" s="173"/>
      <c r="K404" s="173"/>
      <c r="L404" s="173"/>
      <c r="M404" s="173"/>
      <c r="N404" s="173"/>
    </row>
    <row r="405" spans="1:14" x14ac:dyDescent="0.2">
      <c r="B405" s="151" t="s">
        <v>109</v>
      </c>
      <c r="C405" s="151"/>
      <c r="D405" s="151"/>
      <c r="E405" s="151"/>
      <c r="F405" s="151"/>
      <c r="G405" s="151"/>
      <c r="H405" s="151"/>
      <c r="I405" s="151"/>
      <c r="J405" s="170"/>
      <c r="K405" s="170"/>
      <c r="L405" s="170"/>
      <c r="M405" s="170"/>
      <c r="N405" s="170"/>
    </row>
    <row r="406" spans="1:14" x14ac:dyDescent="0.2">
      <c r="B406" s="151" t="s">
        <v>110</v>
      </c>
      <c r="C406" s="151"/>
      <c r="D406" s="151"/>
      <c r="E406" s="151"/>
      <c r="F406" s="151"/>
      <c r="G406" s="151"/>
      <c r="H406" s="151"/>
      <c r="I406" s="151"/>
      <c r="J406" s="170"/>
      <c r="K406" s="170"/>
      <c r="L406" s="170"/>
      <c r="M406" s="170"/>
      <c r="N406" s="170"/>
    </row>
    <row r="407" spans="1:14" x14ac:dyDescent="0.2">
      <c r="B407" s="151" t="s">
        <v>111</v>
      </c>
      <c r="C407" s="151"/>
      <c r="D407" s="151"/>
      <c r="E407" s="151"/>
      <c r="F407" s="151"/>
      <c r="G407" s="151"/>
      <c r="H407" s="151"/>
      <c r="I407" s="151"/>
      <c r="J407" s="170"/>
      <c r="K407" s="170"/>
      <c r="L407" s="170"/>
      <c r="M407" s="170"/>
      <c r="N407" s="170"/>
    </row>
    <row r="408" spans="1:14" x14ac:dyDescent="0.2">
      <c r="B408" s="151" t="s">
        <v>112</v>
      </c>
      <c r="C408" s="151"/>
      <c r="D408" s="151"/>
      <c r="E408" s="151"/>
      <c r="F408" s="151"/>
      <c r="G408" s="151"/>
      <c r="H408" s="151"/>
      <c r="I408" s="151"/>
      <c r="J408" s="152"/>
      <c r="K408" s="152"/>
      <c r="L408" s="152"/>
      <c r="M408" s="152"/>
      <c r="N408" s="152"/>
    </row>
    <row r="409" spans="1:14" x14ac:dyDescent="0.2">
      <c r="B409" s="151" t="s">
        <v>113</v>
      </c>
      <c r="C409" s="151"/>
      <c r="D409" s="151"/>
      <c r="E409" s="151"/>
      <c r="F409" s="151"/>
      <c r="G409" s="151"/>
      <c r="H409" s="151"/>
      <c r="I409" s="151"/>
      <c r="J409" s="152"/>
      <c r="K409" s="152"/>
      <c r="L409" s="152"/>
      <c r="M409" s="152"/>
      <c r="N409" s="152"/>
    </row>
    <row r="410" spans="1:14" x14ac:dyDescent="0.2">
      <c r="B410" s="151" t="s">
        <v>114</v>
      </c>
      <c r="C410" s="151"/>
      <c r="D410" s="151"/>
      <c r="E410" s="151"/>
      <c r="F410" s="151"/>
      <c r="G410" s="151"/>
      <c r="H410" s="151"/>
      <c r="I410" s="151"/>
      <c r="J410" s="152"/>
      <c r="K410" s="152"/>
      <c r="L410" s="152"/>
      <c r="M410" s="152"/>
      <c r="N410" s="152"/>
    </row>
    <row r="411" spans="1:14" x14ac:dyDescent="0.2">
      <c r="B411" s="151" t="s">
        <v>115</v>
      </c>
      <c r="C411" s="151"/>
      <c r="D411" s="151"/>
      <c r="E411" s="151"/>
      <c r="F411" s="151"/>
      <c r="G411" s="151"/>
      <c r="H411" s="151"/>
      <c r="I411" s="151"/>
      <c r="J411" s="152"/>
      <c r="K411" s="152"/>
      <c r="L411" s="152"/>
      <c r="M411" s="152"/>
      <c r="N411" s="152"/>
    </row>
    <row r="412" spans="1:14" x14ac:dyDescent="0.2">
      <c r="B412" s="174"/>
      <c r="C412" s="174"/>
      <c r="D412" s="174"/>
      <c r="E412" s="174"/>
      <c r="F412" s="174"/>
      <c r="G412" s="174"/>
      <c r="H412" s="174"/>
      <c r="I412" s="175"/>
      <c r="J412" s="152"/>
      <c r="K412" s="152"/>
      <c r="L412" s="152"/>
      <c r="M412" s="152"/>
      <c r="N412" s="152"/>
    </row>
    <row r="413" spans="1:14" x14ac:dyDescent="0.2">
      <c r="B413" s="151" t="s">
        <v>116</v>
      </c>
      <c r="C413" s="151"/>
      <c r="D413" s="151"/>
      <c r="E413" s="151"/>
      <c r="F413" s="151"/>
      <c r="G413" s="151"/>
      <c r="H413" s="87"/>
      <c r="I413" s="152"/>
      <c r="J413" s="152" t="s">
        <v>117</v>
      </c>
      <c r="K413" s="152"/>
      <c r="L413" s="152"/>
      <c r="M413" s="152"/>
      <c r="N413" s="152"/>
    </row>
    <row r="414" spans="1:14" x14ac:dyDescent="0.2">
      <c r="B414" s="176" t="s">
        <v>155</v>
      </c>
      <c r="C414" s="176"/>
      <c r="D414" s="151"/>
      <c r="E414" s="151"/>
      <c r="F414" s="151"/>
      <c r="G414" s="151"/>
      <c r="H414" s="87"/>
      <c r="I414" s="152"/>
      <c r="J414" s="157"/>
      <c r="K414" s="157"/>
      <c r="L414" s="157"/>
      <c r="M414" s="152"/>
      <c r="N414" s="152"/>
    </row>
    <row r="415" spans="1:14" x14ac:dyDescent="0.2">
      <c r="B415" s="177" t="s">
        <v>118</v>
      </c>
      <c r="C415" s="151"/>
      <c r="D415" s="151"/>
      <c r="E415" s="151"/>
      <c r="F415" s="151"/>
      <c r="G415" s="151"/>
      <c r="H415" s="87"/>
      <c r="I415" s="152"/>
      <c r="J415" s="152" t="s">
        <v>118</v>
      </c>
      <c r="K415" s="152"/>
      <c r="L415" s="152"/>
      <c r="M415" s="152"/>
      <c r="N415" s="152"/>
    </row>
    <row r="416" spans="1:14" x14ac:dyDescent="0.2">
      <c r="B416" s="151"/>
      <c r="C416" s="151"/>
      <c r="D416" s="151"/>
      <c r="E416" s="151"/>
      <c r="F416" s="151"/>
      <c r="G416" s="151"/>
      <c r="H416" s="87"/>
      <c r="I416" s="152"/>
      <c r="J416" s="152"/>
      <c r="K416" s="152"/>
      <c r="L416" s="152"/>
      <c r="M416" s="152"/>
      <c r="N416" s="152"/>
    </row>
    <row r="417" spans="1:14" x14ac:dyDescent="0.2">
      <c r="B417" s="176"/>
      <c r="C417" s="176"/>
      <c r="D417" s="151"/>
      <c r="E417" s="151"/>
      <c r="F417" s="151"/>
      <c r="G417" s="151"/>
      <c r="H417" s="87"/>
      <c r="I417" s="152"/>
      <c r="J417" s="157"/>
      <c r="K417" s="157"/>
      <c r="L417" s="157"/>
      <c r="M417" s="152"/>
      <c r="N417" s="152"/>
    </row>
    <row r="418" spans="1:14" x14ac:dyDescent="0.2">
      <c r="B418" s="96" t="s">
        <v>119</v>
      </c>
      <c r="C418" s="151"/>
      <c r="D418" s="151"/>
      <c r="E418" s="151"/>
      <c r="F418" s="151"/>
      <c r="G418" s="151"/>
      <c r="H418" s="87"/>
      <c r="I418" s="152"/>
      <c r="K418" s="178" t="s">
        <v>119</v>
      </c>
      <c r="L418" s="178"/>
      <c r="M418" s="152"/>
      <c r="N418" s="152"/>
    </row>
    <row r="419" spans="1:14" x14ac:dyDescent="0.2">
      <c r="B419" s="151"/>
      <c r="C419" s="151"/>
      <c r="D419" s="151"/>
      <c r="E419" s="151"/>
      <c r="F419" s="151"/>
      <c r="G419" s="151"/>
      <c r="H419" s="87"/>
      <c r="I419" s="152"/>
      <c r="J419" s="152"/>
      <c r="K419" s="152"/>
      <c r="L419" s="152"/>
      <c r="M419" s="152"/>
      <c r="N419" s="152"/>
    </row>
    <row r="420" spans="1:14" x14ac:dyDescent="0.2">
      <c r="B420" s="174" t="s">
        <v>120</v>
      </c>
      <c r="C420" s="151"/>
      <c r="D420" s="151"/>
      <c r="E420" s="151"/>
      <c r="F420" s="151"/>
      <c r="G420" s="151"/>
      <c r="H420" s="87"/>
      <c r="I420" s="152"/>
      <c r="J420" s="152" t="s">
        <v>120</v>
      </c>
      <c r="K420" s="152"/>
      <c r="L420" s="152"/>
      <c r="M420" s="152"/>
      <c r="N420" s="152"/>
    </row>
    <row r="421" spans="1:14" x14ac:dyDescent="0.2">
      <c r="A421" s="139"/>
    </row>
    <row r="422" spans="1:14" x14ac:dyDescent="0.2">
      <c r="A422" s="138"/>
      <c r="B422" s="151"/>
      <c r="C422" s="151"/>
      <c r="D422" s="151"/>
      <c r="E422" s="151"/>
      <c r="F422" s="151"/>
      <c r="G422" s="151"/>
      <c r="H422" s="87"/>
      <c r="I422" s="152"/>
      <c r="J422" s="152"/>
      <c r="K422" s="152"/>
      <c r="M422" s="152"/>
      <c r="N422" s="154" t="s">
        <v>87</v>
      </c>
    </row>
    <row r="423" spans="1:14" x14ac:dyDescent="0.2">
      <c r="B423" s="151"/>
      <c r="C423" s="151"/>
      <c r="D423" s="151"/>
      <c r="E423" s="151"/>
      <c r="F423" s="151"/>
      <c r="G423" s="151"/>
      <c r="H423" s="87"/>
      <c r="I423" s="152"/>
      <c r="J423" s="152"/>
      <c r="K423" s="152"/>
      <c r="M423" s="152"/>
      <c r="N423" s="154" t="s">
        <v>88</v>
      </c>
    </row>
    <row r="424" spans="1:14" x14ac:dyDescent="0.2">
      <c r="B424" s="151"/>
      <c r="C424" s="151"/>
      <c r="D424" s="151"/>
      <c r="E424" s="151"/>
      <c r="F424" s="151"/>
      <c r="G424" s="151"/>
      <c r="H424" s="87"/>
      <c r="I424" s="152"/>
      <c r="J424" s="152"/>
      <c r="K424" s="152"/>
      <c r="M424" s="152"/>
      <c r="N424" s="154" t="s">
        <v>89</v>
      </c>
    </row>
    <row r="425" spans="1:14" x14ac:dyDescent="0.2">
      <c r="B425" s="151"/>
      <c r="C425" s="151"/>
      <c r="D425" s="151"/>
      <c r="E425" s="151"/>
      <c r="F425" s="151"/>
      <c r="G425" s="151"/>
      <c r="H425" s="87"/>
      <c r="I425" s="152"/>
      <c r="J425" s="152"/>
      <c r="K425" s="152"/>
      <c r="L425" s="152"/>
      <c r="M425" s="152"/>
      <c r="N425" s="152"/>
    </row>
    <row r="426" spans="1:14" x14ac:dyDescent="0.2">
      <c r="B426" s="151"/>
      <c r="D426" s="151"/>
      <c r="E426" s="151"/>
      <c r="F426" s="151"/>
      <c r="G426" s="151"/>
      <c r="H426" s="151" t="s">
        <v>90</v>
      </c>
      <c r="I426" s="151"/>
      <c r="J426" s="151"/>
      <c r="K426" s="151"/>
      <c r="L426" s="151"/>
      <c r="M426" s="152"/>
      <c r="N426" s="152"/>
    </row>
    <row r="427" spans="1:14" x14ac:dyDescent="0.2">
      <c r="B427" s="151"/>
      <c r="D427" s="151"/>
      <c r="E427" s="151"/>
      <c r="F427" s="151" t="s">
        <v>91</v>
      </c>
      <c r="G427" s="151"/>
      <c r="H427" s="151"/>
      <c r="I427" s="151"/>
      <c r="J427" s="151"/>
      <c r="K427" s="151"/>
      <c r="L427" s="151"/>
      <c r="M427" s="152"/>
      <c r="N427" s="152"/>
    </row>
    <row r="428" spans="1:14" x14ac:dyDescent="0.2">
      <c r="B428" s="151" t="s">
        <v>92</v>
      </c>
      <c r="C428" s="86"/>
      <c r="D428" s="86"/>
      <c r="E428" s="86"/>
      <c r="F428" s="86"/>
      <c r="G428" s="86"/>
      <c r="H428" s="86"/>
      <c r="I428" s="156"/>
      <c r="J428" s="156"/>
      <c r="K428" s="156"/>
      <c r="L428" s="152" t="s">
        <v>93</v>
      </c>
      <c r="M428" s="152"/>
      <c r="N428" s="152"/>
    </row>
    <row r="429" spans="1:14" x14ac:dyDescent="0.2">
      <c r="B429" s="151"/>
      <c r="C429" s="86"/>
      <c r="D429" s="86"/>
      <c r="E429" s="86"/>
      <c r="F429" s="86"/>
      <c r="G429" s="86"/>
      <c r="H429" s="86"/>
      <c r="I429" s="156"/>
      <c r="J429" s="156"/>
      <c r="K429" s="156"/>
      <c r="L429" s="156"/>
      <c r="M429" s="156"/>
      <c r="N429" s="156"/>
    </row>
    <row r="430" spans="1:14" x14ac:dyDescent="0.2">
      <c r="B430" s="151" t="s">
        <v>159</v>
      </c>
      <c r="C430" s="86"/>
      <c r="D430" s="86"/>
      <c r="E430" s="86"/>
      <c r="F430" s="86"/>
      <c r="G430" s="86"/>
      <c r="H430" s="86"/>
      <c r="I430" s="156"/>
      <c r="J430" s="156"/>
      <c r="K430" s="156"/>
      <c r="L430" s="156"/>
      <c r="M430" s="156"/>
      <c r="N430" s="156"/>
    </row>
    <row r="431" spans="1:14" x14ac:dyDescent="0.2">
      <c r="B431" s="151" t="s">
        <v>94</v>
      </c>
      <c r="C431" s="86"/>
      <c r="D431" s="86"/>
      <c r="E431" s="86"/>
      <c r="F431" s="86"/>
      <c r="G431" s="86"/>
      <c r="H431" s="86"/>
      <c r="I431" s="156"/>
      <c r="J431" s="156"/>
      <c r="K431" s="156"/>
      <c r="L431" s="156"/>
      <c r="M431" s="156"/>
      <c r="N431" s="156"/>
    </row>
    <row r="432" spans="1:14" x14ac:dyDescent="0.2">
      <c r="B432" s="151" t="s">
        <v>158</v>
      </c>
      <c r="C432" s="86"/>
      <c r="D432" s="86"/>
      <c r="E432" s="86"/>
      <c r="F432" s="86"/>
      <c r="G432" s="86"/>
      <c r="H432" s="86"/>
      <c r="I432" s="156"/>
      <c r="J432" s="156"/>
      <c r="K432" s="156"/>
      <c r="L432" s="156"/>
      <c r="M432" s="156"/>
      <c r="N432" s="156"/>
    </row>
    <row r="433" spans="1:14" x14ac:dyDescent="0.2">
      <c r="B433" s="151" t="s">
        <v>161</v>
      </c>
      <c r="C433" s="86"/>
      <c r="D433" s="86"/>
      <c r="E433" s="86"/>
      <c r="F433" s="86"/>
      <c r="G433" s="86"/>
      <c r="H433" s="86"/>
      <c r="I433" s="156"/>
      <c r="J433" s="156"/>
      <c r="K433" s="156"/>
      <c r="L433" s="156"/>
      <c r="M433" s="156"/>
      <c r="N433" s="156"/>
    </row>
    <row r="434" spans="1:14" x14ac:dyDescent="0.2">
      <c r="B434" s="151"/>
      <c r="C434" s="151"/>
      <c r="D434" s="151"/>
      <c r="E434" s="151"/>
      <c r="F434" s="151"/>
      <c r="G434" s="151"/>
      <c r="H434" s="87"/>
      <c r="I434" s="152"/>
      <c r="J434" s="157"/>
      <c r="K434" s="152"/>
      <c r="L434" s="152"/>
      <c r="M434" s="152"/>
      <c r="N434" s="152"/>
    </row>
    <row r="435" spans="1:14" ht="12.75" customHeight="1" x14ac:dyDescent="0.2">
      <c r="B435" s="130" t="s">
        <v>34</v>
      </c>
      <c r="C435" s="132" t="s">
        <v>95</v>
      </c>
      <c r="D435" s="130" t="s">
        <v>96</v>
      </c>
      <c r="E435" s="130" t="s">
        <v>97</v>
      </c>
      <c r="F435" s="130" t="s">
        <v>121</v>
      </c>
      <c r="G435" s="130" t="s">
        <v>98</v>
      </c>
      <c r="H435" s="128" t="s">
        <v>7</v>
      </c>
      <c r="I435" s="150" t="s">
        <v>167</v>
      </c>
      <c r="K435" s="158"/>
      <c r="L435" s="159"/>
      <c r="M435" s="160" t="s">
        <v>99</v>
      </c>
      <c r="N435" s="161" t="s">
        <v>100</v>
      </c>
    </row>
    <row r="436" spans="1:14" x14ac:dyDescent="0.2">
      <c r="B436" s="131"/>
      <c r="C436" s="133"/>
      <c r="D436" s="131"/>
      <c r="E436" s="131"/>
      <c r="F436" s="131"/>
      <c r="G436" s="131"/>
      <c r="H436" s="129"/>
      <c r="I436" s="149" t="s">
        <v>101</v>
      </c>
      <c r="J436" s="75" t="s">
        <v>102</v>
      </c>
      <c r="K436" s="75" t="s">
        <v>103</v>
      </c>
      <c r="L436" s="75" t="s">
        <v>104</v>
      </c>
      <c r="M436" s="149"/>
      <c r="N436" s="162"/>
    </row>
    <row r="437" spans="1:14" ht="12.75" customHeight="1" x14ac:dyDescent="0.2">
      <c r="A437" s="94" t="s">
        <v>188</v>
      </c>
      <c r="B437" s="163"/>
      <c r="C437" s="140"/>
      <c r="D437" s="140"/>
      <c r="E437" s="140"/>
      <c r="F437" s="140"/>
      <c r="G437" s="141"/>
      <c r="H437" s="11" t="s">
        <v>16</v>
      </c>
      <c r="I437" s="12">
        <v>102.99</v>
      </c>
      <c r="J437" s="12">
        <v>73.39</v>
      </c>
      <c r="K437" s="12">
        <v>37.18</v>
      </c>
      <c r="L437" s="12"/>
      <c r="M437" s="12">
        <v>5.87</v>
      </c>
      <c r="N437" s="12"/>
    </row>
    <row r="438" spans="1:14" x14ac:dyDescent="0.2">
      <c r="A438" s="94">
        <v>8</v>
      </c>
      <c r="B438" s="142"/>
      <c r="C438" s="143"/>
      <c r="D438" s="143"/>
      <c r="E438" s="143"/>
      <c r="F438" s="143"/>
      <c r="G438" s="144"/>
      <c r="H438" s="11" t="s">
        <v>24</v>
      </c>
      <c r="I438" s="12">
        <v>770.31</v>
      </c>
      <c r="J438" s="12">
        <v>550.4</v>
      </c>
      <c r="K438" s="12">
        <v>276.91000000000003</v>
      </c>
      <c r="L438" s="12"/>
      <c r="M438" s="12">
        <v>23.97</v>
      </c>
      <c r="N438" s="12"/>
    </row>
    <row r="439" spans="1:14" x14ac:dyDescent="0.2">
      <c r="B439" s="142"/>
      <c r="C439" s="143"/>
      <c r="D439" s="143"/>
      <c r="E439" s="143"/>
      <c r="F439" s="143"/>
      <c r="G439" s="144"/>
      <c r="H439" s="11" t="s">
        <v>18</v>
      </c>
      <c r="I439" s="12">
        <v>61.16</v>
      </c>
      <c r="J439" s="12">
        <v>44.52</v>
      </c>
      <c r="K439" s="12">
        <v>22.75</v>
      </c>
      <c r="L439" s="12"/>
      <c r="M439" s="12">
        <v>1.22</v>
      </c>
      <c r="N439" s="12"/>
    </row>
    <row r="440" spans="1:14" x14ac:dyDescent="0.2">
      <c r="B440" s="164"/>
      <c r="C440" s="148" t="s">
        <v>163</v>
      </c>
      <c r="D440" s="143"/>
      <c r="E440" s="143"/>
      <c r="F440" s="143"/>
      <c r="G440" s="144"/>
      <c r="H440" s="11" t="s">
        <v>63</v>
      </c>
      <c r="I440" s="12">
        <v>61.16</v>
      </c>
      <c r="J440" s="12">
        <v>44.52</v>
      </c>
      <c r="K440" s="12">
        <v>22.75</v>
      </c>
      <c r="L440" s="12"/>
      <c r="M440" s="12">
        <v>1.22</v>
      </c>
      <c r="N440" s="12"/>
    </row>
    <row r="441" spans="1:14" x14ac:dyDescent="0.2">
      <c r="B441" s="142"/>
      <c r="C441" s="143"/>
      <c r="D441" s="143"/>
      <c r="E441" s="143"/>
      <c r="F441" s="143"/>
      <c r="G441" s="144"/>
      <c r="H441" s="11" t="s">
        <v>56</v>
      </c>
      <c r="I441" s="12">
        <v>770.31</v>
      </c>
      <c r="J441" s="12">
        <v>550.4</v>
      </c>
      <c r="K441" s="12">
        <v>276.91000000000003</v>
      </c>
      <c r="L441" s="12"/>
      <c r="M441" s="12">
        <v>23.97</v>
      </c>
      <c r="N441" s="12"/>
    </row>
    <row r="442" spans="1:14" x14ac:dyDescent="0.2">
      <c r="B442" s="142"/>
      <c r="C442" s="143"/>
      <c r="D442" s="143"/>
      <c r="E442" s="143"/>
      <c r="F442" s="143"/>
      <c r="G442" s="144"/>
      <c r="H442" s="11" t="s">
        <v>28</v>
      </c>
      <c r="I442" s="12">
        <v>61.16</v>
      </c>
      <c r="J442" s="12">
        <v>44.52</v>
      </c>
      <c r="K442" s="12">
        <v>22.75</v>
      </c>
      <c r="L442" s="12"/>
      <c r="M442" s="12">
        <v>1.22</v>
      </c>
      <c r="N442" s="12"/>
    </row>
    <row r="443" spans="1:14" x14ac:dyDescent="0.2">
      <c r="B443" s="145"/>
      <c r="C443" s="146"/>
      <c r="D443" s="146"/>
      <c r="E443" s="146"/>
      <c r="F443" s="146"/>
      <c r="G443" s="147"/>
      <c r="H443" s="11" t="s">
        <v>17</v>
      </c>
      <c r="I443" s="12">
        <v>19.57</v>
      </c>
      <c r="J443" s="12">
        <v>14.92</v>
      </c>
      <c r="K443" s="12">
        <v>7.58</v>
      </c>
      <c r="L443" s="12"/>
      <c r="M443" s="12">
        <v>0.49</v>
      </c>
      <c r="N443" s="12"/>
    </row>
    <row r="444" spans="1:14" x14ac:dyDescent="0.2">
      <c r="A444" s="94">
        <v>259</v>
      </c>
      <c r="B444" s="70" t="s">
        <v>25</v>
      </c>
      <c r="C444" s="97" t="s">
        <v>105</v>
      </c>
      <c r="D444" s="70">
        <v>37</v>
      </c>
      <c r="E444" s="70">
        <v>2</v>
      </c>
      <c r="F444" s="70">
        <v>2</v>
      </c>
      <c r="G444" s="179">
        <v>0.9</v>
      </c>
      <c r="H444" s="165" t="s">
        <v>16</v>
      </c>
      <c r="I444" s="166">
        <v>7.85</v>
      </c>
      <c r="J444" s="166">
        <v>21.52</v>
      </c>
      <c r="K444" s="166">
        <v>4.47</v>
      </c>
      <c r="L444" s="92">
        <v>33.839999999999996</v>
      </c>
      <c r="M444" s="88">
        <v>28.13</v>
      </c>
      <c r="N444" s="88">
        <v>61.97</v>
      </c>
    </row>
    <row r="445" spans="1:14" x14ac:dyDescent="0.2">
      <c r="B445" s="8"/>
      <c r="C445" s="8"/>
      <c r="D445" s="8"/>
      <c r="E445" s="8"/>
      <c r="F445" s="8"/>
      <c r="G445" s="8"/>
      <c r="H445" s="135" t="s">
        <v>106</v>
      </c>
      <c r="I445" s="136">
        <v>808.47</v>
      </c>
      <c r="J445" s="136">
        <v>1579.35</v>
      </c>
      <c r="K445" s="136">
        <v>166.19</v>
      </c>
      <c r="L445" s="136">
        <v>2554.0099999999998</v>
      </c>
      <c r="M445" s="136">
        <v>165.12</v>
      </c>
      <c r="N445" s="136">
        <v>4341.51</v>
      </c>
    </row>
    <row r="446" spans="1:14" x14ac:dyDescent="0.2">
      <c r="B446" s="8"/>
      <c r="C446" s="8"/>
      <c r="D446" s="8"/>
      <c r="E446" s="8"/>
      <c r="F446" s="8"/>
      <c r="G446" s="8"/>
      <c r="H446" s="165" t="s">
        <v>24</v>
      </c>
      <c r="I446" s="166">
        <v>0</v>
      </c>
      <c r="J446" s="166">
        <v>0</v>
      </c>
      <c r="K446" s="166">
        <v>0</v>
      </c>
      <c r="L446" s="92">
        <v>0</v>
      </c>
      <c r="M446" s="88">
        <v>0</v>
      </c>
      <c r="N446" s="88">
        <v>0</v>
      </c>
    </row>
    <row r="447" spans="1:14" x14ac:dyDescent="0.2">
      <c r="B447" s="8"/>
      <c r="C447" s="8"/>
      <c r="D447" s="8"/>
      <c r="E447" s="8"/>
      <c r="F447" s="8"/>
      <c r="G447" s="8"/>
      <c r="H447" s="135" t="s">
        <v>106</v>
      </c>
      <c r="I447" s="136">
        <v>0</v>
      </c>
      <c r="J447" s="136">
        <v>0</v>
      </c>
      <c r="K447" s="136">
        <v>0</v>
      </c>
      <c r="L447" s="136">
        <v>0</v>
      </c>
      <c r="M447" s="136">
        <v>0</v>
      </c>
      <c r="N447" s="136">
        <v>0</v>
      </c>
    </row>
    <row r="448" spans="1:14" x14ac:dyDescent="0.2">
      <c r="B448" s="8"/>
      <c r="C448" s="8"/>
      <c r="D448" s="8"/>
      <c r="E448" s="8"/>
      <c r="F448" s="8"/>
      <c r="G448" s="8"/>
      <c r="H448" s="165" t="s">
        <v>37</v>
      </c>
      <c r="I448" s="166">
        <v>0</v>
      </c>
      <c r="J448" s="166">
        <v>0</v>
      </c>
      <c r="K448" s="166">
        <v>0</v>
      </c>
      <c r="L448" s="92">
        <v>0</v>
      </c>
      <c r="M448" s="88">
        <v>0</v>
      </c>
      <c r="N448" s="88">
        <v>0</v>
      </c>
    </row>
    <row r="449" spans="1:14" x14ac:dyDescent="0.2">
      <c r="B449" s="8"/>
      <c r="C449" s="8"/>
      <c r="D449" s="8"/>
      <c r="E449" s="8"/>
      <c r="F449" s="8"/>
      <c r="G449" s="8"/>
      <c r="H449" s="135" t="s">
        <v>106</v>
      </c>
      <c r="I449" s="136">
        <v>0</v>
      </c>
      <c r="J449" s="136">
        <v>0</v>
      </c>
      <c r="K449" s="136">
        <v>0</v>
      </c>
      <c r="L449" s="136">
        <v>0</v>
      </c>
      <c r="M449" s="136">
        <v>0</v>
      </c>
      <c r="N449" s="136">
        <v>0</v>
      </c>
    </row>
    <row r="450" spans="1:14" x14ac:dyDescent="0.2">
      <c r="B450" s="8"/>
      <c r="C450" s="8"/>
      <c r="D450" s="8"/>
      <c r="E450" s="8"/>
      <c r="F450" s="8"/>
      <c r="G450" s="8"/>
      <c r="H450" s="14" t="s">
        <v>18</v>
      </c>
      <c r="I450" s="92">
        <v>0.08</v>
      </c>
      <c r="J450" s="92">
        <v>4.25</v>
      </c>
      <c r="K450" s="92">
        <v>0.97</v>
      </c>
      <c r="L450" s="92">
        <v>5.3</v>
      </c>
      <c r="M450" s="92">
        <v>6.71</v>
      </c>
      <c r="N450" s="88">
        <v>12.01</v>
      </c>
    </row>
    <row r="451" spans="1:14" x14ac:dyDescent="0.2">
      <c r="B451" s="8"/>
      <c r="C451" s="8"/>
      <c r="D451" s="8"/>
      <c r="E451" s="8"/>
      <c r="F451" s="8"/>
      <c r="G451" s="8"/>
      <c r="H451" s="135" t="s">
        <v>106</v>
      </c>
      <c r="I451" s="136">
        <v>4.8899999999999997</v>
      </c>
      <c r="J451" s="136">
        <v>189.21</v>
      </c>
      <c r="K451" s="136">
        <v>22.07</v>
      </c>
      <c r="L451" s="136">
        <v>216.17</v>
      </c>
      <c r="M451" s="136">
        <v>8.19</v>
      </c>
      <c r="N451" s="136">
        <v>358.26</v>
      </c>
    </row>
    <row r="452" spans="1:14" x14ac:dyDescent="0.2">
      <c r="B452" s="8"/>
      <c r="C452" s="8"/>
      <c r="D452" s="8"/>
      <c r="E452" s="8"/>
      <c r="F452" s="8"/>
      <c r="G452" s="8"/>
      <c r="H452" s="14" t="s">
        <v>63</v>
      </c>
      <c r="I452" s="92">
        <v>0</v>
      </c>
      <c r="J452" s="92">
        <v>0</v>
      </c>
      <c r="K452" s="92">
        <v>0</v>
      </c>
      <c r="L452" s="92">
        <v>0</v>
      </c>
      <c r="M452" s="92">
        <v>0</v>
      </c>
      <c r="N452" s="88">
        <v>0</v>
      </c>
    </row>
    <row r="453" spans="1:14" x14ac:dyDescent="0.2">
      <c r="B453" s="8"/>
      <c r="C453" s="8"/>
      <c r="D453" s="8"/>
      <c r="E453" s="8"/>
      <c r="F453" s="8"/>
      <c r="G453" s="8"/>
      <c r="H453" s="135" t="s">
        <v>106</v>
      </c>
      <c r="I453" s="136">
        <v>0</v>
      </c>
      <c r="J453" s="136">
        <v>0</v>
      </c>
      <c r="K453" s="136">
        <v>0</v>
      </c>
      <c r="L453" s="136">
        <v>0</v>
      </c>
      <c r="M453" s="136">
        <v>0</v>
      </c>
      <c r="N453" s="136">
        <v>0</v>
      </c>
    </row>
    <row r="454" spans="1:14" x14ac:dyDescent="0.2">
      <c r="B454" s="8"/>
      <c r="C454" s="8"/>
      <c r="D454" s="8"/>
      <c r="E454" s="8"/>
      <c r="F454" s="8"/>
      <c r="G454" s="8"/>
      <c r="H454" s="14" t="s">
        <v>56</v>
      </c>
      <c r="I454" s="92">
        <v>0</v>
      </c>
      <c r="J454" s="92">
        <v>0</v>
      </c>
      <c r="K454" s="92">
        <v>0</v>
      </c>
      <c r="L454" s="92">
        <v>0</v>
      </c>
      <c r="M454" s="92">
        <v>0</v>
      </c>
      <c r="N454" s="88">
        <v>0</v>
      </c>
    </row>
    <row r="455" spans="1:14" x14ac:dyDescent="0.2">
      <c r="B455" s="8"/>
      <c r="C455" s="8"/>
      <c r="D455" s="8"/>
      <c r="E455" s="8"/>
      <c r="F455" s="8"/>
      <c r="G455" s="8"/>
      <c r="H455" s="135" t="s">
        <v>106</v>
      </c>
      <c r="I455" s="136">
        <v>0</v>
      </c>
      <c r="J455" s="136">
        <v>0</v>
      </c>
      <c r="K455" s="136">
        <v>0</v>
      </c>
      <c r="L455" s="136">
        <v>0</v>
      </c>
      <c r="M455" s="136">
        <v>0</v>
      </c>
      <c r="N455" s="136">
        <v>0</v>
      </c>
    </row>
    <row r="456" spans="1:14" x14ac:dyDescent="0.2">
      <c r="B456" s="8"/>
      <c r="C456" s="8"/>
      <c r="D456" s="8"/>
      <c r="E456" s="8"/>
      <c r="F456" s="8"/>
      <c r="G456" s="8"/>
      <c r="H456" s="14" t="s">
        <v>28</v>
      </c>
      <c r="I456" s="92">
        <v>0</v>
      </c>
      <c r="J456" s="92">
        <v>0</v>
      </c>
      <c r="K456" s="92">
        <v>0</v>
      </c>
      <c r="L456" s="92">
        <v>0</v>
      </c>
      <c r="M456" s="92">
        <v>0</v>
      </c>
      <c r="N456" s="88">
        <v>0</v>
      </c>
    </row>
    <row r="457" spans="1:14" x14ac:dyDescent="0.2">
      <c r="B457" s="8"/>
      <c r="C457" s="8"/>
      <c r="D457" s="8"/>
      <c r="E457" s="8"/>
      <c r="F457" s="8"/>
      <c r="G457" s="8"/>
      <c r="H457" s="135" t="s">
        <v>106</v>
      </c>
      <c r="I457" s="136">
        <v>0</v>
      </c>
      <c r="J457" s="136">
        <v>0</v>
      </c>
      <c r="K457" s="136">
        <v>0</v>
      </c>
      <c r="L457" s="136">
        <v>0</v>
      </c>
      <c r="M457" s="136">
        <v>0</v>
      </c>
      <c r="N457" s="136">
        <v>0</v>
      </c>
    </row>
    <row r="458" spans="1:14" x14ac:dyDescent="0.2">
      <c r="B458" s="180"/>
      <c r="C458" s="180"/>
      <c r="D458" s="180"/>
      <c r="E458" s="180"/>
      <c r="F458" s="180"/>
      <c r="G458" s="180"/>
      <c r="H458" s="14" t="s">
        <v>17</v>
      </c>
      <c r="I458" s="92">
        <v>20.09</v>
      </c>
      <c r="J458" s="92">
        <v>6.82</v>
      </c>
      <c r="K458" s="92">
        <v>0</v>
      </c>
      <c r="L458" s="92">
        <v>26.91</v>
      </c>
      <c r="M458" s="92">
        <v>12.65</v>
      </c>
      <c r="N458" s="88">
        <v>39.56</v>
      </c>
    </row>
    <row r="459" spans="1:14" x14ac:dyDescent="0.2">
      <c r="B459" s="180"/>
      <c r="C459" s="180"/>
      <c r="D459" s="180"/>
      <c r="E459" s="180"/>
      <c r="F459" s="180"/>
      <c r="G459" s="180"/>
      <c r="H459" s="135" t="s">
        <v>106</v>
      </c>
      <c r="I459" s="136">
        <v>393.16</v>
      </c>
      <c r="J459" s="136">
        <v>101.75</v>
      </c>
      <c r="K459" s="136">
        <v>0</v>
      </c>
      <c r="L459" s="136">
        <v>494.91</v>
      </c>
      <c r="M459" s="136">
        <v>6.2</v>
      </c>
      <c r="N459" s="136">
        <v>800.21</v>
      </c>
    </row>
    <row r="460" spans="1:14" x14ac:dyDescent="0.2">
      <c r="B460" s="180"/>
      <c r="C460" s="180"/>
      <c r="D460" s="180"/>
      <c r="E460" s="180"/>
      <c r="F460" s="180"/>
      <c r="G460" s="180"/>
      <c r="H460" s="13" t="s">
        <v>107</v>
      </c>
      <c r="I460" s="91">
        <v>0</v>
      </c>
      <c r="J460" s="91">
        <v>0</v>
      </c>
      <c r="K460" s="91">
        <v>0</v>
      </c>
      <c r="L460" s="91">
        <v>0</v>
      </c>
      <c r="M460" s="91">
        <v>0</v>
      </c>
      <c r="N460" s="85">
        <v>0</v>
      </c>
    </row>
    <row r="461" spans="1:14" x14ac:dyDescent="0.2">
      <c r="B461" s="180"/>
      <c r="C461" s="180"/>
      <c r="D461" s="180"/>
      <c r="E461" s="180"/>
      <c r="F461" s="180"/>
      <c r="G461" s="180"/>
      <c r="H461" s="137" t="s">
        <v>122</v>
      </c>
      <c r="I461" s="136">
        <v>1206.52</v>
      </c>
      <c r="J461" s="136">
        <v>1870.31</v>
      </c>
      <c r="K461" s="136">
        <v>188.26</v>
      </c>
      <c r="L461" s="136">
        <v>3265.09</v>
      </c>
      <c r="M461" s="136">
        <v>179.51</v>
      </c>
      <c r="N461" s="136">
        <v>5499.9800000000005</v>
      </c>
    </row>
    <row r="463" spans="1:14" x14ac:dyDescent="0.2">
      <c r="B463" s="171" t="s">
        <v>108</v>
      </c>
      <c r="C463" s="171"/>
      <c r="D463" s="171"/>
      <c r="E463" s="171"/>
      <c r="F463" s="172"/>
      <c r="G463" s="151"/>
      <c r="H463" s="87"/>
      <c r="I463" s="152"/>
      <c r="J463" s="170"/>
      <c r="K463" s="170"/>
      <c r="L463" s="170"/>
      <c r="M463" s="170"/>
      <c r="N463" s="170"/>
    </row>
    <row r="464" spans="1:14" x14ac:dyDescent="0.2">
      <c r="A464" s="95"/>
      <c r="B464" s="87" t="s">
        <v>156</v>
      </c>
      <c r="C464" s="87"/>
      <c r="D464" s="87"/>
      <c r="E464" s="87"/>
      <c r="F464" s="87"/>
      <c r="G464" s="87"/>
      <c r="H464" s="87"/>
      <c r="I464" s="87"/>
      <c r="J464" s="173"/>
      <c r="K464" s="173"/>
      <c r="L464" s="173"/>
      <c r="M464" s="173"/>
      <c r="N464" s="173"/>
    </row>
    <row r="465" spans="2:14" x14ac:dyDescent="0.2">
      <c r="B465" s="151" t="s">
        <v>109</v>
      </c>
      <c r="C465" s="151"/>
      <c r="D465" s="151"/>
      <c r="E465" s="151"/>
      <c r="F465" s="151"/>
      <c r="G465" s="151"/>
      <c r="H465" s="151"/>
      <c r="I465" s="151"/>
      <c r="J465" s="170"/>
      <c r="K465" s="170"/>
      <c r="L465" s="170"/>
      <c r="M465" s="170"/>
      <c r="N465" s="170"/>
    </row>
    <row r="466" spans="2:14" x14ac:dyDescent="0.2">
      <c r="B466" s="151" t="s">
        <v>110</v>
      </c>
      <c r="C466" s="151"/>
      <c r="D466" s="151"/>
      <c r="E466" s="151"/>
      <c r="F466" s="151"/>
      <c r="G466" s="151"/>
      <c r="H466" s="151"/>
      <c r="I466" s="151"/>
      <c r="J466" s="170"/>
      <c r="K466" s="170"/>
      <c r="L466" s="170"/>
      <c r="M466" s="170"/>
      <c r="N466" s="170"/>
    </row>
    <row r="467" spans="2:14" x14ac:dyDescent="0.2">
      <c r="B467" s="151" t="s">
        <v>111</v>
      </c>
      <c r="C467" s="151"/>
      <c r="D467" s="151"/>
      <c r="E467" s="151"/>
      <c r="F467" s="151"/>
      <c r="G467" s="151"/>
      <c r="H467" s="151"/>
      <c r="I467" s="151"/>
      <c r="J467" s="170"/>
      <c r="K467" s="170"/>
      <c r="L467" s="170"/>
      <c r="M467" s="170"/>
      <c r="N467" s="170"/>
    </row>
    <row r="468" spans="2:14" x14ac:dyDescent="0.2">
      <c r="B468" s="151" t="s">
        <v>112</v>
      </c>
      <c r="C468" s="151"/>
      <c r="D468" s="151"/>
      <c r="E468" s="151"/>
      <c r="F468" s="151"/>
      <c r="G468" s="151"/>
      <c r="H468" s="151"/>
      <c r="I468" s="151"/>
      <c r="J468" s="152"/>
      <c r="K468" s="152"/>
      <c r="L468" s="152"/>
      <c r="M468" s="152"/>
      <c r="N468" s="152"/>
    </row>
    <row r="469" spans="2:14" x14ac:dyDescent="0.2">
      <c r="B469" s="151" t="s">
        <v>113</v>
      </c>
      <c r="C469" s="151"/>
      <c r="D469" s="151"/>
      <c r="E469" s="151"/>
      <c r="F469" s="151"/>
      <c r="G469" s="151"/>
      <c r="H469" s="151"/>
      <c r="I469" s="151"/>
      <c r="J469" s="152"/>
      <c r="K469" s="152"/>
      <c r="L469" s="152"/>
      <c r="M469" s="152"/>
      <c r="N469" s="152"/>
    </row>
    <row r="470" spans="2:14" x14ac:dyDescent="0.2">
      <c r="B470" s="151" t="s">
        <v>114</v>
      </c>
      <c r="C470" s="151"/>
      <c r="D470" s="151"/>
      <c r="E470" s="151"/>
      <c r="F470" s="151"/>
      <c r="G470" s="151"/>
      <c r="H470" s="151"/>
      <c r="I470" s="151"/>
      <c r="J470" s="152"/>
      <c r="K470" s="152"/>
      <c r="L470" s="152"/>
      <c r="M470" s="152"/>
      <c r="N470" s="152"/>
    </row>
    <row r="471" spans="2:14" x14ac:dyDescent="0.2">
      <c r="B471" s="151" t="s">
        <v>115</v>
      </c>
      <c r="C471" s="151"/>
      <c r="D471" s="151"/>
      <c r="E471" s="151"/>
      <c r="F471" s="151"/>
      <c r="G471" s="151"/>
      <c r="H471" s="151"/>
      <c r="I471" s="151"/>
      <c r="J471" s="152"/>
      <c r="K471" s="152"/>
      <c r="L471" s="152"/>
      <c r="M471" s="152"/>
      <c r="N471" s="152"/>
    </row>
    <row r="472" spans="2:14" x14ac:dyDescent="0.2">
      <c r="B472" s="174"/>
      <c r="C472" s="174"/>
      <c r="D472" s="174"/>
      <c r="E472" s="174"/>
      <c r="F472" s="174"/>
      <c r="G472" s="174"/>
      <c r="H472" s="174"/>
      <c r="I472" s="175"/>
      <c r="J472" s="152"/>
      <c r="K472" s="152"/>
      <c r="L472" s="152"/>
      <c r="M472" s="152"/>
      <c r="N472" s="152"/>
    </row>
    <row r="473" spans="2:14" x14ac:dyDescent="0.2">
      <c r="B473" s="151" t="s">
        <v>116</v>
      </c>
      <c r="C473" s="151"/>
      <c r="D473" s="151"/>
      <c r="E473" s="151"/>
      <c r="F473" s="151"/>
      <c r="G473" s="151"/>
      <c r="H473" s="87"/>
      <c r="I473" s="152"/>
      <c r="J473" s="152" t="s">
        <v>117</v>
      </c>
      <c r="K473" s="152"/>
      <c r="L473" s="152"/>
      <c r="M473" s="152"/>
      <c r="N473" s="152"/>
    </row>
    <row r="474" spans="2:14" x14ac:dyDescent="0.2">
      <c r="B474" s="176" t="s">
        <v>155</v>
      </c>
      <c r="C474" s="176"/>
      <c r="D474" s="151"/>
      <c r="E474" s="151"/>
      <c r="F474" s="151"/>
      <c r="G474" s="151"/>
      <c r="H474" s="87"/>
      <c r="I474" s="152"/>
      <c r="J474" s="157"/>
      <c r="K474" s="157"/>
      <c r="L474" s="157"/>
      <c r="M474" s="152"/>
      <c r="N474" s="152"/>
    </row>
    <row r="475" spans="2:14" x14ac:dyDescent="0.2">
      <c r="B475" s="177" t="s">
        <v>118</v>
      </c>
      <c r="C475" s="151"/>
      <c r="D475" s="151"/>
      <c r="E475" s="151"/>
      <c r="F475" s="151"/>
      <c r="G475" s="151"/>
      <c r="H475" s="87"/>
      <c r="I475" s="152"/>
      <c r="J475" s="152" t="s">
        <v>118</v>
      </c>
      <c r="K475" s="152"/>
      <c r="L475" s="152"/>
      <c r="M475" s="152"/>
      <c r="N475" s="152"/>
    </row>
    <row r="476" spans="2:14" x14ac:dyDescent="0.2">
      <c r="B476" s="151"/>
      <c r="C476" s="151"/>
      <c r="D476" s="151"/>
      <c r="E476" s="151"/>
      <c r="F476" s="151"/>
      <c r="G476" s="151"/>
      <c r="H476" s="87"/>
      <c r="I476" s="152"/>
      <c r="J476" s="152"/>
      <c r="K476" s="152"/>
      <c r="L476" s="152"/>
      <c r="M476" s="152"/>
      <c r="N476" s="152"/>
    </row>
    <row r="477" spans="2:14" x14ac:dyDescent="0.2">
      <c r="B477" s="176"/>
      <c r="C477" s="176"/>
      <c r="D477" s="151"/>
      <c r="E477" s="151"/>
      <c r="F477" s="151"/>
      <c r="G477" s="151"/>
      <c r="H477" s="87"/>
      <c r="I477" s="152"/>
      <c r="J477" s="157"/>
      <c r="K477" s="157"/>
      <c r="L477" s="157"/>
      <c r="M477" s="152"/>
      <c r="N477" s="152"/>
    </row>
    <row r="478" spans="2:14" x14ac:dyDescent="0.2">
      <c r="B478" s="96" t="s">
        <v>119</v>
      </c>
      <c r="C478" s="151"/>
      <c r="D478" s="151"/>
      <c r="E478" s="151"/>
      <c r="F478" s="151"/>
      <c r="G478" s="151"/>
      <c r="H478" s="87"/>
      <c r="I478" s="152"/>
      <c r="K478" s="178" t="s">
        <v>119</v>
      </c>
      <c r="L478" s="178"/>
      <c r="M478" s="152"/>
      <c r="N478" s="152"/>
    </row>
    <row r="479" spans="2:14" x14ac:dyDescent="0.2">
      <c r="B479" s="151"/>
      <c r="C479" s="151"/>
      <c r="D479" s="151"/>
      <c r="E479" s="151"/>
      <c r="F479" s="151"/>
      <c r="G479" s="151"/>
      <c r="H479" s="87"/>
      <c r="I479" s="152"/>
      <c r="J479" s="152"/>
      <c r="K479" s="152"/>
      <c r="L479" s="152"/>
      <c r="M479" s="152"/>
      <c r="N479" s="152"/>
    </row>
    <row r="480" spans="2:14" x14ac:dyDescent="0.2">
      <c r="B480" s="174" t="s">
        <v>120</v>
      </c>
      <c r="C480" s="151"/>
      <c r="D480" s="151"/>
      <c r="E480" s="151"/>
      <c r="F480" s="151"/>
      <c r="G480" s="151"/>
      <c r="H480" s="87"/>
      <c r="I480" s="152"/>
      <c r="J480" s="152" t="s">
        <v>120</v>
      </c>
      <c r="K480" s="152"/>
      <c r="L480" s="152"/>
      <c r="M480" s="152"/>
      <c r="N480" s="152"/>
    </row>
    <row r="481" spans="1:14" x14ac:dyDescent="0.2">
      <c r="A481" s="139"/>
    </row>
    <row r="482" spans="1:14" x14ac:dyDescent="0.2">
      <c r="A482" s="138"/>
      <c r="B482" s="151"/>
      <c r="C482" s="151"/>
      <c r="D482" s="151"/>
      <c r="E482" s="151"/>
      <c r="F482" s="151"/>
      <c r="G482" s="151"/>
      <c r="H482" s="87"/>
      <c r="I482" s="152"/>
      <c r="J482" s="152"/>
      <c r="K482" s="152"/>
      <c r="M482" s="152"/>
      <c r="N482" s="154" t="s">
        <v>87</v>
      </c>
    </row>
    <row r="483" spans="1:14" x14ac:dyDescent="0.2">
      <c r="B483" s="151"/>
      <c r="C483" s="151"/>
      <c r="D483" s="151"/>
      <c r="E483" s="151"/>
      <c r="F483" s="151"/>
      <c r="G483" s="151"/>
      <c r="H483" s="87"/>
      <c r="I483" s="152"/>
      <c r="J483" s="152"/>
      <c r="K483" s="152"/>
      <c r="M483" s="152"/>
      <c r="N483" s="154" t="s">
        <v>88</v>
      </c>
    </row>
    <row r="484" spans="1:14" x14ac:dyDescent="0.2">
      <c r="B484" s="151"/>
      <c r="C484" s="151"/>
      <c r="D484" s="151"/>
      <c r="E484" s="151"/>
      <c r="F484" s="151"/>
      <c r="G484" s="151"/>
      <c r="H484" s="87"/>
      <c r="I484" s="152"/>
      <c r="J484" s="152"/>
      <c r="K484" s="152"/>
      <c r="M484" s="152"/>
      <c r="N484" s="154" t="s">
        <v>89</v>
      </c>
    </row>
    <row r="485" spans="1:14" x14ac:dyDescent="0.2">
      <c r="B485" s="151"/>
      <c r="C485" s="151"/>
      <c r="D485" s="151"/>
      <c r="E485" s="151"/>
      <c r="F485" s="151"/>
      <c r="G485" s="151"/>
      <c r="H485" s="87"/>
      <c r="I485" s="152"/>
      <c r="J485" s="152"/>
      <c r="K485" s="152"/>
      <c r="L485" s="152"/>
      <c r="M485" s="152"/>
      <c r="N485" s="152"/>
    </row>
    <row r="486" spans="1:14" x14ac:dyDescent="0.2">
      <c r="B486" s="151"/>
      <c r="D486" s="151"/>
      <c r="E486" s="151"/>
      <c r="F486" s="151"/>
      <c r="G486" s="151"/>
      <c r="H486" s="151" t="s">
        <v>90</v>
      </c>
      <c r="I486" s="151"/>
      <c r="J486" s="151"/>
      <c r="K486" s="151"/>
      <c r="L486" s="151"/>
      <c r="M486" s="152"/>
      <c r="N486" s="152"/>
    </row>
    <row r="487" spans="1:14" x14ac:dyDescent="0.2">
      <c r="B487" s="151"/>
      <c r="D487" s="151"/>
      <c r="E487" s="151"/>
      <c r="F487" s="151" t="s">
        <v>91</v>
      </c>
      <c r="G487" s="151"/>
      <c r="H487" s="151"/>
      <c r="I487" s="151"/>
      <c r="J487" s="151"/>
      <c r="K487" s="151"/>
      <c r="L487" s="151"/>
      <c r="M487" s="152"/>
      <c r="N487" s="152"/>
    </row>
    <row r="488" spans="1:14" x14ac:dyDescent="0.2">
      <c r="B488" s="151" t="s">
        <v>92</v>
      </c>
      <c r="C488" s="86"/>
      <c r="D488" s="86"/>
      <c r="E488" s="86"/>
      <c r="F488" s="86"/>
      <c r="G488" s="86"/>
      <c r="H488" s="86"/>
      <c r="I488" s="156"/>
      <c r="J488" s="156"/>
      <c r="K488" s="156"/>
      <c r="L488" s="152" t="s">
        <v>93</v>
      </c>
      <c r="M488" s="152"/>
      <c r="N488" s="152"/>
    </row>
    <row r="489" spans="1:14" x14ac:dyDescent="0.2">
      <c r="B489" s="151"/>
      <c r="C489" s="86"/>
      <c r="D489" s="86"/>
      <c r="E489" s="86"/>
      <c r="F489" s="86"/>
      <c r="G489" s="86"/>
      <c r="H489" s="86"/>
      <c r="I489" s="156"/>
      <c r="J489" s="156"/>
      <c r="K489" s="156"/>
      <c r="L489" s="156"/>
      <c r="M489" s="156"/>
      <c r="N489" s="156"/>
    </row>
    <row r="490" spans="1:14" x14ac:dyDescent="0.2">
      <c r="B490" s="151" t="s">
        <v>159</v>
      </c>
      <c r="C490" s="86"/>
      <c r="D490" s="86"/>
      <c r="E490" s="86"/>
      <c r="F490" s="86"/>
      <c r="G490" s="86"/>
      <c r="H490" s="86"/>
      <c r="I490" s="156"/>
      <c r="J490" s="156"/>
      <c r="K490" s="156"/>
      <c r="L490" s="156"/>
      <c r="M490" s="156"/>
      <c r="N490" s="156"/>
    </row>
    <row r="491" spans="1:14" x14ac:dyDescent="0.2">
      <c r="B491" s="151" t="s">
        <v>94</v>
      </c>
      <c r="C491" s="86"/>
      <c r="D491" s="86"/>
      <c r="E491" s="86"/>
      <c r="F491" s="86"/>
      <c r="G491" s="86"/>
      <c r="H491" s="86"/>
      <c r="I491" s="156"/>
      <c r="J491" s="156"/>
      <c r="K491" s="156"/>
      <c r="L491" s="156"/>
      <c r="M491" s="156"/>
      <c r="N491" s="156"/>
    </row>
    <row r="492" spans="1:14" x14ac:dyDescent="0.2">
      <c r="B492" s="151" t="s">
        <v>158</v>
      </c>
      <c r="C492" s="86"/>
      <c r="D492" s="86"/>
      <c r="E492" s="86"/>
      <c r="F492" s="86"/>
      <c r="G492" s="86"/>
      <c r="H492" s="86"/>
      <c r="I492" s="156"/>
      <c r="J492" s="156"/>
      <c r="K492" s="156"/>
      <c r="L492" s="156"/>
      <c r="M492" s="156"/>
      <c r="N492" s="156"/>
    </row>
    <row r="493" spans="1:14" x14ac:dyDescent="0.2">
      <c r="B493" s="151" t="s">
        <v>161</v>
      </c>
      <c r="C493" s="86"/>
      <c r="D493" s="86"/>
      <c r="E493" s="86"/>
      <c r="F493" s="86"/>
      <c r="G493" s="86"/>
      <c r="H493" s="86"/>
      <c r="I493" s="156"/>
      <c r="J493" s="156"/>
      <c r="K493" s="156"/>
      <c r="L493" s="156"/>
      <c r="M493" s="156"/>
      <c r="N493" s="156"/>
    </row>
    <row r="494" spans="1:14" x14ac:dyDescent="0.2">
      <c r="B494" s="151"/>
      <c r="C494" s="151"/>
      <c r="D494" s="151"/>
      <c r="E494" s="151"/>
      <c r="F494" s="151"/>
      <c r="G494" s="151"/>
      <c r="H494" s="87"/>
      <c r="I494" s="152"/>
      <c r="J494" s="157"/>
      <c r="K494" s="152"/>
      <c r="L494" s="152"/>
      <c r="M494" s="152"/>
      <c r="N494" s="152"/>
    </row>
    <row r="495" spans="1:14" ht="12.75" customHeight="1" x14ac:dyDescent="0.2">
      <c r="B495" s="130" t="s">
        <v>34</v>
      </c>
      <c r="C495" s="132" t="s">
        <v>95</v>
      </c>
      <c r="D495" s="130" t="s">
        <v>96</v>
      </c>
      <c r="E495" s="130" t="s">
        <v>97</v>
      </c>
      <c r="F495" s="130" t="s">
        <v>121</v>
      </c>
      <c r="G495" s="130" t="s">
        <v>98</v>
      </c>
      <c r="H495" s="128" t="s">
        <v>7</v>
      </c>
      <c r="I495" s="150" t="s">
        <v>167</v>
      </c>
      <c r="K495" s="158"/>
      <c r="L495" s="159"/>
      <c r="M495" s="160" t="s">
        <v>99</v>
      </c>
      <c r="N495" s="161" t="s">
        <v>100</v>
      </c>
    </row>
    <row r="496" spans="1:14" x14ac:dyDescent="0.2">
      <c r="B496" s="131"/>
      <c r="C496" s="133"/>
      <c r="D496" s="131"/>
      <c r="E496" s="131"/>
      <c r="F496" s="131"/>
      <c r="G496" s="131"/>
      <c r="H496" s="129"/>
      <c r="I496" s="149" t="s">
        <v>101</v>
      </c>
      <c r="J496" s="75" t="s">
        <v>102</v>
      </c>
      <c r="K496" s="75" t="s">
        <v>103</v>
      </c>
      <c r="L496" s="75" t="s">
        <v>104</v>
      </c>
      <c r="M496" s="149"/>
      <c r="N496" s="162"/>
    </row>
    <row r="497" spans="1:14" ht="12.75" customHeight="1" x14ac:dyDescent="0.2">
      <c r="A497" s="94" t="s">
        <v>189</v>
      </c>
      <c r="B497" s="163"/>
      <c r="C497" s="140"/>
      <c r="D497" s="140"/>
      <c r="E497" s="140"/>
      <c r="F497" s="140"/>
      <c r="G497" s="141"/>
      <c r="H497" s="11" t="s">
        <v>16</v>
      </c>
      <c r="I497" s="12">
        <v>102.99</v>
      </c>
      <c r="J497" s="12">
        <v>73.39</v>
      </c>
      <c r="K497" s="12">
        <v>37.18</v>
      </c>
      <c r="L497" s="12"/>
      <c r="M497" s="12">
        <v>5.87</v>
      </c>
      <c r="N497" s="12"/>
    </row>
    <row r="498" spans="1:14" x14ac:dyDescent="0.2">
      <c r="A498" s="94">
        <v>9</v>
      </c>
      <c r="B498" s="142"/>
      <c r="C498" s="143"/>
      <c r="D498" s="143"/>
      <c r="E498" s="143"/>
      <c r="F498" s="143"/>
      <c r="G498" s="144"/>
      <c r="H498" s="11" t="s">
        <v>24</v>
      </c>
      <c r="I498" s="12">
        <v>770.31</v>
      </c>
      <c r="J498" s="12">
        <v>550.4</v>
      </c>
      <c r="K498" s="12">
        <v>276.91000000000003</v>
      </c>
      <c r="L498" s="12"/>
      <c r="M498" s="12">
        <v>23.97</v>
      </c>
      <c r="N498" s="12"/>
    </row>
    <row r="499" spans="1:14" x14ac:dyDescent="0.2">
      <c r="B499" s="142"/>
      <c r="C499" s="143"/>
      <c r="D499" s="143"/>
      <c r="E499" s="143"/>
      <c r="F499" s="143"/>
      <c r="G499" s="144"/>
      <c r="H499" s="11" t="s">
        <v>18</v>
      </c>
      <c r="I499" s="12">
        <v>61.16</v>
      </c>
      <c r="J499" s="12">
        <v>44.52</v>
      </c>
      <c r="K499" s="12">
        <v>22.75</v>
      </c>
      <c r="L499" s="12"/>
      <c r="M499" s="12">
        <v>1.22</v>
      </c>
      <c r="N499" s="12"/>
    </row>
    <row r="500" spans="1:14" x14ac:dyDescent="0.2">
      <c r="B500" s="164"/>
      <c r="C500" s="148" t="s">
        <v>163</v>
      </c>
      <c r="D500" s="143"/>
      <c r="E500" s="143"/>
      <c r="F500" s="143"/>
      <c r="G500" s="144"/>
      <c r="H500" s="11" t="s">
        <v>63</v>
      </c>
      <c r="I500" s="12">
        <v>61.16</v>
      </c>
      <c r="J500" s="12">
        <v>44.52</v>
      </c>
      <c r="K500" s="12">
        <v>22.75</v>
      </c>
      <c r="L500" s="12"/>
      <c r="M500" s="12">
        <v>1.22</v>
      </c>
      <c r="N500" s="12"/>
    </row>
    <row r="501" spans="1:14" x14ac:dyDescent="0.2">
      <c r="B501" s="142"/>
      <c r="C501" s="143"/>
      <c r="D501" s="143"/>
      <c r="E501" s="143"/>
      <c r="F501" s="143"/>
      <c r="G501" s="144"/>
      <c r="H501" s="11" t="s">
        <v>56</v>
      </c>
      <c r="I501" s="12">
        <v>770.31</v>
      </c>
      <c r="J501" s="12">
        <v>550.4</v>
      </c>
      <c r="K501" s="12">
        <v>276.91000000000003</v>
      </c>
      <c r="L501" s="12"/>
      <c r="M501" s="12">
        <v>23.97</v>
      </c>
      <c r="N501" s="12"/>
    </row>
    <row r="502" spans="1:14" x14ac:dyDescent="0.2">
      <c r="B502" s="142"/>
      <c r="C502" s="143"/>
      <c r="D502" s="143"/>
      <c r="E502" s="143"/>
      <c r="F502" s="143"/>
      <c r="G502" s="144"/>
      <c r="H502" s="11" t="s">
        <v>28</v>
      </c>
      <c r="I502" s="12">
        <v>61.16</v>
      </c>
      <c r="J502" s="12">
        <v>44.52</v>
      </c>
      <c r="K502" s="12">
        <v>22.75</v>
      </c>
      <c r="L502" s="12"/>
      <c r="M502" s="12">
        <v>1.22</v>
      </c>
      <c r="N502" s="12"/>
    </row>
    <row r="503" spans="1:14" x14ac:dyDescent="0.2">
      <c r="B503" s="145"/>
      <c r="C503" s="146"/>
      <c r="D503" s="146"/>
      <c r="E503" s="146"/>
      <c r="F503" s="146"/>
      <c r="G503" s="147"/>
      <c r="H503" s="11" t="s">
        <v>17</v>
      </c>
      <c r="I503" s="12">
        <v>19.57</v>
      </c>
      <c r="J503" s="12">
        <v>14.92</v>
      </c>
      <c r="K503" s="12">
        <v>7.58</v>
      </c>
      <c r="L503" s="12"/>
      <c r="M503" s="12">
        <v>0.49</v>
      </c>
      <c r="N503" s="12"/>
    </row>
    <row r="504" spans="1:14" x14ac:dyDescent="0.2">
      <c r="A504" s="94">
        <v>296</v>
      </c>
      <c r="B504" s="70" t="s">
        <v>25</v>
      </c>
      <c r="C504" s="97" t="s">
        <v>105</v>
      </c>
      <c r="D504" s="70">
        <v>51</v>
      </c>
      <c r="E504" s="70">
        <v>14</v>
      </c>
      <c r="F504" s="70">
        <v>1</v>
      </c>
      <c r="G504" s="179">
        <v>3</v>
      </c>
      <c r="H504" s="165" t="s">
        <v>16</v>
      </c>
      <c r="I504" s="166">
        <v>33.9</v>
      </c>
      <c r="J504" s="166">
        <v>42.33</v>
      </c>
      <c r="K504" s="166">
        <v>4.05</v>
      </c>
      <c r="L504" s="92">
        <v>80.279999999999987</v>
      </c>
      <c r="M504" s="88">
        <v>32.44</v>
      </c>
      <c r="N504" s="88">
        <v>112.71999999999998</v>
      </c>
    </row>
    <row r="505" spans="1:14" x14ac:dyDescent="0.2">
      <c r="B505" s="8"/>
      <c r="C505" s="8"/>
      <c r="D505" s="8"/>
      <c r="E505" s="8"/>
      <c r="F505" s="8"/>
      <c r="G505" s="8"/>
      <c r="H505" s="135" t="s">
        <v>106</v>
      </c>
      <c r="I505" s="136">
        <v>3491.36</v>
      </c>
      <c r="J505" s="136">
        <v>3106.6</v>
      </c>
      <c r="K505" s="136">
        <v>150.58000000000001</v>
      </c>
      <c r="L505" s="136">
        <v>6748.54</v>
      </c>
      <c r="M505" s="136">
        <v>190.42</v>
      </c>
      <c r="N505" s="136">
        <v>11633.14</v>
      </c>
    </row>
    <row r="506" spans="1:14" x14ac:dyDescent="0.2">
      <c r="B506" s="8"/>
      <c r="C506" s="8"/>
      <c r="D506" s="8"/>
      <c r="E506" s="8"/>
      <c r="F506" s="8"/>
      <c r="G506" s="8"/>
      <c r="H506" s="165" t="s">
        <v>24</v>
      </c>
      <c r="I506" s="166">
        <v>0</v>
      </c>
      <c r="J506" s="166">
        <v>0</v>
      </c>
      <c r="K506" s="166">
        <v>0</v>
      </c>
      <c r="L506" s="92">
        <v>0</v>
      </c>
      <c r="M506" s="88">
        <v>0</v>
      </c>
      <c r="N506" s="88">
        <v>0</v>
      </c>
    </row>
    <row r="507" spans="1:14" x14ac:dyDescent="0.2">
      <c r="B507" s="8"/>
      <c r="C507" s="8"/>
      <c r="D507" s="8"/>
      <c r="E507" s="8"/>
      <c r="F507" s="8"/>
      <c r="G507" s="8"/>
      <c r="H507" s="135" t="s">
        <v>106</v>
      </c>
      <c r="I507" s="136">
        <v>0</v>
      </c>
      <c r="J507" s="136">
        <v>0</v>
      </c>
      <c r="K507" s="136">
        <v>0</v>
      </c>
      <c r="L507" s="136">
        <v>0</v>
      </c>
      <c r="M507" s="136">
        <v>0</v>
      </c>
      <c r="N507" s="136">
        <v>0</v>
      </c>
    </row>
    <row r="508" spans="1:14" x14ac:dyDescent="0.2">
      <c r="B508" s="8"/>
      <c r="C508" s="8"/>
      <c r="D508" s="8"/>
      <c r="E508" s="8"/>
      <c r="F508" s="8"/>
      <c r="G508" s="8"/>
      <c r="H508" s="165" t="s">
        <v>37</v>
      </c>
      <c r="I508" s="166">
        <v>0</v>
      </c>
      <c r="J508" s="166">
        <v>0</v>
      </c>
      <c r="K508" s="166">
        <v>0</v>
      </c>
      <c r="L508" s="92">
        <v>0</v>
      </c>
      <c r="M508" s="88">
        <v>0</v>
      </c>
      <c r="N508" s="88">
        <v>0</v>
      </c>
    </row>
    <row r="509" spans="1:14" x14ac:dyDescent="0.2">
      <c r="B509" s="8"/>
      <c r="C509" s="8"/>
      <c r="D509" s="8"/>
      <c r="E509" s="8"/>
      <c r="F509" s="8"/>
      <c r="G509" s="8"/>
      <c r="H509" s="135" t="s">
        <v>106</v>
      </c>
      <c r="I509" s="136">
        <v>0</v>
      </c>
      <c r="J509" s="136">
        <v>0</v>
      </c>
      <c r="K509" s="136">
        <v>0</v>
      </c>
      <c r="L509" s="136">
        <v>0</v>
      </c>
      <c r="M509" s="136">
        <v>0</v>
      </c>
      <c r="N509" s="136">
        <v>0</v>
      </c>
    </row>
    <row r="510" spans="1:14" x14ac:dyDescent="0.2">
      <c r="B510" s="8"/>
      <c r="C510" s="8"/>
      <c r="D510" s="8"/>
      <c r="E510" s="8"/>
      <c r="F510" s="8"/>
      <c r="G510" s="8"/>
      <c r="H510" s="14" t="s">
        <v>18</v>
      </c>
      <c r="I510" s="92">
        <v>1.76</v>
      </c>
      <c r="J510" s="92">
        <v>21.26</v>
      </c>
      <c r="K510" s="92">
        <v>3.58</v>
      </c>
      <c r="L510" s="92">
        <v>26.6</v>
      </c>
      <c r="M510" s="92">
        <v>22.55</v>
      </c>
      <c r="N510" s="88">
        <v>49.150000000000006</v>
      </c>
    </row>
    <row r="511" spans="1:14" x14ac:dyDescent="0.2">
      <c r="B511" s="8"/>
      <c r="C511" s="8"/>
      <c r="D511" s="8"/>
      <c r="E511" s="8"/>
      <c r="F511" s="8"/>
      <c r="G511" s="8"/>
      <c r="H511" s="135" t="s">
        <v>106</v>
      </c>
      <c r="I511" s="136">
        <v>107.64</v>
      </c>
      <c r="J511" s="136">
        <v>946.5</v>
      </c>
      <c r="K511" s="136">
        <v>81.45</v>
      </c>
      <c r="L511" s="136">
        <v>1135.5900000000001</v>
      </c>
      <c r="M511" s="136">
        <v>27.51</v>
      </c>
      <c r="N511" s="136">
        <v>1950.07</v>
      </c>
    </row>
    <row r="512" spans="1:14" x14ac:dyDescent="0.2">
      <c r="B512" s="8"/>
      <c r="C512" s="8"/>
      <c r="D512" s="8"/>
      <c r="E512" s="8"/>
      <c r="F512" s="8"/>
      <c r="G512" s="8"/>
      <c r="H512" s="14" t="s">
        <v>63</v>
      </c>
      <c r="I512" s="92">
        <v>0</v>
      </c>
      <c r="J512" s="92">
        <v>0</v>
      </c>
      <c r="K512" s="92">
        <v>0</v>
      </c>
      <c r="L512" s="92">
        <v>0</v>
      </c>
      <c r="M512" s="92">
        <v>0</v>
      </c>
      <c r="N512" s="88">
        <v>0</v>
      </c>
    </row>
    <row r="513" spans="1:14" x14ac:dyDescent="0.2">
      <c r="B513" s="8"/>
      <c r="C513" s="8"/>
      <c r="D513" s="8"/>
      <c r="E513" s="8"/>
      <c r="F513" s="8"/>
      <c r="G513" s="8"/>
      <c r="H513" s="135" t="s">
        <v>106</v>
      </c>
      <c r="I513" s="136">
        <v>0</v>
      </c>
      <c r="J513" s="136">
        <v>0</v>
      </c>
      <c r="K513" s="136">
        <v>0</v>
      </c>
      <c r="L513" s="136">
        <v>0</v>
      </c>
      <c r="M513" s="136">
        <v>0</v>
      </c>
      <c r="N513" s="136">
        <v>0</v>
      </c>
    </row>
    <row r="514" spans="1:14" x14ac:dyDescent="0.2">
      <c r="B514" s="8"/>
      <c r="C514" s="8"/>
      <c r="D514" s="8"/>
      <c r="E514" s="8"/>
      <c r="F514" s="8"/>
      <c r="G514" s="8"/>
      <c r="H514" s="14" t="s">
        <v>56</v>
      </c>
      <c r="I514" s="92">
        <v>0.28000000000000003</v>
      </c>
      <c r="J514" s="92">
        <v>0.27</v>
      </c>
      <c r="K514" s="92">
        <v>0</v>
      </c>
      <c r="L514" s="92">
        <v>0.55000000000000004</v>
      </c>
      <c r="M514" s="92">
        <v>0.63</v>
      </c>
      <c r="N514" s="88">
        <v>1.1800000000000002</v>
      </c>
    </row>
    <row r="515" spans="1:14" x14ac:dyDescent="0.2">
      <c r="B515" s="8"/>
      <c r="C515" s="8"/>
      <c r="D515" s="8"/>
      <c r="E515" s="8"/>
      <c r="F515" s="8"/>
      <c r="G515" s="8"/>
      <c r="H515" s="135" t="s">
        <v>106</v>
      </c>
      <c r="I515" s="136">
        <v>215.69</v>
      </c>
      <c r="J515" s="136">
        <v>148.61000000000001</v>
      </c>
      <c r="K515" s="136">
        <v>0</v>
      </c>
      <c r="L515" s="136">
        <v>364.3</v>
      </c>
      <c r="M515" s="136">
        <v>15.1</v>
      </c>
      <c r="N515" s="136">
        <v>636.09</v>
      </c>
    </row>
    <row r="516" spans="1:14" x14ac:dyDescent="0.2">
      <c r="B516" s="8"/>
      <c r="C516" s="8"/>
      <c r="D516" s="8"/>
      <c r="E516" s="8"/>
      <c r="F516" s="8"/>
      <c r="G516" s="8"/>
      <c r="H516" s="14" t="s">
        <v>28</v>
      </c>
      <c r="I516" s="92">
        <v>0</v>
      </c>
      <c r="J516" s="92">
        <v>0</v>
      </c>
      <c r="K516" s="92">
        <v>0</v>
      </c>
      <c r="L516" s="92">
        <v>0</v>
      </c>
      <c r="M516" s="92">
        <v>0</v>
      </c>
      <c r="N516" s="88">
        <v>0</v>
      </c>
    </row>
    <row r="517" spans="1:14" x14ac:dyDescent="0.2">
      <c r="B517" s="8"/>
      <c r="C517" s="8"/>
      <c r="D517" s="8"/>
      <c r="E517" s="8"/>
      <c r="F517" s="8"/>
      <c r="G517" s="8"/>
      <c r="H517" s="135" t="s">
        <v>106</v>
      </c>
      <c r="I517" s="136">
        <v>0</v>
      </c>
      <c r="J517" s="136">
        <v>0</v>
      </c>
      <c r="K517" s="136">
        <v>0</v>
      </c>
      <c r="L517" s="136">
        <v>0</v>
      </c>
      <c r="M517" s="136">
        <v>0</v>
      </c>
      <c r="N517" s="136">
        <v>0</v>
      </c>
    </row>
    <row r="518" spans="1:14" x14ac:dyDescent="0.2">
      <c r="B518" s="180"/>
      <c r="C518" s="180"/>
      <c r="D518" s="180"/>
      <c r="E518" s="180"/>
      <c r="F518" s="180"/>
      <c r="G518" s="180"/>
      <c r="H518" s="14" t="s">
        <v>17</v>
      </c>
      <c r="I518" s="92">
        <v>185.93</v>
      </c>
      <c r="J518" s="92">
        <v>36.21</v>
      </c>
      <c r="K518" s="92">
        <v>0</v>
      </c>
      <c r="L518" s="92">
        <v>222.14000000000001</v>
      </c>
      <c r="M518" s="92">
        <v>103.63</v>
      </c>
      <c r="N518" s="88">
        <v>325.77</v>
      </c>
    </row>
    <row r="519" spans="1:14" x14ac:dyDescent="0.2">
      <c r="B519" s="180"/>
      <c r="C519" s="180"/>
      <c r="D519" s="180"/>
      <c r="E519" s="180"/>
      <c r="F519" s="180"/>
      <c r="G519" s="180"/>
      <c r="H519" s="135" t="s">
        <v>106</v>
      </c>
      <c r="I519" s="136">
        <v>3638.65</v>
      </c>
      <c r="J519" s="136">
        <v>540.25</v>
      </c>
      <c r="K519" s="136">
        <v>0</v>
      </c>
      <c r="L519" s="136">
        <v>4178.8999999999996</v>
      </c>
      <c r="M519" s="136">
        <v>50.78</v>
      </c>
      <c r="N519" s="136">
        <v>7091.3</v>
      </c>
    </row>
    <row r="520" spans="1:14" x14ac:dyDescent="0.2">
      <c r="B520" s="180"/>
      <c r="C520" s="180"/>
      <c r="D520" s="180"/>
      <c r="E520" s="180"/>
      <c r="F520" s="180"/>
      <c r="G520" s="180"/>
      <c r="H520" s="13" t="s">
        <v>107</v>
      </c>
      <c r="I520" s="91">
        <v>0</v>
      </c>
      <c r="J520" s="91">
        <v>0</v>
      </c>
      <c r="K520" s="91">
        <v>0</v>
      </c>
      <c r="L520" s="91">
        <v>0</v>
      </c>
      <c r="M520" s="91">
        <v>0</v>
      </c>
      <c r="N520" s="85">
        <v>0</v>
      </c>
    </row>
    <row r="521" spans="1:14" x14ac:dyDescent="0.2">
      <c r="B521" s="180"/>
      <c r="C521" s="180"/>
      <c r="D521" s="180"/>
      <c r="E521" s="180"/>
      <c r="F521" s="180"/>
      <c r="G521" s="180"/>
      <c r="H521" s="137" t="s">
        <v>122</v>
      </c>
      <c r="I521" s="136">
        <v>7453.34</v>
      </c>
      <c r="J521" s="136">
        <v>4741.96</v>
      </c>
      <c r="K521" s="136">
        <v>232.03000000000003</v>
      </c>
      <c r="L521" s="136">
        <v>12427.33</v>
      </c>
      <c r="M521" s="136">
        <v>283.80999999999995</v>
      </c>
      <c r="N521" s="136">
        <v>21310.6</v>
      </c>
    </row>
    <row r="523" spans="1:14" x14ac:dyDescent="0.2">
      <c r="B523" s="171" t="s">
        <v>108</v>
      </c>
      <c r="C523" s="171"/>
      <c r="D523" s="171"/>
      <c r="E523" s="171"/>
      <c r="F523" s="172"/>
      <c r="G523" s="151"/>
      <c r="H523" s="87"/>
      <c r="I523" s="152"/>
      <c r="J523" s="170"/>
      <c r="K523" s="170"/>
      <c r="L523" s="170"/>
      <c r="M523" s="170"/>
      <c r="N523" s="170"/>
    </row>
    <row r="524" spans="1:14" x14ac:dyDescent="0.2">
      <c r="A524" s="95"/>
      <c r="B524" s="87" t="s">
        <v>156</v>
      </c>
      <c r="C524" s="87"/>
      <c r="D524" s="87"/>
      <c r="E524" s="87"/>
      <c r="F524" s="87"/>
      <c r="G524" s="87"/>
      <c r="H524" s="87"/>
      <c r="I524" s="87"/>
      <c r="J524" s="173"/>
      <c r="K524" s="173"/>
      <c r="L524" s="173"/>
      <c r="M524" s="173"/>
      <c r="N524" s="173"/>
    </row>
    <row r="525" spans="1:14" x14ac:dyDescent="0.2">
      <c r="B525" s="151" t="s">
        <v>109</v>
      </c>
      <c r="C525" s="151"/>
      <c r="D525" s="151"/>
      <c r="E525" s="151"/>
      <c r="F525" s="151"/>
      <c r="G525" s="151"/>
      <c r="H525" s="151"/>
      <c r="I525" s="151"/>
      <c r="J525" s="170"/>
      <c r="K525" s="170"/>
      <c r="L525" s="170"/>
      <c r="M525" s="170"/>
      <c r="N525" s="170"/>
    </row>
    <row r="526" spans="1:14" x14ac:dyDescent="0.2">
      <c r="B526" s="151" t="s">
        <v>110</v>
      </c>
      <c r="C526" s="151"/>
      <c r="D526" s="151"/>
      <c r="E526" s="151"/>
      <c r="F526" s="151"/>
      <c r="G526" s="151"/>
      <c r="H526" s="151"/>
      <c r="I526" s="151"/>
      <c r="J526" s="170"/>
      <c r="K526" s="170"/>
      <c r="L526" s="170"/>
      <c r="M526" s="170"/>
      <c r="N526" s="170"/>
    </row>
    <row r="527" spans="1:14" x14ac:dyDescent="0.2">
      <c r="B527" s="151" t="s">
        <v>111</v>
      </c>
      <c r="C527" s="151"/>
      <c r="D527" s="151"/>
      <c r="E527" s="151"/>
      <c r="F527" s="151"/>
      <c r="G527" s="151"/>
      <c r="H527" s="151"/>
      <c r="I527" s="151"/>
      <c r="J527" s="170"/>
      <c r="K527" s="170"/>
      <c r="L527" s="170"/>
      <c r="M527" s="170"/>
      <c r="N527" s="170"/>
    </row>
    <row r="528" spans="1:14" x14ac:dyDescent="0.2">
      <c r="B528" s="151" t="s">
        <v>112</v>
      </c>
      <c r="C528" s="151"/>
      <c r="D528" s="151"/>
      <c r="E528" s="151"/>
      <c r="F528" s="151"/>
      <c r="G528" s="151"/>
      <c r="H528" s="151"/>
      <c r="I528" s="151"/>
      <c r="J528" s="152"/>
      <c r="K528" s="152"/>
      <c r="L528" s="152"/>
      <c r="M528" s="152"/>
      <c r="N528" s="152"/>
    </row>
    <row r="529" spans="1:14" x14ac:dyDescent="0.2">
      <c r="B529" s="151" t="s">
        <v>113</v>
      </c>
      <c r="C529" s="151"/>
      <c r="D529" s="151"/>
      <c r="E529" s="151"/>
      <c r="F529" s="151"/>
      <c r="G529" s="151"/>
      <c r="H529" s="151"/>
      <c r="I529" s="151"/>
      <c r="J529" s="152"/>
      <c r="K529" s="152"/>
      <c r="L529" s="152"/>
      <c r="M529" s="152"/>
      <c r="N529" s="152"/>
    </row>
    <row r="530" spans="1:14" x14ac:dyDescent="0.2">
      <c r="B530" s="151" t="s">
        <v>114</v>
      </c>
      <c r="C530" s="151"/>
      <c r="D530" s="151"/>
      <c r="E530" s="151"/>
      <c r="F530" s="151"/>
      <c r="G530" s="151"/>
      <c r="H530" s="151"/>
      <c r="I530" s="151"/>
      <c r="J530" s="152"/>
      <c r="K530" s="152"/>
      <c r="L530" s="152"/>
      <c r="M530" s="152"/>
      <c r="N530" s="152"/>
    </row>
    <row r="531" spans="1:14" x14ac:dyDescent="0.2">
      <c r="B531" s="151" t="s">
        <v>115</v>
      </c>
      <c r="C531" s="151"/>
      <c r="D531" s="151"/>
      <c r="E531" s="151"/>
      <c r="F531" s="151"/>
      <c r="G531" s="151"/>
      <c r="H531" s="151"/>
      <c r="I531" s="151"/>
      <c r="J531" s="152"/>
      <c r="K531" s="152"/>
      <c r="L531" s="152"/>
      <c r="M531" s="152"/>
      <c r="N531" s="152"/>
    </row>
    <row r="532" spans="1:14" x14ac:dyDescent="0.2">
      <c r="B532" s="174"/>
      <c r="C532" s="174"/>
      <c r="D532" s="174"/>
      <c r="E532" s="174"/>
      <c r="F532" s="174"/>
      <c r="G532" s="174"/>
      <c r="H532" s="174"/>
      <c r="I532" s="175"/>
      <c r="J532" s="152"/>
      <c r="K532" s="152"/>
      <c r="L532" s="152"/>
      <c r="M532" s="152"/>
      <c r="N532" s="152"/>
    </row>
    <row r="533" spans="1:14" x14ac:dyDescent="0.2">
      <c r="B533" s="151" t="s">
        <v>116</v>
      </c>
      <c r="C533" s="151"/>
      <c r="D533" s="151"/>
      <c r="E533" s="151"/>
      <c r="F533" s="151"/>
      <c r="G533" s="151"/>
      <c r="H533" s="87"/>
      <c r="I533" s="152"/>
      <c r="J533" s="152" t="s">
        <v>117</v>
      </c>
      <c r="K533" s="152"/>
      <c r="L533" s="152"/>
      <c r="M533" s="152"/>
      <c r="N533" s="152"/>
    </row>
    <row r="534" spans="1:14" x14ac:dyDescent="0.2">
      <c r="B534" s="176" t="s">
        <v>155</v>
      </c>
      <c r="C534" s="176"/>
      <c r="D534" s="151"/>
      <c r="E534" s="151"/>
      <c r="F534" s="151"/>
      <c r="G534" s="151"/>
      <c r="H534" s="87"/>
      <c r="I534" s="152"/>
      <c r="J534" s="157"/>
      <c r="K534" s="157"/>
      <c r="L534" s="157"/>
      <c r="M534" s="152"/>
      <c r="N534" s="152"/>
    </row>
    <row r="535" spans="1:14" x14ac:dyDescent="0.2">
      <c r="B535" s="177" t="s">
        <v>118</v>
      </c>
      <c r="C535" s="151"/>
      <c r="D535" s="151"/>
      <c r="E535" s="151"/>
      <c r="F535" s="151"/>
      <c r="G535" s="151"/>
      <c r="H535" s="87"/>
      <c r="I535" s="152"/>
      <c r="J535" s="152" t="s">
        <v>118</v>
      </c>
      <c r="K535" s="152"/>
      <c r="L535" s="152"/>
      <c r="M535" s="152"/>
      <c r="N535" s="152"/>
    </row>
    <row r="536" spans="1:14" x14ac:dyDescent="0.2">
      <c r="B536" s="151"/>
      <c r="C536" s="151"/>
      <c r="D536" s="151"/>
      <c r="E536" s="151"/>
      <c r="F536" s="151"/>
      <c r="G536" s="151"/>
      <c r="H536" s="87"/>
      <c r="I536" s="152"/>
      <c r="J536" s="152"/>
      <c r="K536" s="152"/>
      <c r="L536" s="152"/>
      <c r="M536" s="152"/>
      <c r="N536" s="152"/>
    </row>
    <row r="537" spans="1:14" x14ac:dyDescent="0.2">
      <c r="B537" s="176"/>
      <c r="C537" s="176"/>
      <c r="D537" s="151"/>
      <c r="E537" s="151"/>
      <c r="F537" s="151"/>
      <c r="G537" s="151"/>
      <c r="H537" s="87"/>
      <c r="I537" s="152"/>
      <c r="J537" s="157"/>
      <c r="K537" s="157"/>
      <c r="L537" s="157"/>
      <c r="M537" s="152"/>
      <c r="N537" s="152"/>
    </row>
    <row r="538" spans="1:14" x14ac:dyDescent="0.2">
      <c r="B538" s="96" t="s">
        <v>119</v>
      </c>
      <c r="C538" s="151"/>
      <c r="D538" s="151"/>
      <c r="E538" s="151"/>
      <c r="F538" s="151"/>
      <c r="G538" s="151"/>
      <c r="H538" s="87"/>
      <c r="I538" s="152"/>
      <c r="K538" s="178" t="s">
        <v>119</v>
      </c>
      <c r="L538" s="178"/>
      <c r="M538" s="152"/>
      <c r="N538" s="152"/>
    </row>
    <row r="539" spans="1:14" x14ac:dyDescent="0.2">
      <c r="B539" s="151"/>
      <c r="C539" s="151"/>
      <c r="D539" s="151"/>
      <c r="E539" s="151"/>
      <c r="F539" s="151"/>
      <c r="G539" s="151"/>
      <c r="H539" s="87"/>
      <c r="I539" s="152"/>
      <c r="J539" s="152"/>
      <c r="K539" s="152"/>
      <c r="L539" s="152"/>
      <c r="M539" s="152"/>
      <c r="N539" s="152"/>
    </row>
    <row r="540" spans="1:14" x14ac:dyDescent="0.2">
      <c r="B540" s="174" t="s">
        <v>120</v>
      </c>
      <c r="C540" s="151"/>
      <c r="D540" s="151"/>
      <c r="E540" s="151"/>
      <c r="F540" s="151"/>
      <c r="G540" s="151"/>
      <c r="H540" s="87"/>
      <c r="I540" s="152"/>
      <c r="J540" s="152" t="s">
        <v>120</v>
      </c>
      <c r="K540" s="152"/>
      <c r="L540" s="152"/>
      <c r="M540" s="152"/>
      <c r="N540" s="152"/>
    </row>
    <row r="541" spans="1:14" x14ac:dyDescent="0.2">
      <c r="A541" s="139"/>
    </row>
    <row r="542" spans="1:14" x14ac:dyDescent="0.2">
      <c r="A542" s="138"/>
      <c r="B542" s="151"/>
      <c r="C542" s="151"/>
      <c r="D542" s="151"/>
      <c r="E542" s="151"/>
      <c r="F542" s="151"/>
      <c r="G542" s="151"/>
      <c r="H542" s="87"/>
      <c r="I542" s="152"/>
      <c r="J542" s="152"/>
      <c r="K542" s="152"/>
      <c r="M542" s="152"/>
      <c r="N542" s="154" t="s">
        <v>87</v>
      </c>
    </row>
    <row r="543" spans="1:14" x14ac:dyDescent="0.2">
      <c r="B543" s="151"/>
      <c r="C543" s="151"/>
      <c r="D543" s="151"/>
      <c r="E543" s="151"/>
      <c r="F543" s="151"/>
      <c r="G543" s="151"/>
      <c r="H543" s="87"/>
      <c r="I543" s="152"/>
      <c r="J543" s="152"/>
      <c r="K543" s="152"/>
      <c r="M543" s="152"/>
      <c r="N543" s="154" t="s">
        <v>88</v>
      </c>
    </row>
    <row r="544" spans="1:14" x14ac:dyDescent="0.2">
      <c r="B544" s="151"/>
      <c r="C544" s="151"/>
      <c r="D544" s="151"/>
      <c r="E544" s="151"/>
      <c r="F544" s="151"/>
      <c r="G544" s="151"/>
      <c r="H544" s="87"/>
      <c r="I544" s="152"/>
      <c r="J544" s="152"/>
      <c r="K544" s="152"/>
      <c r="M544" s="152"/>
      <c r="N544" s="154" t="s">
        <v>89</v>
      </c>
    </row>
    <row r="545" spans="1:14" x14ac:dyDescent="0.2">
      <c r="B545" s="151"/>
      <c r="C545" s="151"/>
      <c r="D545" s="151"/>
      <c r="E545" s="151"/>
      <c r="F545" s="151"/>
      <c r="G545" s="151"/>
      <c r="H545" s="87"/>
      <c r="I545" s="152"/>
      <c r="J545" s="152"/>
      <c r="K545" s="152"/>
      <c r="L545" s="152"/>
      <c r="M545" s="152"/>
      <c r="N545" s="152"/>
    </row>
    <row r="546" spans="1:14" x14ac:dyDescent="0.2">
      <c r="B546" s="151"/>
      <c r="D546" s="151"/>
      <c r="E546" s="151"/>
      <c r="F546" s="151"/>
      <c r="G546" s="151"/>
      <c r="H546" s="151" t="s">
        <v>90</v>
      </c>
      <c r="I546" s="151"/>
      <c r="J546" s="151"/>
      <c r="K546" s="151"/>
      <c r="L546" s="151"/>
      <c r="M546" s="152"/>
      <c r="N546" s="152"/>
    </row>
    <row r="547" spans="1:14" x14ac:dyDescent="0.2">
      <c r="B547" s="151"/>
      <c r="D547" s="151"/>
      <c r="E547" s="151"/>
      <c r="F547" s="151" t="s">
        <v>91</v>
      </c>
      <c r="G547" s="151"/>
      <c r="H547" s="151"/>
      <c r="I547" s="151"/>
      <c r="J547" s="151"/>
      <c r="K547" s="151"/>
      <c r="L547" s="151"/>
      <c r="M547" s="152"/>
      <c r="N547" s="152"/>
    </row>
    <row r="548" spans="1:14" x14ac:dyDescent="0.2">
      <c r="B548" s="151" t="s">
        <v>92</v>
      </c>
      <c r="C548" s="86"/>
      <c r="D548" s="86"/>
      <c r="E548" s="86"/>
      <c r="F548" s="86"/>
      <c r="G548" s="86"/>
      <c r="H548" s="86"/>
      <c r="I548" s="156"/>
      <c r="J548" s="156"/>
      <c r="K548" s="156"/>
      <c r="L548" s="152" t="s">
        <v>93</v>
      </c>
      <c r="M548" s="152"/>
      <c r="N548" s="152"/>
    </row>
    <row r="549" spans="1:14" x14ac:dyDescent="0.2">
      <c r="B549" s="151"/>
      <c r="C549" s="86"/>
      <c r="D549" s="86"/>
      <c r="E549" s="86"/>
      <c r="F549" s="86"/>
      <c r="G549" s="86"/>
      <c r="H549" s="86"/>
      <c r="I549" s="156"/>
      <c r="J549" s="156"/>
      <c r="K549" s="156"/>
      <c r="L549" s="156"/>
      <c r="M549" s="156"/>
      <c r="N549" s="156"/>
    </row>
    <row r="550" spans="1:14" x14ac:dyDescent="0.2">
      <c r="B550" s="151" t="s">
        <v>159</v>
      </c>
      <c r="C550" s="86"/>
      <c r="D550" s="86"/>
      <c r="E550" s="86"/>
      <c r="F550" s="86"/>
      <c r="G550" s="86"/>
      <c r="H550" s="86"/>
      <c r="I550" s="156"/>
      <c r="J550" s="156"/>
      <c r="K550" s="156"/>
      <c r="L550" s="156"/>
      <c r="M550" s="156"/>
      <c r="N550" s="156"/>
    </row>
    <row r="551" spans="1:14" x14ac:dyDescent="0.2">
      <c r="B551" s="151" t="s">
        <v>94</v>
      </c>
      <c r="C551" s="86"/>
      <c r="D551" s="86"/>
      <c r="E551" s="86"/>
      <c r="F551" s="86"/>
      <c r="G551" s="86"/>
      <c r="H551" s="86"/>
      <c r="I551" s="156"/>
      <c r="J551" s="156"/>
      <c r="K551" s="156"/>
      <c r="L551" s="156"/>
      <c r="M551" s="156"/>
      <c r="N551" s="156"/>
    </row>
    <row r="552" spans="1:14" x14ac:dyDescent="0.2">
      <c r="B552" s="151" t="s">
        <v>158</v>
      </c>
      <c r="C552" s="86"/>
      <c r="D552" s="86"/>
      <c r="E552" s="86"/>
      <c r="F552" s="86"/>
      <c r="G552" s="86"/>
      <c r="H552" s="86"/>
      <c r="I552" s="156"/>
      <c r="J552" s="156"/>
      <c r="K552" s="156"/>
      <c r="L552" s="156"/>
      <c r="M552" s="156"/>
      <c r="N552" s="156"/>
    </row>
    <row r="553" spans="1:14" x14ac:dyDescent="0.2">
      <c r="B553" s="151" t="s">
        <v>161</v>
      </c>
      <c r="C553" s="86"/>
      <c r="D553" s="86"/>
      <c r="E553" s="86"/>
      <c r="F553" s="86"/>
      <c r="G553" s="86"/>
      <c r="H553" s="86"/>
      <c r="I553" s="156"/>
      <c r="J553" s="156"/>
      <c r="K553" s="156"/>
      <c r="L553" s="156"/>
      <c r="M553" s="156"/>
      <c r="N553" s="156"/>
    </row>
    <row r="554" spans="1:14" x14ac:dyDescent="0.2">
      <c r="B554" s="151"/>
      <c r="C554" s="151"/>
      <c r="D554" s="151"/>
      <c r="E554" s="151"/>
      <c r="F554" s="151"/>
      <c r="G554" s="151"/>
      <c r="H554" s="87"/>
      <c r="I554" s="152"/>
      <c r="J554" s="157"/>
      <c r="K554" s="152"/>
      <c r="L554" s="152"/>
      <c r="M554" s="152"/>
      <c r="N554" s="152"/>
    </row>
    <row r="555" spans="1:14" ht="12.75" customHeight="1" x14ac:dyDescent="0.2">
      <c r="B555" s="130" t="s">
        <v>34</v>
      </c>
      <c r="C555" s="132" t="s">
        <v>95</v>
      </c>
      <c r="D555" s="130" t="s">
        <v>96</v>
      </c>
      <c r="E555" s="130" t="s">
        <v>97</v>
      </c>
      <c r="F555" s="130" t="s">
        <v>121</v>
      </c>
      <c r="G555" s="130" t="s">
        <v>98</v>
      </c>
      <c r="H555" s="128" t="s">
        <v>7</v>
      </c>
      <c r="I555" s="150" t="s">
        <v>167</v>
      </c>
      <c r="K555" s="158"/>
      <c r="L555" s="159"/>
      <c r="M555" s="160" t="s">
        <v>99</v>
      </c>
      <c r="N555" s="161" t="s">
        <v>100</v>
      </c>
    </row>
    <row r="556" spans="1:14" x14ac:dyDescent="0.2">
      <c r="B556" s="131"/>
      <c r="C556" s="133"/>
      <c r="D556" s="131"/>
      <c r="E556" s="131"/>
      <c r="F556" s="131"/>
      <c r="G556" s="131"/>
      <c r="H556" s="129"/>
      <c r="I556" s="149" t="s">
        <v>101</v>
      </c>
      <c r="J556" s="75" t="s">
        <v>102</v>
      </c>
      <c r="K556" s="75" t="s">
        <v>103</v>
      </c>
      <c r="L556" s="75" t="s">
        <v>104</v>
      </c>
      <c r="M556" s="149"/>
      <c r="N556" s="162"/>
    </row>
    <row r="557" spans="1:14" ht="12.75" customHeight="1" x14ac:dyDescent="0.2">
      <c r="A557" s="94" t="s">
        <v>190</v>
      </c>
      <c r="B557" s="163"/>
      <c r="C557" s="140"/>
      <c r="D557" s="140"/>
      <c r="E557" s="140"/>
      <c r="F557" s="140"/>
      <c r="G557" s="141"/>
      <c r="H557" s="11" t="s">
        <v>16</v>
      </c>
      <c r="I557" s="12">
        <v>102.99</v>
      </c>
      <c r="J557" s="12">
        <v>73.39</v>
      </c>
      <c r="K557" s="12">
        <v>37.18</v>
      </c>
      <c r="L557" s="12"/>
      <c r="M557" s="12">
        <v>5.87</v>
      </c>
      <c r="N557" s="12"/>
    </row>
    <row r="558" spans="1:14" x14ac:dyDescent="0.2">
      <c r="A558" s="94">
        <v>10</v>
      </c>
      <c r="B558" s="142"/>
      <c r="C558" s="143"/>
      <c r="D558" s="143"/>
      <c r="E558" s="143"/>
      <c r="F558" s="143"/>
      <c r="G558" s="144"/>
      <c r="H558" s="11" t="s">
        <v>24</v>
      </c>
      <c r="I558" s="12">
        <v>770.31</v>
      </c>
      <c r="J558" s="12">
        <v>550.4</v>
      </c>
      <c r="K558" s="12">
        <v>276.91000000000003</v>
      </c>
      <c r="L558" s="12"/>
      <c r="M558" s="12">
        <v>23.97</v>
      </c>
      <c r="N558" s="12"/>
    </row>
    <row r="559" spans="1:14" x14ac:dyDescent="0.2">
      <c r="B559" s="142"/>
      <c r="C559" s="143"/>
      <c r="D559" s="143"/>
      <c r="E559" s="143"/>
      <c r="F559" s="143"/>
      <c r="G559" s="144"/>
      <c r="H559" s="11" t="s">
        <v>18</v>
      </c>
      <c r="I559" s="12">
        <v>61.16</v>
      </c>
      <c r="J559" s="12">
        <v>44.52</v>
      </c>
      <c r="K559" s="12">
        <v>22.75</v>
      </c>
      <c r="L559" s="12"/>
      <c r="M559" s="12">
        <v>1.22</v>
      </c>
      <c r="N559" s="12"/>
    </row>
    <row r="560" spans="1:14" x14ac:dyDescent="0.2">
      <c r="B560" s="164"/>
      <c r="C560" s="148" t="s">
        <v>163</v>
      </c>
      <c r="D560" s="143"/>
      <c r="E560" s="143"/>
      <c r="F560" s="143"/>
      <c r="G560" s="144"/>
      <c r="H560" s="11" t="s">
        <v>63</v>
      </c>
      <c r="I560" s="12">
        <v>61.16</v>
      </c>
      <c r="J560" s="12">
        <v>44.52</v>
      </c>
      <c r="K560" s="12">
        <v>22.75</v>
      </c>
      <c r="L560" s="12"/>
      <c r="M560" s="12">
        <v>1.22</v>
      </c>
      <c r="N560" s="12"/>
    </row>
    <row r="561" spans="1:14" x14ac:dyDescent="0.2">
      <c r="B561" s="142"/>
      <c r="C561" s="143"/>
      <c r="D561" s="143"/>
      <c r="E561" s="143"/>
      <c r="F561" s="143"/>
      <c r="G561" s="144"/>
      <c r="H561" s="11" t="s">
        <v>56</v>
      </c>
      <c r="I561" s="12">
        <v>770.31</v>
      </c>
      <c r="J561" s="12">
        <v>550.4</v>
      </c>
      <c r="K561" s="12">
        <v>276.91000000000003</v>
      </c>
      <c r="L561" s="12"/>
      <c r="M561" s="12">
        <v>23.97</v>
      </c>
      <c r="N561" s="12"/>
    </row>
    <row r="562" spans="1:14" x14ac:dyDescent="0.2">
      <c r="B562" s="142"/>
      <c r="C562" s="143"/>
      <c r="D562" s="143"/>
      <c r="E562" s="143"/>
      <c r="F562" s="143"/>
      <c r="G562" s="144"/>
      <c r="H562" s="11" t="s">
        <v>28</v>
      </c>
      <c r="I562" s="12">
        <v>61.16</v>
      </c>
      <c r="J562" s="12">
        <v>44.52</v>
      </c>
      <c r="K562" s="12">
        <v>22.75</v>
      </c>
      <c r="L562" s="12"/>
      <c r="M562" s="12">
        <v>1.22</v>
      </c>
      <c r="N562" s="12"/>
    </row>
    <row r="563" spans="1:14" x14ac:dyDescent="0.2">
      <c r="B563" s="145"/>
      <c r="C563" s="146"/>
      <c r="D563" s="146"/>
      <c r="E563" s="146"/>
      <c r="F563" s="146"/>
      <c r="G563" s="147"/>
      <c r="H563" s="11" t="s">
        <v>17</v>
      </c>
      <c r="I563" s="12">
        <v>19.57</v>
      </c>
      <c r="J563" s="12">
        <v>14.92</v>
      </c>
      <c r="K563" s="12">
        <v>7.58</v>
      </c>
      <c r="L563" s="12"/>
      <c r="M563" s="12">
        <v>0.49</v>
      </c>
      <c r="N563" s="12"/>
    </row>
    <row r="564" spans="1:14" x14ac:dyDescent="0.2">
      <c r="A564" s="94">
        <v>333</v>
      </c>
      <c r="B564" s="70" t="s">
        <v>59</v>
      </c>
      <c r="C564" s="97" t="s">
        <v>105</v>
      </c>
      <c r="D564" s="70">
        <v>31</v>
      </c>
      <c r="E564" s="70">
        <v>22</v>
      </c>
      <c r="F564" s="70">
        <v>1</v>
      </c>
      <c r="G564" s="179">
        <v>1.6</v>
      </c>
      <c r="H564" s="165" t="s">
        <v>16</v>
      </c>
      <c r="I564" s="166">
        <v>31.73</v>
      </c>
      <c r="J564" s="166">
        <v>34.51</v>
      </c>
      <c r="K564" s="166">
        <v>0</v>
      </c>
      <c r="L564" s="92">
        <v>66.239999999999995</v>
      </c>
      <c r="M564" s="88">
        <v>128.88</v>
      </c>
      <c r="N564" s="88">
        <v>195.12</v>
      </c>
    </row>
    <row r="565" spans="1:14" x14ac:dyDescent="0.2">
      <c r="B565" s="8"/>
      <c r="C565" s="8"/>
      <c r="D565" s="8"/>
      <c r="E565" s="8"/>
      <c r="F565" s="8"/>
      <c r="G565" s="8"/>
      <c r="H565" s="135" t="s">
        <v>106</v>
      </c>
      <c r="I565" s="136">
        <v>3267.87</v>
      </c>
      <c r="J565" s="136">
        <v>2532.69</v>
      </c>
      <c r="K565" s="136">
        <v>0</v>
      </c>
      <c r="L565" s="136">
        <v>5800.5599999999995</v>
      </c>
      <c r="M565" s="136">
        <v>756.53</v>
      </c>
      <c r="N565" s="136">
        <v>10992.78</v>
      </c>
    </row>
    <row r="566" spans="1:14" x14ac:dyDescent="0.2">
      <c r="B566" s="8"/>
      <c r="C566" s="8"/>
      <c r="D566" s="8"/>
      <c r="E566" s="8"/>
      <c r="F566" s="8"/>
      <c r="G566" s="8"/>
      <c r="H566" s="165" t="s">
        <v>24</v>
      </c>
      <c r="I566" s="166">
        <v>0</v>
      </c>
      <c r="J566" s="166">
        <v>0</v>
      </c>
      <c r="K566" s="166">
        <v>0</v>
      </c>
      <c r="L566" s="92">
        <v>0</v>
      </c>
      <c r="M566" s="88">
        <v>0</v>
      </c>
      <c r="N566" s="88">
        <v>0</v>
      </c>
    </row>
    <row r="567" spans="1:14" x14ac:dyDescent="0.2">
      <c r="B567" s="8"/>
      <c r="C567" s="8"/>
      <c r="D567" s="8"/>
      <c r="E567" s="8"/>
      <c r="F567" s="8"/>
      <c r="G567" s="8"/>
      <c r="H567" s="135" t="s">
        <v>106</v>
      </c>
      <c r="I567" s="136">
        <v>0</v>
      </c>
      <c r="J567" s="136">
        <v>0</v>
      </c>
      <c r="K567" s="136">
        <v>0</v>
      </c>
      <c r="L567" s="136">
        <v>0</v>
      </c>
      <c r="M567" s="136">
        <v>0</v>
      </c>
      <c r="N567" s="136">
        <v>0</v>
      </c>
    </row>
    <row r="568" spans="1:14" x14ac:dyDescent="0.2">
      <c r="B568" s="8"/>
      <c r="C568" s="8"/>
      <c r="D568" s="8"/>
      <c r="E568" s="8"/>
      <c r="F568" s="8"/>
      <c r="G568" s="8"/>
      <c r="H568" s="165" t="s">
        <v>37</v>
      </c>
      <c r="I568" s="166">
        <v>0</v>
      </c>
      <c r="J568" s="166">
        <v>0</v>
      </c>
      <c r="K568" s="166">
        <v>0</v>
      </c>
      <c r="L568" s="92">
        <v>0</v>
      </c>
      <c r="M568" s="88">
        <v>0</v>
      </c>
      <c r="N568" s="88">
        <v>0</v>
      </c>
    </row>
    <row r="569" spans="1:14" x14ac:dyDescent="0.2">
      <c r="B569" s="8"/>
      <c r="C569" s="8"/>
      <c r="D569" s="8"/>
      <c r="E569" s="8"/>
      <c r="F569" s="8"/>
      <c r="G569" s="8"/>
      <c r="H569" s="135" t="s">
        <v>106</v>
      </c>
      <c r="I569" s="136">
        <v>0</v>
      </c>
      <c r="J569" s="136">
        <v>0</v>
      </c>
      <c r="K569" s="136">
        <v>0</v>
      </c>
      <c r="L569" s="136">
        <v>0</v>
      </c>
      <c r="M569" s="136">
        <v>0</v>
      </c>
      <c r="N569" s="136">
        <v>0</v>
      </c>
    </row>
    <row r="570" spans="1:14" x14ac:dyDescent="0.2">
      <c r="B570" s="8"/>
      <c r="C570" s="8"/>
      <c r="D570" s="8"/>
      <c r="E570" s="8"/>
      <c r="F570" s="8"/>
      <c r="G570" s="8"/>
      <c r="H570" s="14" t="s">
        <v>18</v>
      </c>
      <c r="I570" s="92">
        <v>0</v>
      </c>
      <c r="J570" s="92">
        <v>0</v>
      </c>
      <c r="K570" s="92">
        <v>0</v>
      </c>
      <c r="L570" s="92">
        <v>0</v>
      </c>
      <c r="M570" s="92">
        <v>0</v>
      </c>
      <c r="N570" s="88">
        <v>0</v>
      </c>
    </row>
    <row r="571" spans="1:14" x14ac:dyDescent="0.2">
      <c r="B571" s="8"/>
      <c r="C571" s="8"/>
      <c r="D571" s="8"/>
      <c r="E571" s="8"/>
      <c r="F571" s="8"/>
      <c r="G571" s="8"/>
      <c r="H571" s="135" t="s">
        <v>106</v>
      </c>
      <c r="I571" s="136">
        <v>0</v>
      </c>
      <c r="J571" s="136">
        <v>0</v>
      </c>
      <c r="K571" s="136">
        <v>0</v>
      </c>
      <c r="L571" s="136">
        <v>0</v>
      </c>
      <c r="M571" s="136">
        <v>0</v>
      </c>
      <c r="N571" s="136">
        <v>0</v>
      </c>
    </row>
    <row r="572" spans="1:14" x14ac:dyDescent="0.2">
      <c r="B572" s="8"/>
      <c r="C572" s="8"/>
      <c r="D572" s="8"/>
      <c r="E572" s="8"/>
      <c r="F572" s="8"/>
      <c r="G572" s="8"/>
      <c r="H572" s="14" t="s">
        <v>63</v>
      </c>
      <c r="I572" s="92">
        <v>0</v>
      </c>
      <c r="J572" s="92">
        <v>0</v>
      </c>
      <c r="K572" s="92">
        <v>0</v>
      </c>
      <c r="L572" s="92">
        <v>0</v>
      </c>
      <c r="M572" s="92">
        <v>0</v>
      </c>
      <c r="N572" s="88">
        <v>0</v>
      </c>
    </row>
    <row r="573" spans="1:14" x14ac:dyDescent="0.2">
      <c r="B573" s="8"/>
      <c r="C573" s="8"/>
      <c r="D573" s="8"/>
      <c r="E573" s="8"/>
      <c r="F573" s="8"/>
      <c r="G573" s="8"/>
      <c r="H573" s="135" t="s">
        <v>106</v>
      </c>
      <c r="I573" s="136">
        <v>0</v>
      </c>
      <c r="J573" s="136">
        <v>0</v>
      </c>
      <c r="K573" s="136">
        <v>0</v>
      </c>
      <c r="L573" s="136">
        <v>0</v>
      </c>
      <c r="M573" s="136">
        <v>0</v>
      </c>
      <c r="N573" s="136">
        <v>0</v>
      </c>
    </row>
    <row r="574" spans="1:14" x14ac:dyDescent="0.2">
      <c r="B574" s="8"/>
      <c r="C574" s="8"/>
      <c r="D574" s="8"/>
      <c r="E574" s="8"/>
      <c r="F574" s="8"/>
      <c r="G574" s="8"/>
      <c r="H574" s="14" t="s">
        <v>56</v>
      </c>
      <c r="I574" s="92">
        <v>0</v>
      </c>
      <c r="J574" s="92">
        <v>0</v>
      </c>
      <c r="K574" s="92">
        <v>0</v>
      </c>
      <c r="L574" s="92">
        <v>0</v>
      </c>
      <c r="M574" s="92">
        <v>0</v>
      </c>
      <c r="N574" s="88">
        <v>0</v>
      </c>
    </row>
    <row r="575" spans="1:14" x14ac:dyDescent="0.2">
      <c r="B575" s="8"/>
      <c r="C575" s="8"/>
      <c r="D575" s="8"/>
      <c r="E575" s="8"/>
      <c r="F575" s="8"/>
      <c r="G575" s="8"/>
      <c r="H575" s="135" t="s">
        <v>106</v>
      </c>
      <c r="I575" s="136">
        <v>0</v>
      </c>
      <c r="J575" s="136">
        <v>0</v>
      </c>
      <c r="K575" s="136">
        <v>0</v>
      </c>
      <c r="L575" s="136">
        <v>0</v>
      </c>
      <c r="M575" s="136">
        <v>0</v>
      </c>
      <c r="N575" s="136">
        <v>0</v>
      </c>
    </row>
    <row r="576" spans="1:14" x14ac:dyDescent="0.2">
      <c r="B576" s="8"/>
      <c r="C576" s="8"/>
      <c r="D576" s="8"/>
      <c r="E576" s="8"/>
      <c r="F576" s="8"/>
      <c r="G576" s="8"/>
      <c r="H576" s="14" t="s">
        <v>28</v>
      </c>
      <c r="I576" s="92">
        <v>0</v>
      </c>
      <c r="J576" s="92">
        <v>0</v>
      </c>
      <c r="K576" s="92">
        <v>0</v>
      </c>
      <c r="L576" s="92">
        <v>0</v>
      </c>
      <c r="M576" s="92">
        <v>0</v>
      </c>
      <c r="N576" s="88">
        <v>0</v>
      </c>
    </row>
    <row r="577" spans="1:14" x14ac:dyDescent="0.2">
      <c r="B577" s="8"/>
      <c r="C577" s="8"/>
      <c r="D577" s="8"/>
      <c r="E577" s="8"/>
      <c r="F577" s="8"/>
      <c r="G577" s="8"/>
      <c r="H577" s="135" t="s">
        <v>106</v>
      </c>
      <c r="I577" s="136">
        <v>0</v>
      </c>
      <c r="J577" s="136">
        <v>0</v>
      </c>
      <c r="K577" s="136">
        <v>0</v>
      </c>
      <c r="L577" s="136">
        <v>0</v>
      </c>
      <c r="M577" s="136">
        <v>0</v>
      </c>
      <c r="N577" s="136">
        <v>0</v>
      </c>
    </row>
    <row r="578" spans="1:14" x14ac:dyDescent="0.2">
      <c r="B578" s="180"/>
      <c r="C578" s="180"/>
      <c r="D578" s="180"/>
      <c r="E578" s="180"/>
      <c r="F578" s="180"/>
      <c r="G578" s="180"/>
      <c r="H578" s="14" t="s">
        <v>17</v>
      </c>
      <c r="I578" s="92">
        <v>13.25</v>
      </c>
      <c r="J578" s="92">
        <v>8.24</v>
      </c>
      <c r="K578" s="92">
        <v>0</v>
      </c>
      <c r="L578" s="92">
        <v>21.490000000000002</v>
      </c>
      <c r="M578" s="92">
        <v>37.43</v>
      </c>
      <c r="N578" s="88">
        <v>58.92</v>
      </c>
    </row>
    <row r="579" spans="1:14" x14ac:dyDescent="0.2">
      <c r="B579" s="180"/>
      <c r="C579" s="180"/>
      <c r="D579" s="180"/>
      <c r="E579" s="180"/>
      <c r="F579" s="180"/>
      <c r="G579" s="180"/>
      <c r="H579" s="135" t="s">
        <v>106</v>
      </c>
      <c r="I579" s="136">
        <v>259.3</v>
      </c>
      <c r="J579" s="136">
        <v>122.94</v>
      </c>
      <c r="K579" s="136">
        <v>0</v>
      </c>
      <c r="L579" s="136">
        <v>382.24</v>
      </c>
      <c r="M579" s="136">
        <v>18.34</v>
      </c>
      <c r="N579" s="136">
        <v>671.59</v>
      </c>
    </row>
    <row r="580" spans="1:14" x14ac:dyDescent="0.2">
      <c r="B580" s="180"/>
      <c r="C580" s="180"/>
      <c r="D580" s="180"/>
      <c r="E580" s="180"/>
      <c r="F580" s="180"/>
      <c r="G580" s="180"/>
      <c r="H580" s="13" t="s">
        <v>107</v>
      </c>
      <c r="I580" s="91">
        <v>0</v>
      </c>
      <c r="J580" s="91">
        <v>0</v>
      </c>
      <c r="K580" s="91">
        <v>0</v>
      </c>
      <c r="L580" s="91">
        <v>0</v>
      </c>
      <c r="M580" s="91">
        <v>0</v>
      </c>
      <c r="N580" s="85">
        <v>0</v>
      </c>
    </row>
    <row r="581" spans="1:14" x14ac:dyDescent="0.2">
      <c r="B581" s="180"/>
      <c r="C581" s="180"/>
      <c r="D581" s="180"/>
      <c r="E581" s="180"/>
      <c r="F581" s="180"/>
      <c r="G581" s="180"/>
      <c r="H581" s="137" t="s">
        <v>122</v>
      </c>
      <c r="I581" s="136">
        <v>3527.17</v>
      </c>
      <c r="J581" s="136">
        <v>2655.63</v>
      </c>
      <c r="K581" s="136">
        <v>0</v>
      </c>
      <c r="L581" s="136">
        <v>6182.8</v>
      </c>
      <c r="M581" s="136">
        <v>774.87</v>
      </c>
      <c r="N581" s="136">
        <v>11664.37</v>
      </c>
    </row>
    <row r="583" spans="1:14" x14ac:dyDescent="0.2">
      <c r="B583" s="171" t="s">
        <v>108</v>
      </c>
      <c r="C583" s="171"/>
      <c r="D583" s="171"/>
      <c r="E583" s="171"/>
      <c r="F583" s="172"/>
      <c r="G583" s="151"/>
      <c r="H583" s="87"/>
      <c r="I583" s="152"/>
      <c r="J583" s="170"/>
      <c r="K583" s="170"/>
      <c r="L583" s="170"/>
      <c r="M583" s="170"/>
      <c r="N583" s="170"/>
    </row>
    <row r="584" spans="1:14" x14ac:dyDescent="0.2">
      <c r="A584" s="95"/>
      <c r="B584" s="87" t="s">
        <v>156</v>
      </c>
      <c r="C584" s="87"/>
      <c r="D584" s="87"/>
      <c r="E584" s="87"/>
      <c r="F584" s="87"/>
      <c r="G584" s="87"/>
      <c r="H584" s="87"/>
      <c r="I584" s="87"/>
      <c r="J584" s="173"/>
      <c r="K584" s="173"/>
      <c r="L584" s="173"/>
      <c r="M584" s="173"/>
      <c r="N584" s="173"/>
    </row>
    <row r="585" spans="1:14" x14ac:dyDescent="0.2">
      <c r="B585" s="151" t="s">
        <v>109</v>
      </c>
      <c r="C585" s="151"/>
      <c r="D585" s="151"/>
      <c r="E585" s="151"/>
      <c r="F585" s="151"/>
      <c r="G585" s="151"/>
      <c r="H585" s="151"/>
      <c r="I585" s="151"/>
      <c r="J585" s="170"/>
      <c r="K585" s="170"/>
      <c r="L585" s="170"/>
      <c r="M585" s="170"/>
      <c r="N585" s="170"/>
    </row>
    <row r="586" spans="1:14" x14ac:dyDescent="0.2">
      <c r="B586" s="151" t="s">
        <v>110</v>
      </c>
      <c r="C586" s="151"/>
      <c r="D586" s="151"/>
      <c r="E586" s="151"/>
      <c r="F586" s="151"/>
      <c r="G586" s="151"/>
      <c r="H586" s="151"/>
      <c r="I586" s="151"/>
      <c r="J586" s="170"/>
      <c r="K586" s="170"/>
      <c r="L586" s="170"/>
      <c r="M586" s="170"/>
      <c r="N586" s="170"/>
    </row>
    <row r="587" spans="1:14" x14ac:dyDescent="0.2">
      <c r="B587" s="151" t="s">
        <v>111</v>
      </c>
      <c r="C587" s="151"/>
      <c r="D587" s="151"/>
      <c r="E587" s="151"/>
      <c r="F587" s="151"/>
      <c r="G587" s="151"/>
      <c r="H587" s="151"/>
      <c r="I587" s="151"/>
      <c r="J587" s="170"/>
      <c r="K587" s="170"/>
      <c r="L587" s="170"/>
      <c r="M587" s="170"/>
      <c r="N587" s="170"/>
    </row>
    <row r="588" spans="1:14" x14ac:dyDescent="0.2">
      <c r="B588" s="151" t="s">
        <v>112</v>
      </c>
      <c r="C588" s="151"/>
      <c r="D588" s="151"/>
      <c r="E588" s="151"/>
      <c r="F588" s="151"/>
      <c r="G588" s="151"/>
      <c r="H588" s="151"/>
      <c r="I588" s="151"/>
      <c r="J588" s="152"/>
      <c r="K588" s="152"/>
      <c r="L588" s="152"/>
      <c r="M588" s="152"/>
      <c r="N588" s="152"/>
    </row>
    <row r="589" spans="1:14" x14ac:dyDescent="0.2">
      <c r="B589" s="151" t="s">
        <v>113</v>
      </c>
      <c r="C589" s="151"/>
      <c r="D589" s="151"/>
      <c r="E589" s="151"/>
      <c r="F589" s="151"/>
      <c r="G589" s="151"/>
      <c r="H589" s="151"/>
      <c r="I589" s="151"/>
      <c r="J589" s="152"/>
      <c r="K589" s="152"/>
      <c r="L589" s="152"/>
      <c r="M589" s="152"/>
      <c r="N589" s="152"/>
    </row>
    <row r="590" spans="1:14" x14ac:dyDescent="0.2">
      <c r="B590" s="151" t="s">
        <v>114</v>
      </c>
      <c r="C590" s="151"/>
      <c r="D590" s="151"/>
      <c r="E590" s="151"/>
      <c r="F590" s="151"/>
      <c r="G590" s="151"/>
      <c r="H590" s="151"/>
      <c r="I590" s="151"/>
      <c r="J590" s="152"/>
      <c r="K590" s="152"/>
      <c r="L590" s="152"/>
      <c r="M590" s="152"/>
      <c r="N590" s="152"/>
    </row>
    <row r="591" spans="1:14" x14ac:dyDescent="0.2">
      <c r="B591" s="151" t="s">
        <v>115</v>
      </c>
      <c r="C591" s="151"/>
      <c r="D591" s="151"/>
      <c r="E591" s="151"/>
      <c r="F591" s="151"/>
      <c r="G591" s="151"/>
      <c r="H591" s="151"/>
      <c r="I591" s="151"/>
      <c r="J591" s="152"/>
      <c r="K591" s="152"/>
      <c r="L591" s="152"/>
      <c r="M591" s="152"/>
      <c r="N591" s="152"/>
    </row>
    <row r="592" spans="1:14" x14ac:dyDescent="0.2">
      <c r="B592" s="174"/>
      <c r="C592" s="174"/>
      <c r="D592" s="174"/>
      <c r="E592" s="174"/>
      <c r="F592" s="174"/>
      <c r="G592" s="174"/>
      <c r="H592" s="174"/>
      <c r="I592" s="175"/>
      <c r="J592" s="152"/>
      <c r="K592" s="152"/>
      <c r="L592" s="152"/>
      <c r="M592" s="152"/>
      <c r="N592" s="152"/>
    </row>
    <row r="593" spans="1:14" x14ac:dyDescent="0.2">
      <c r="B593" s="151" t="s">
        <v>116</v>
      </c>
      <c r="C593" s="151"/>
      <c r="D593" s="151"/>
      <c r="E593" s="151"/>
      <c r="F593" s="151"/>
      <c r="G593" s="151"/>
      <c r="H593" s="87"/>
      <c r="I593" s="152"/>
      <c r="J593" s="152" t="s">
        <v>117</v>
      </c>
      <c r="K593" s="152"/>
      <c r="L593" s="152"/>
      <c r="M593" s="152"/>
      <c r="N593" s="152"/>
    </row>
    <row r="594" spans="1:14" x14ac:dyDescent="0.2">
      <c r="B594" s="176" t="s">
        <v>155</v>
      </c>
      <c r="C594" s="176"/>
      <c r="D594" s="151"/>
      <c r="E594" s="151"/>
      <c r="F594" s="151"/>
      <c r="G594" s="151"/>
      <c r="H594" s="87"/>
      <c r="I594" s="152"/>
      <c r="J594" s="157"/>
      <c r="K594" s="157"/>
      <c r="L594" s="157"/>
      <c r="M594" s="152"/>
      <c r="N594" s="152"/>
    </row>
    <row r="595" spans="1:14" x14ac:dyDescent="0.2">
      <c r="B595" s="177" t="s">
        <v>118</v>
      </c>
      <c r="C595" s="151"/>
      <c r="D595" s="151"/>
      <c r="E595" s="151"/>
      <c r="F595" s="151"/>
      <c r="G595" s="151"/>
      <c r="H595" s="87"/>
      <c r="I595" s="152"/>
      <c r="J595" s="152" t="s">
        <v>118</v>
      </c>
      <c r="K595" s="152"/>
      <c r="L595" s="152"/>
      <c r="M595" s="152"/>
      <c r="N595" s="152"/>
    </row>
    <row r="596" spans="1:14" x14ac:dyDescent="0.2">
      <c r="B596" s="151"/>
      <c r="C596" s="151"/>
      <c r="D596" s="151"/>
      <c r="E596" s="151"/>
      <c r="F596" s="151"/>
      <c r="G596" s="151"/>
      <c r="H596" s="87"/>
      <c r="I596" s="152"/>
      <c r="J596" s="152"/>
      <c r="K596" s="152"/>
      <c r="L596" s="152"/>
      <c r="M596" s="152"/>
      <c r="N596" s="152"/>
    </row>
    <row r="597" spans="1:14" x14ac:dyDescent="0.2">
      <c r="B597" s="176"/>
      <c r="C597" s="176"/>
      <c r="D597" s="151"/>
      <c r="E597" s="151"/>
      <c r="F597" s="151"/>
      <c r="G597" s="151"/>
      <c r="H597" s="87"/>
      <c r="I597" s="152"/>
      <c r="J597" s="157"/>
      <c r="K597" s="157"/>
      <c r="L597" s="157"/>
      <c r="M597" s="152"/>
      <c r="N597" s="152"/>
    </row>
    <row r="598" spans="1:14" x14ac:dyDescent="0.2">
      <c r="B598" s="96" t="s">
        <v>119</v>
      </c>
      <c r="C598" s="151"/>
      <c r="D598" s="151"/>
      <c r="E598" s="151"/>
      <c r="F598" s="151"/>
      <c r="G598" s="151"/>
      <c r="H598" s="87"/>
      <c r="I598" s="152"/>
      <c r="K598" s="178" t="s">
        <v>119</v>
      </c>
      <c r="L598" s="178"/>
      <c r="M598" s="152"/>
      <c r="N598" s="152"/>
    </row>
    <row r="599" spans="1:14" x14ac:dyDescent="0.2">
      <c r="B599" s="151"/>
      <c r="C599" s="151"/>
      <c r="D599" s="151"/>
      <c r="E599" s="151"/>
      <c r="F599" s="151"/>
      <c r="G599" s="151"/>
      <c r="H599" s="87"/>
      <c r="I599" s="152"/>
      <c r="J599" s="152"/>
      <c r="K599" s="152"/>
      <c r="L599" s="152"/>
      <c r="M599" s="152"/>
      <c r="N599" s="152"/>
    </row>
    <row r="600" spans="1:14" x14ac:dyDescent="0.2">
      <c r="B600" s="174" t="s">
        <v>120</v>
      </c>
      <c r="C600" s="151"/>
      <c r="D600" s="151"/>
      <c r="E600" s="151"/>
      <c r="F600" s="151"/>
      <c r="G600" s="151"/>
      <c r="H600" s="87"/>
      <c r="I600" s="152"/>
      <c r="J600" s="152" t="s">
        <v>120</v>
      </c>
      <c r="K600" s="152"/>
      <c r="L600" s="152"/>
      <c r="M600" s="152"/>
      <c r="N600" s="152"/>
    </row>
    <row r="601" spans="1:14" x14ac:dyDescent="0.2">
      <c r="A601" s="139"/>
    </row>
    <row r="602" spans="1:14" x14ac:dyDescent="0.2">
      <c r="A602" s="138"/>
      <c r="B602" s="151"/>
      <c r="C602" s="151"/>
      <c r="D602" s="151"/>
      <c r="E602" s="151"/>
      <c r="F602" s="151"/>
      <c r="G602" s="151"/>
      <c r="H602" s="87"/>
      <c r="I602" s="152"/>
      <c r="J602" s="152"/>
      <c r="K602" s="152"/>
      <c r="M602" s="152"/>
      <c r="N602" s="154" t="s">
        <v>87</v>
      </c>
    </row>
    <row r="603" spans="1:14" x14ac:dyDescent="0.2">
      <c r="B603" s="151"/>
      <c r="C603" s="151"/>
      <c r="D603" s="151"/>
      <c r="E603" s="151"/>
      <c r="F603" s="151"/>
      <c r="G603" s="151"/>
      <c r="H603" s="87"/>
      <c r="I603" s="152"/>
      <c r="J603" s="152"/>
      <c r="K603" s="152"/>
      <c r="M603" s="152"/>
      <c r="N603" s="154" t="s">
        <v>88</v>
      </c>
    </row>
    <row r="604" spans="1:14" x14ac:dyDescent="0.2">
      <c r="B604" s="151"/>
      <c r="C604" s="151"/>
      <c r="D604" s="151"/>
      <c r="E604" s="151"/>
      <c r="F604" s="151"/>
      <c r="G604" s="151"/>
      <c r="H604" s="87"/>
      <c r="I604" s="152"/>
      <c r="J604" s="152"/>
      <c r="K604" s="152"/>
      <c r="M604" s="152"/>
      <c r="N604" s="154" t="s">
        <v>89</v>
      </c>
    </row>
    <row r="605" spans="1:14" x14ac:dyDescent="0.2">
      <c r="B605" s="151"/>
      <c r="C605" s="151"/>
      <c r="D605" s="151"/>
      <c r="E605" s="151"/>
      <c r="F605" s="151"/>
      <c r="G605" s="151"/>
      <c r="H605" s="87"/>
      <c r="I605" s="152"/>
      <c r="J605" s="152"/>
      <c r="K605" s="152"/>
      <c r="L605" s="152"/>
      <c r="M605" s="152"/>
      <c r="N605" s="152"/>
    </row>
    <row r="606" spans="1:14" x14ac:dyDescent="0.2">
      <c r="B606" s="151"/>
      <c r="D606" s="151"/>
      <c r="E606" s="151"/>
      <c r="F606" s="151"/>
      <c r="G606" s="151"/>
      <c r="H606" s="151" t="s">
        <v>90</v>
      </c>
      <c r="I606" s="151"/>
      <c r="J606" s="151"/>
      <c r="K606" s="151"/>
      <c r="L606" s="151"/>
      <c r="M606" s="152"/>
      <c r="N606" s="152"/>
    </row>
    <row r="607" spans="1:14" x14ac:dyDescent="0.2">
      <c r="B607" s="151"/>
      <c r="D607" s="151"/>
      <c r="E607" s="151"/>
      <c r="F607" s="151" t="s">
        <v>91</v>
      </c>
      <c r="G607" s="151"/>
      <c r="H607" s="151"/>
      <c r="I607" s="151"/>
      <c r="J607" s="151"/>
      <c r="K607" s="151"/>
      <c r="L607" s="151"/>
      <c r="M607" s="152"/>
      <c r="N607" s="152"/>
    </row>
    <row r="608" spans="1:14" x14ac:dyDescent="0.2">
      <c r="B608" s="151" t="s">
        <v>92</v>
      </c>
      <c r="C608" s="86"/>
      <c r="D608" s="86"/>
      <c r="E608" s="86"/>
      <c r="F608" s="86"/>
      <c r="G608" s="86"/>
      <c r="H608" s="86"/>
      <c r="I608" s="156"/>
      <c r="J608" s="156"/>
      <c r="K608" s="156"/>
      <c r="L608" s="152" t="s">
        <v>93</v>
      </c>
      <c r="M608" s="152"/>
      <c r="N608" s="152"/>
    </row>
    <row r="609" spans="1:14" x14ac:dyDescent="0.2">
      <c r="B609" s="151"/>
      <c r="C609" s="86"/>
      <c r="D609" s="86"/>
      <c r="E609" s="86"/>
      <c r="F609" s="86"/>
      <c r="G609" s="86"/>
      <c r="H609" s="86"/>
      <c r="I609" s="156"/>
      <c r="J609" s="156"/>
      <c r="K609" s="156"/>
      <c r="L609" s="156"/>
      <c r="M609" s="156"/>
      <c r="N609" s="156"/>
    </row>
    <row r="610" spans="1:14" x14ac:dyDescent="0.2">
      <c r="B610" s="151" t="s">
        <v>159</v>
      </c>
      <c r="C610" s="86"/>
      <c r="D610" s="86"/>
      <c r="E610" s="86"/>
      <c r="F610" s="86"/>
      <c r="G610" s="86"/>
      <c r="H610" s="86"/>
      <c r="I610" s="156"/>
      <c r="J610" s="156"/>
      <c r="K610" s="156"/>
      <c r="L610" s="156"/>
      <c r="M610" s="156"/>
      <c r="N610" s="156"/>
    </row>
    <row r="611" spans="1:14" x14ac:dyDescent="0.2">
      <c r="B611" s="151" t="s">
        <v>94</v>
      </c>
      <c r="C611" s="86"/>
      <c r="D611" s="86"/>
      <c r="E611" s="86"/>
      <c r="F611" s="86"/>
      <c r="G611" s="86"/>
      <c r="H611" s="86"/>
      <c r="I611" s="156"/>
      <c r="J611" s="156"/>
      <c r="K611" s="156"/>
      <c r="L611" s="156"/>
      <c r="M611" s="156"/>
      <c r="N611" s="156"/>
    </row>
    <row r="612" spans="1:14" x14ac:dyDescent="0.2">
      <c r="B612" s="151" t="s">
        <v>158</v>
      </c>
      <c r="C612" s="86"/>
      <c r="D612" s="86"/>
      <c r="E612" s="86"/>
      <c r="F612" s="86"/>
      <c r="G612" s="86"/>
      <c r="H612" s="86"/>
      <c r="I612" s="156"/>
      <c r="J612" s="156"/>
      <c r="K612" s="156"/>
      <c r="L612" s="156"/>
      <c r="M612" s="156"/>
      <c r="N612" s="156"/>
    </row>
    <row r="613" spans="1:14" x14ac:dyDescent="0.2">
      <c r="B613" s="151" t="s">
        <v>161</v>
      </c>
      <c r="C613" s="86"/>
      <c r="D613" s="86"/>
      <c r="E613" s="86"/>
      <c r="F613" s="86"/>
      <c r="G613" s="86"/>
      <c r="H613" s="86"/>
      <c r="I613" s="156"/>
      <c r="J613" s="156"/>
      <c r="K613" s="156"/>
      <c r="L613" s="156"/>
      <c r="M613" s="156"/>
      <c r="N613" s="156"/>
    </row>
    <row r="614" spans="1:14" x14ac:dyDescent="0.2">
      <c r="B614" s="151"/>
      <c r="C614" s="151"/>
      <c r="D614" s="151"/>
      <c r="E614" s="151"/>
      <c r="F614" s="151"/>
      <c r="G614" s="151"/>
      <c r="H614" s="87"/>
      <c r="I614" s="152"/>
      <c r="J614" s="157"/>
      <c r="K614" s="152"/>
      <c r="L614" s="152"/>
      <c r="M614" s="152"/>
      <c r="N614" s="152"/>
    </row>
    <row r="615" spans="1:14" ht="12.75" customHeight="1" x14ac:dyDescent="0.2">
      <c r="B615" s="130" t="s">
        <v>34</v>
      </c>
      <c r="C615" s="132" t="s">
        <v>95</v>
      </c>
      <c r="D615" s="130" t="s">
        <v>96</v>
      </c>
      <c r="E615" s="130" t="s">
        <v>97</v>
      </c>
      <c r="F615" s="130" t="s">
        <v>121</v>
      </c>
      <c r="G615" s="130" t="s">
        <v>98</v>
      </c>
      <c r="H615" s="128" t="s">
        <v>7</v>
      </c>
      <c r="I615" s="150" t="s">
        <v>167</v>
      </c>
      <c r="K615" s="158"/>
      <c r="L615" s="159"/>
      <c r="M615" s="160" t="s">
        <v>99</v>
      </c>
      <c r="N615" s="161" t="s">
        <v>100</v>
      </c>
    </row>
    <row r="616" spans="1:14" x14ac:dyDescent="0.2">
      <c r="B616" s="131"/>
      <c r="C616" s="133"/>
      <c r="D616" s="131"/>
      <c r="E616" s="131"/>
      <c r="F616" s="131"/>
      <c r="G616" s="131"/>
      <c r="H616" s="129"/>
      <c r="I616" s="149" t="s">
        <v>101</v>
      </c>
      <c r="J616" s="75" t="s">
        <v>102</v>
      </c>
      <c r="K616" s="75" t="s">
        <v>103</v>
      </c>
      <c r="L616" s="75" t="s">
        <v>104</v>
      </c>
      <c r="M616" s="149"/>
      <c r="N616" s="162"/>
    </row>
    <row r="617" spans="1:14" ht="12.75" customHeight="1" x14ac:dyDescent="0.2">
      <c r="A617" s="94" t="s">
        <v>191</v>
      </c>
      <c r="B617" s="163"/>
      <c r="C617" s="140"/>
      <c r="D617" s="140"/>
      <c r="E617" s="140"/>
      <c r="F617" s="140"/>
      <c r="G617" s="141"/>
      <c r="H617" s="11" t="s">
        <v>16</v>
      </c>
      <c r="I617" s="12">
        <v>102.99</v>
      </c>
      <c r="J617" s="12">
        <v>73.39</v>
      </c>
      <c r="K617" s="12">
        <v>37.18</v>
      </c>
      <c r="L617" s="12"/>
      <c r="M617" s="12">
        <v>5.87</v>
      </c>
      <c r="N617" s="12"/>
    </row>
    <row r="618" spans="1:14" x14ac:dyDescent="0.2">
      <c r="A618" s="94">
        <v>11</v>
      </c>
      <c r="B618" s="142"/>
      <c r="C618" s="143"/>
      <c r="D618" s="143"/>
      <c r="E618" s="143"/>
      <c r="F618" s="143"/>
      <c r="G618" s="144"/>
      <c r="H618" s="11" t="s">
        <v>24</v>
      </c>
      <c r="I618" s="12">
        <v>770.31</v>
      </c>
      <c r="J618" s="12">
        <v>550.4</v>
      </c>
      <c r="K618" s="12">
        <v>276.91000000000003</v>
      </c>
      <c r="L618" s="12"/>
      <c r="M618" s="12">
        <v>23.97</v>
      </c>
      <c r="N618" s="12"/>
    </row>
    <row r="619" spans="1:14" x14ac:dyDescent="0.2">
      <c r="B619" s="142"/>
      <c r="C619" s="143"/>
      <c r="D619" s="143"/>
      <c r="E619" s="143"/>
      <c r="F619" s="143"/>
      <c r="G619" s="144"/>
      <c r="H619" s="11" t="s">
        <v>18</v>
      </c>
      <c r="I619" s="12">
        <v>61.16</v>
      </c>
      <c r="J619" s="12">
        <v>44.52</v>
      </c>
      <c r="K619" s="12">
        <v>22.75</v>
      </c>
      <c r="L619" s="12"/>
      <c r="M619" s="12">
        <v>1.22</v>
      </c>
      <c r="N619" s="12"/>
    </row>
    <row r="620" spans="1:14" x14ac:dyDescent="0.2">
      <c r="B620" s="164"/>
      <c r="C620" s="148" t="s">
        <v>163</v>
      </c>
      <c r="D620" s="143"/>
      <c r="E620" s="143"/>
      <c r="F620" s="143"/>
      <c r="G620" s="144"/>
      <c r="H620" s="11" t="s">
        <v>63</v>
      </c>
      <c r="I620" s="12">
        <v>61.16</v>
      </c>
      <c r="J620" s="12">
        <v>44.52</v>
      </c>
      <c r="K620" s="12">
        <v>22.75</v>
      </c>
      <c r="L620" s="12"/>
      <c r="M620" s="12">
        <v>1.22</v>
      </c>
      <c r="N620" s="12"/>
    </row>
    <row r="621" spans="1:14" x14ac:dyDescent="0.2">
      <c r="B621" s="142"/>
      <c r="C621" s="143"/>
      <c r="D621" s="143"/>
      <c r="E621" s="143"/>
      <c r="F621" s="143"/>
      <c r="G621" s="144"/>
      <c r="H621" s="11" t="s">
        <v>56</v>
      </c>
      <c r="I621" s="12">
        <v>770.31</v>
      </c>
      <c r="J621" s="12">
        <v>550.4</v>
      </c>
      <c r="K621" s="12">
        <v>276.91000000000003</v>
      </c>
      <c r="L621" s="12"/>
      <c r="M621" s="12">
        <v>23.97</v>
      </c>
      <c r="N621" s="12"/>
    </row>
    <row r="622" spans="1:14" x14ac:dyDescent="0.2">
      <c r="B622" s="142"/>
      <c r="C622" s="143"/>
      <c r="D622" s="143"/>
      <c r="E622" s="143"/>
      <c r="F622" s="143"/>
      <c r="G622" s="144"/>
      <c r="H622" s="11" t="s">
        <v>28</v>
      </c>
      <c r="I622" s="12">
        <v>61.16</v>
      </c>
      <c r="J622" s="12">
        <v>44.52</v>
      </c>
      <c r="K622" s="12">
        <v>22.75</v>
      </c>
      <c r="L622" s="12"/>
      <c r="M622" s="12">
        <v>1.22</v>
      </c>
      <c r="N622" s="12"/>
    </row>
    <row r="623" spans="1:14" x14ac:dyDescent="0.2">
      <c r="B623" s="145"/>
      <c r="C623" s="146"/>
      <c r="D623" s="146"/>
      <c r="E623" s="146"/>
      <c r="F623" s="146"/>
      <c r="G623" s="147"/>
      <c r="H623" s="11" t="s">
        <v>17</v>
      </c>
      <c r="I623" s="12">
        <v>19.57</v>
      </c>
      <c r="J623" s="12">
        <v>14.92</v>
      </c>
      <c r="K623" s="12">
        <v>7.58</v>
      </c>
      <c r="L623" s="12"/>
      <c r="M623" s="12">
        <v>0.49</v>
      </c>
      <c r="N623" s="12"/>
    </row>
    <row r="624" spans="1:14" x14ac:dyDescent="0.2">
      <c r="A624" s="94">
        <v>370</v>
      </c>
      <c r="B624" s="70" t="s">
        <v>59</v>
      </c>
      <c r="C624" s="97" t="s">
        <v>105</v>
      </c>
      <c r="D624" s="70">
        <v>37</v>
      </c>
      <c r="E624" s="70">
        <v>5</v>
      </c>
      <c r="F624" s="70">
        <v>1</v>
      </c>
      <c r="G624" s="179">
        <v>1.7</v>
      </c>
      <c r="H624" s="165" t="s">
        <v>16</v>
      </c>
      <c r="I624" s="166">
        <v>36.340000000000003</v>
      </c>
      <c r="J624" s="166">
        <v>26.54</v>
      </c>
      <c r="K624" s="166">
        <v>0</v>
      </c>
      <c r="L624" s="92">
        <v>62.88</v>
      </c>
      <c r="M624" s="88">
        <v>79.83</v>
      </c>
      <c r="N624" s="88">
        <v>142.71</v>
      </c>
    </row>
    <row r="625" spans="2:14" x14ac:dyDescent="0.2">
      <c r="B625" s="8"/>
      <c r="C625" s="8"/>
      <c r="D625" s="8"/>
      <c r="E625" s="8"/>
      <c r="F625" s="8"/>
      <c r="G625" s="8"/>
      <c r="H625" s="135" t="s">
        <v>106</v>
      </c>
      <c r="I625" s="136">
        <v>3742.66</v>
      </c>
      <c r="J625" s="136">
        <v>1947.77</v>
      </c>
      <c r="K625" s="136">
        <v>0</v>
      </c>
      <c r="L625" s="136">
        <v>5690.43</v>
      </c>
      <c r="M625" s="136">
        <v>468.6</v>
      </c>
      <c r="N625" s="136">
        <v>10325.469999999999</v>
      </c>
    </row>
    <row r="626" spans="2:14" x14ac:dyDescent="0.2">
      <c r="B626" s="8"/>
      <c r="C626" s="8"/>
      <c r="D626" s="8"/>
      <c r="E626" s="8"/>
      <c r="F626" s="8"/>
      <c r="G626" s="8"/>
      <c r="H626" s="165" t="s">
        <v>24</v>
      </c>
      <c r="I626" s="166">
        <v>0</v>
      </c>
      <c r="J626" s="166">
        <v>0</v>
      </c>
      <c r="K626" s="166">
        <v>0</v>
      </c>
      <c r="L626" s="92">
        <v>0</v>
      </c>
      <c r="M626" s="88">
        <v>0</v>
      </c>
      <c r="N626" s="88">
        <v>0</v>
      </c>
    </row>
    <row r="627" spans="2:14" x14ac:dyDescent="0.2">
      <c r="B627" s="8"/>
      <c r="C627" s="8"/>
      <c r="D627" s="8"/>
      <c r="E627" s="8"/>
      <c r="F627" s="8"/>
      <c r="G627" s="8"/>
      <c r="H627" s="135" t="s">
        <v>106</v>
      </c>
      <c r="I627" s="136">
        <v>0</v>
      </c>
      <c r="J627" s="136">
        <v>0</v>
      </c>
      <c r="K627" s="136">
        <v>0</v>
      </c>
      <c r="L627" s="136">
        <v>0</v>
      </c>
      <c r="M627" s="136">
        <v>0</v>
      </c>
      <c r="N627" s="136">
        <v>0</v>
      </c>
    </row>
    <row r="628" spans="2:14" x14ac:dyDescent="0.2">
      <c r="B628" s="8"/>
      <c r="C628" s="8"/>
      <c r="D628" s="8"/>
      <c r="E628" s="8"/>
      <c r="F628" s="8"/>
      <c r="G628" s="8"/>
      <c r="H628" s="165" t="s">
        <v>37</v>
      </c>
      <c r="I628" s="166">
        <v>0</v>
      </c>
      <c r="J628" s="166">
        <v>0</v>
      </c>
      <c r="K628" s="166">
        <v>0</v>
      </c>
      <c r="L628" s="92">
        <v>0</v>
      </c>
      <c r="M628" s="88">
        <v>0</v>
      </c>
      <c r="N628" s="88">
        <v>0</v>
      </c>
    </row>
    <row r="629" spans="2:14" x14ac:dyDescent="0.2">
      <c r="B629" s="8"/>
      <c r="C629" s="8"/>
      <c r="D629" s="8"/>
      <c r="E629" s="8"/>
      <c r="F629" s="8"/>
      <c r="G629" s="8"/>
      <c r="H629" s="135" t="s">
        <v>106</v>
      </c>
      <c r="I629" s="136">
        <v>0</v>
      </c>
      <c r="J629" s="136">
        <v>0</v>
      </c>
      <c r="K629" s="136">
        <v>0</v>
      </c>
      <c r="L629" s="136">
        <v>0</v>
      </c>
      <c r="M629" s="136">
        <v>0</v>
      </c>
      <c r="N629" s="136">
        <v>0</v>
      </c>
    </row>
    <row r="630" spans="2:14" x14ac:dyDescent="0.2">
      <c r="B630" s="8"/>
      <c r="C630" s="8"/>
      <c r="D630" s="8"/>
      <c r="E630" s="8"/>
      <c r="F630" s="8"/>
      <c r="G630" s="8"/>
      <c r="H630" s="14" t="s">
        <v>18</v>
      </c>
      <c r="I630" s="92">
        <v>0.02</v>
      </c>
      <c r="J630" s="92">
        <v>4.26</v>
      </c>
      <c r="K630" s="92">
        <v>1.6</v>
      </c>
      <c r="L630" s="92">
        <v>5.879999999999999</v>
      </c>
      <c r="M630" s="92">
        <v>13.11</v>
      </c>
      <c r="N630" s="88">
        <v>18.989999999999998</v>
      </c>
    </row>
    <row r="631" spans="2:14" x14ac:dyDescent="0.2">
      <c r="B631" s="8"/>
      <c r="C631" s="8"/>
      <c r="D631" s="8"/>
      <c r="E631" s="8"/>
      <c r="F631" s="8"/>
      <c r="G631" s="8"/>
      <c r="H631" s="135" t="s">
        <v>106</v>
      </c>
      <c r="I631" s="136">
        <v>1.22</v>
      </c>
      <c r="J631" s="136">
        <v>189.66</v>
      </c>
      <c r="K631" s="136">
        <v>36.4</v>
      </c>
      <c r="L631" s="136">
        <v>227.28</v>
      </c>
      <c r="M631" s="136">
        <v>15.99</v>
      </c>
      <c r="N631" s="136">
        <v>407.91</v>
      </c>
    </row>
    <row r="632" spans="2:14" x14ac:dyDescent="0.2">
      <c r="B632" s="8"/>
      <c r="C632" s="8"/>
      <c r="D632" s="8"/>
      <c r="E632" s="8"/>
      <c r="F632" s="8"/>
      <c r="G632" s="8"/>
      <c r="H632" s="14" t="s">
        <v>63</v>
      </c>
      <c r="I632" s="92">
        <v>0</v>
      </c>
      <c r="J632" s="92">
        <v>0</v>
      </c>
      <c r="K632" s="92">
        <v>0</v>
      </c>
      <c r="L632" s="92">
        <v>0</v>
      </c>
      <c r="M632" s="92">
        <v>0</v>
      </c>
      <c r="N632" s="88">
        <v>0</v>
      </c>
    </row>
    <row r="633" spans="2:14" x14ac:dyDescent="0.2">
      <c r="B633" s="8"/>
      <c r="C633" s="8"/>
      <c r="D633" s="8"/>
      <c r="E633" s="8"/>
      <c r="F633" s="8"/>
      <c r="G633" s="8"/>
      <c r="H633" s="135" t="s">
        <v>106</v>
      </c>
      <c r="I633" s="136">
        <v>0</v>
      </c>
      <c r="J633" s="136">
        <v>0</v>
      </c>
      <c r="K633" s="136">
        <v>0</v>
      </c>
      <c r="L633" s="136">
        <v>0</v>
      </c>
      <c r="M633" s="136">
        <v>0</v>
      </c>
      <c r="N633" s="136">
        <v>0</v>
      </c>
    </row>
    <row r="634" spans="2:14" x14ac:dyDescent="0.2">
      <c r="B634" s="8"/>
      <c r="C634" s="8"/>
      <c r="D634" s="8"/>
      <c r="E634" s="8"/>
      <c r="F634" s="8"/>
      <c r="G634" s="8"/>
      <c r="H634" s="14" t="s">
        <v>56</v>
      </c>
      <c r="I634" s="92">
        <v>0</v>
      </c>
      <c r="J634" s="92">
        <v>0</v>
      </c>
      <c r="K634" s="92">
        <v>0</v>
      </c>
      <c r="L634" s="92">
        <v>0</v>
      </c>
      <c r="M634" s="92">
        <v>0</v>
      </c>
      <c r="N634" s="88">
        <v>0</v>
      </c>
    </row>
    <row r="635" spans="2:14" x14ac:dyDescent="0.2">
      <c r="B635" s="8"/>
      <c r="C635" s="8"/>
      <c r="D635" s="8"/>
      <c r="E635" s="8"/>
      <c r="F635" s="8"/>
      <c r="G635" s="8"/>
      <c r="H635" s="135" t="s">
        <v>106</v>
      </c>
      <c r="I635" s="136">
        <v>0</v>
      </c>
      <c r="J635" s="136">
        <v>0</v>
      </c>
      <c r="K635" s="136">
        <v>0</v>
      </c>
      <c r="L635" s="136">
        <v>0</v>
      </c>
      <c r="M635" s="136">
        <v>0</v>
      </c>
      <c r="N635" s="136">
        <v>0</v>
      </c>
    </row>
    <row r="636" spans="2:14" x14ac:dyDescent="0.2">
      <c r="B636" s="8"/>
      <c r="C636" s="8"/>
      <c r="D636" s="8"/>
      <c r="E636" s="8"/>
      <c r="F636" s="8"/>
      <c r="G636" s="8"/>
      <c r="H636" s="14" t="s">
        <v>28</v>
      </c>
      <c r="I636" s="92">
        <v>0</v>
      </c>
      <c r="J636" s="92">
        <v>0</v>
      </c>
      <c r="K636" s="92">
        <v>0</v>
      </c>
      <c r="L636" s="92">
        <v>0</v>
      </c>
      <c r="M636" s="92">
        <v>0</v>
      </c>
      <c r="N636" s="88">
        <v>0</v>
      </c>
    </row>
    <row r="637" spans="2:14" x14ac:dyDescent="0.2">
      <c r="B637" s="8"/>
      <c r="C637" s="8"/>
      <c r="D637" s="8"/>
      <c r="E637" s="8"/>
      <c r="F637" s="8"/>
      <c r="G637" s="8"/>
      <c r="H637" s="135" t="s">
        <v>106</v>
      </c>
      <c r="I637" s="136">
        <v>0</v>
      </c>
      <c r="J637" s="136">
        <v>0</v>
      </c>
      <c r="K637" s="136">
        <v>0</v>
      </c>
      <c r="L637" s="136">
        <v>0</v>
      </c>
      <c r="M637" s="136">
        <v>0</v>
      </c>
      <c r="N637" s="136">
        <v>0</v>
      </c>
    </row>
    <row r="638" spans="2:14" x14ac:dyDescent="0.2">
      <c r="B638" s="180"/>
      <c r="C638" s="180"/>
      <c r="D638" s="180"/>
      <c r="E638" s="180"/>
      <c r="F638" s="180"/>
      <c r="G638" s="180"/>
      <c r="H638" s="14" t="s">
        <v>17</v>
      </c>
      <c r="I638" s="92">
        <v>38.549999999999997</v>
      </c>
      <c r="J638" s="92">
        <v>6.16</v>
      </c>
      <c r="K638" s="92">
        <v>0</v>
      </c>
      <c r="L638" s="92">
        <v>44.709999999999994</v>
      </c>
      <c r="M638" s="92">
        <v>50.72</v>
      </c>
      <c r="N638" s="88">
        <v>95.429999999999993</v>
      </c>
    </row>
    <row r="639" spans="2:14" x14ac:dyDescent="0.2">
      <c r="B639" s="180"/>
      <c r="C639" s="180"/>
      <c r="D639" s="180"/>
      <c r="E639" s="180"/>
      <c r="F639" s="180"/>
      <c r="G639" s="180"/>
      <c r="H639" s="135" t="s">
        <v>106</v>
      </c>
      <c r="I639" s="136">
        <v>754.42</v>
      </c>
      <c r="J639" s="136">
        <v>91.91</v>
      </c>
      <c r="K639" s="136">
        <v>0</v>
      </c>
      <c r="L639" s="136">
        <v>846.32999999999993</v>
      </c>
      <c r="M639" s="136">
        <v>24.85</v>
      </c>
      <c r="N639" s="136">
        <v>1460.53</v>
      </c>
    </row>
    <row r="640" spans="2:14" x14ac:dyDescent="0.2">
      <c r="B640" s="180"/>
      <c r="C640" s="180"/>
      <c r="D640" s="180"/>
      <c r="E640" s="180"/>
      <c r="F640" s="180"/>
      <c r="G640" s="180"/>
      <c r="H640" s="13" t="s">
        <v>107</v>
      </c>
      <c r="I640" s="91">
        <v>0</v>
      </c>
      <c r="J640" s="91">
        <v>0</v>
      </c>
      <c r="K640" s="91">
        <v>0</v>
      </c>
      <c r="L640" s="91">
        <v>0</v>
      </c>
      <c r="M640" s="91">
        <v>0</v>
      </c>
      <c r="N640" s="85">
        <v>0</v>
      </c>
    </row>
    <row r="641" spans="1:14" x14ac:dyDescent="0.2">
      <c r="B641" s="180"/>
      <c r="C641" s="180"/>
      <c r="D641" s="180"/>
      <c r="E641" s="180"/>
      <c r="F641" s="180"/>
      <c r="G641" s="180"/>
      <c r="H641" s="137" t="s">
        <v>122</v>
      </c>
      <c r="I641" s="136">
        <v>4498.2999999999993</v>
      </c>
      <c r="J641" s="136">
        <v>2229.3399999999997</v>
      </c>
      <c r="K641" s="136">
        <v>36.4</v>
      </c>
      <c r="L641" s="136">
        <v>6764.0399999999991</v>
      </c>
      <c r="M641" s="136">
        <v>509.44000000000005</v>
      </c>
      <c r="N641" s="136">
        <v>12193.91</v>
      </c>
    </row>
    <row r="643" spans="1:14" x14ac:dyDescent="0.2">
      <c r="B643" s="171" t="s">
        <v>108</v>
      </c>
      <c r="C643" s="171"/>
      <c r="D643" s="171"/>
      <c r="E643" s="171"/>
      <c r="F643" s="172"/>
      <c r="G643" s="151"/>
      <c r="H643" s="87"/>
      <c r="I643" s="152"/>
      <c r="J643" s="170"/>
      <c r="K643" s="170"/>
      <c r="L643" s="170"/>
      <c r="M643" s="170"/>
      <c r="N643" s="170"/>
    </row>
    <row r="644" spans="1:14" x14ac:dyDescent="0.2">
      <c r="A644" s="95"/>
      <c r="B644" s="87" t="s">
        <v>156</v>
      </c>
      <c r="C644" s="87"/>
      <c r="D644" s="87"/>
      <c r="E644" s="87"/>
      <c r="F644" s="87"/>
      <c r="G644" s="87"/>
      <c r="H644" s="87"/>
      <c r="I644" s="87"/>
      <c r="J644" s="173"/>
      <c r="K644" s="173"/>
      <c r="L644" s="173"/>
      <c r="M644" s="173"/>
      <c r="N644" s="173"/>
    </row>
    <row r="645" spans="1:14" x14ac:dyDescent="0.2">
      <c r="B645" s="151" t="s">
        <v>109</v>
      </c>
      <c r="C645" s="151"/>
      <c r="D645" s="151"/>
      <c r="E645" s="151"/>
      <c r="F645" s="151"/>
      <c r="G645" s="151"/>
      <c r="H645" s="151"/>
      <c r="I645" s="151"/>
      <c r="J645" s="170"/>
      <c r="K645" s="170"/>
      <c r="L645" s="170"/>
      <c r="M645" s="170"/>
      <c r="N645" s="170"/>
    </row>
    <row r="646" spans="1:14" x14ac:dyDescent="0.2">
      <c r="B646" s="151" t="s">
        <v>110</v>
      </c>
      <c r="C646" s="151"/>
      <c r="D646" s="151"/>
      <c r="E646" s="151"/>
      <c r="F646" s="151"/>
      <c r="G646" s="151"/>
      <c r="H646" s="151"/>
      <c r="I646" s="151"/>
      <c r="J646" s="170"/>
      <c r="K646" s="170"/>
      <c r="L646" s="170"/>
      <c r="M646" s="170"/>
      <c r="N646" s="170"/>
    </row>
    <row r="647" spans="1:14" x14ac:dyDescent="0.2">
      <c r="B647" s="151" t="s">
        <v>111</v>
      </c>
      <c r="C647" s="151"/>
      <c r="D647" s="151"/>
      <c r="E647" s="151"/>
      <c r="F647" s="151"/>
      <c r="G647" s="151"/>
      <c r="H647" s="151"/>
      <c r="I647" s="151"/>
      <c r="J647" s="170"/>
      <c r="K647" s="170"/>
      <c r="L647" s="170"/>
      <c r="M647" s="170"/>
      <c r="N647" s="170"/>
    </row>
    <row r="648" spans="1:14" x14ac:dyDescent="0.2">
      <c r="B648" s="151" t="s">
        <v>112</v>
      </c>
      <c r="C648" s="151"/>
      <c r="D648" s="151"/>
      <c r="E648" s="151"/>
      <c r="F648" s="151"/>
      <c r="G648" s="151"/>
      <c r="H648" s="151"/>
      <c r="I648" s="151"/>
      <c r="J648" s="152"/>
      <c r="K648" s="152"/>
      <c r="L648" s="152"/>
      <c r="M648" s="152"/>
      <c r="N648" s="152"/>
    </row>
    <row r="649" spans="1:14" x14ac:dyDescent="0.2">
      <c r="B649" s="151" t="s">
        <v>113</v>
      </c>
      <c r="C649" s="151"/>
      <c r="D649" s="151"/>
      <c r="E649" s="151"/>
      <c r="F649" s="151"/>
      <c r="G649" s="151"/>
      <c r="H649" s="151"/>
      <c r="I649" s="151"/>
      <c r="J649" s="152"/>
      <c r="K649" s="152"/>
      <c r="L649" s="152"/>
      <c r="M649" s="152"/>
      <c r="N649" s="152"/>
    </row>
    <row r="650" spans="1:14" x14ac:dyDescent="0.2">
      <c r="B650" s="151" t="s">
        <v>114</v>
      </c>
      <c r="C650" s="151"/>
      <c r="D650" s="151"/>
      <c r="E650" s="151"/>
      <c r="F650" s="151"/>
      <c r="G650" s="151"/>
      <c r="H650" s="151"/>
      <c r="I650" s="151"/>
      <c r="J650" s="152"/>
      <c r="K650" s="152"/>
      <c r="L650" s="152"/>
      <c r="M650" s="152"/>
      <c r="N650" s="152"/>
    </row>
    <row r="651" spans="1:14" x14ac:dyDescent="0.2">
      <c r="B651" s="151" t="s">
        <v>115</v>
      </c>
      <c r="C651" s="151"/>
      <c r="D651" s="151"/>
      <c r="E651" s="151"/>
      <c r="F651" s="151"/>
      <c r="G651" s="151"/>
      <c r="H651" s="151"/>
      <c r="I651" s="151"/>
      <c r="J651" s="152"/>
      <c r="K651" s="152"/>
      <c r="L651" s="152"/>
      <c r="M651" s="152"/>
      <c r="N651" s="152"/>
    </row>
    <row r="652" spans="1:14" x14ac:dyDescent="0.2">
      <c r="B652" s="174"/>
      <c r="C652" s="174"/>
      <c r="D652" s="174"/>
      <c r="E652" s="174"/>
      <c r="F652" s="174"/>
      <c r="G652" s="174"/>
      <c r="H652" s="174"/>
      <c r="I652" s="175"/>
      <c r="J652" s="152"/>
      <c r="K652" s="152"/>
      <c r="L652" s="152"/>
      <c r="M652" s="152"/>
      <c r="N652" s="152"/>
    </row>
    <row r="653" spans="1:14" x14ac:dyDescent="0.2">
      <c r="B653" s="151" t="s">
        <v>116</v>
      </c>
      <c r="C653" s="151"/>
      <c r="D653" s="151"/>
      <c r="E653" s="151"/>
      <c r="F653" s="151"/>
      <c r="G653" s="151"/>
      <c r="H653" s="87"/>
      <c r="I653" s="152"/>
      <c r="J653" s="152" t="s">
        <v>117</v>
      </c>
      <c r="K653" s="152"/>
      <c r="L653" s="152"/>
      <c r="M653" s="152"/>
      <c r="N653" s="152"/>
    </row>
    <row r="654" spans="1:14" x14ac:dyDescent="0.2">
      <c r="B654" s="176" t="s">
        <v>155</v>
      </c>
      <c r="C654" s="176"/>
      <c r="D654" s="151"/>
      <c r="E654" s="151"/>
      <c r="F654" s="151"/>
      <c r="G654" s="151"/>
      <c r="H654" s="87"/>
      <c r="I654" s="152"/>
      <c r="J654" s="157"/>
      <c r="K654" s="157"/>
      <c r="L654" s="157"/>
      <c r="M654" s="152"/>
      <c r="N654" s="152"/>
    </row>
    <row r="655" spans="1:14" x14ac:dyDescent="0.2">
      <c r="B655" s="177" t="s">
        <v>118</v>
      </c>
      <c r="C655" s="151"/>
      <c r="D655" s="151"/>
      <c r="E655" s="151"/>
      <c r="F655" s="151"/>
      <c r="G655" s="151"/>
      <c r="H655" s="87"/>
      <c r="I655" s="152"/>
      <c r="J655" s="152" t="s">
        <v>118</v>
      </c>
      <c r="K655" s="152"/>
      <c r="L655" s="152"/>
      <c r="M655" s="152"/>
      <c r="N655" s="152"/>
    </row>
    <row r="656" spans="1:14" x14ac:dyDescent="0.2">
      <c r="B656" s="151"/>
      <c r="C656" s="151"/>
      <c r="D656" s="151"/>
      <c r="E656" s="151"/>
      <c r="F656" s="151"/>
      <c r="G656" s="151"/>
      <c r="H656" s="87"/>
      <c r="I656" s="152"/>
      <c r="J656" s="152"/>
      <c r="K656" s="152"/>
      <c r="L656" s="152"/>
      <c r="M656" s="152"/>
      <c r="N656" s="152"/>
    </row>
    <row r="657" spans="1:14" x14ac:dyDescent="0.2">
      <c r="B657" s="176"/>
      <c r="C657" s="176"/>
      <c r="D657" s="151"/>
      <c r="E657" s="151"/>
      <c r="F657" s="151"/>
      <c r="G657" s="151"/>
      <c r="H657" s="87"/>
      <c r="I657" s="152"/>
      <c r="J657" s="157"/>
      <c r="K657" s="157"/>
      <c r="L657" s="157"/>
      <c r="M657" s="152"/>
      <c r="N657" s="152"/>
    </row>
    <row r="658" spans="1:14" x14ac:dyDescent="0.2">
      <c r="B658" s="96" t="s">
        <v>119</v>
      </c>
      <c r="C658" s="151"/>
      <c r="D658" s="151"/>
      <c r="E658" s="151"/>
      <c r="F658" s="151"/>
      <c r="G658" s="151"/>
      <c r="H658" s="87"/>
      <c r="I658" s="152"/>
      <c r="K658" s="178" t="s">
        <v>119</v>
      </c>
      <c r="L658" s="178"/>
      <c r="M658" s="152"/>
      <c r="N658" s="152"/>
    </row>
    <row r="659" spans="1:14" x14ac:dyDescent="0.2">
      <c r="B659" s="151"/>
      <c r="C659" s="151"/>
      <c r="D659" s="151"/>
      <c r="E659" s="151"/>
      <c r="F659" s="151"/>
      <c r="G659" s="151"/>
      <c r="H659" s="87"/>
      <c r="I659" s="152"/>
      <c r="J659" s="152"/>
      <c r="K659" s="152"/>
      <c r="L659" s="152"/>
      <c r="M659" s="152"/>
      <c r="N659" s="152"/>
    </row>
    <row r="660" spans="1:14" x14ac:dyDescent="0.2">
      <c r="B660" s="174" t="s">
        <v>120</v>
      </c>
      <c r="C660" s="151"/>
      <c r="D660" s="151"/>
      <c r="E660" s="151"/>
      <c r="F660" s="151"/>
      <c r="G660" s="151"/>
      <c r="H660" s="87"/>
      <c r="I660" s="152"/>
      <c r="J660" s="152" t="s">
        <v>120</v>
      </c>
      <c r="K660" s="152"/>
      <c r="L660" s="152"/>
      <c r="M660" s="152"/>
      <c r="N660" s="152"/>
    </row>
    <row r="661" spans="1:14" x14ac:dyDescent="0.2">
      <c r="A661" s="139"/>
    </row>
    <row r="662" spans="1:14" x14ac:dyDescent="0.2">
      <c r="A662" s="138"/>
      <c r="B662" s="151"/>
      <c r="C662" s="151"/>
      <c r="D662" s="151"/>
      <c r="E662" s="151"/>
      <c r="F662" s="151"/>
      <c r="G662" s="151"/>
      <c r="H662" s="87"/>
      <c r="I662" s="152"/>
      <c r="J662" s="152"/>
      <c r="K662" s="152"/>
      <c r="M662" s="152"/>
      <c r="N662" s="154" t="s">
        <v>87</v>
      </c>
    </row>
    <row r="663" spans="1:14" x14ac:dyDescent="0.2">
      <c r="B663" s="151"/>
      <c r="C663" s="151"/>
      <c r="D663" s="151"/>
      <c r="E663" s="151"/>
      <c r="F663" s="151"/>
      <c r="G663" s="151"/>
      <c r="H663" s="87"/>
      <c r="I663" s="152"/>
      <c r="J663" s="152"/>
      <c r="K663" s="152"/>
      <c r="M663" s="152"/>
      <c r="N663" s="154" t="s">
        <v>88</v>
      </c>
    </row>
    <row r="664" spans="1:14" x14ac:dyDescent="0.2">
      <c r="B664" s="151"/>
      <c r="C664" s="151"/>
      <c r="D664" s="151"/>
      <c r="E664" s="151"/>
      <c r="F664" s="151"/>
      <c r="G664" s="151"/>
      <c r="H664" s="87"/>
      <c r="I664" s="152"/>
      <c r="J664" s="152"/>
      <c r="K664" s="152"/>
      <c r="M664" s="152"/>
      <c r="N664" s="154" t="s">
        <v>89</v>
      </c>
    </row>
    <row r="665" spans="1:14" x14ac:dyDescent="0.2">
      <c r="B665" s="151"/>
      <c r="C665" s="151"/>
      <c r="D665" s="151"/>
      <c r="E665" s="151"/>
      <c r="F665" s="151"/>
      <c r="G665" s="151"/>
      <c r="H665" s="87"/>
      <c r="I665" s="152"/>
      <c r="J665" s="152"/>
      <c r="K665" s="152"/>
      <c r="L665" s="152"/>
      <c r="M665" s="152"/>
      <c r="N665" s="152"/>
    </row>
    <row r="666" spans="1:14" x14ac:dyDescent="0.2">
      <c r="B666" s="151"/>
      <c r="D666" s="151"/>
      <c r="E666" s="151"/>
      <c r="F666" s="151"/>
      <c r="G666" s="151"/>
      <c r="H666" s="151" t="s">
        <v>90</v>
      </c>
      <c r="I666" s="151"/>
      <c r="J666" s="151"/>
      <c r="K666" s="151"/>
      <c r="L666" s="151"/>
      <c r="M666" s="152"/>
      <c r="N666" s="152"/>
    </row>
    <row r="667" spans="1:14" x14ac:dyDescent="0.2">
      <c r="B667" s="151"/>
      <c r="D667" s="151"/>
      <c r="E667" s="151"/>
      <c r="F667" s="151" t="s">
        <v>91</v>
      </c>
      <c r="G667" s="151"/>
      <c r="H667" s="151"/>
      <c r="I667" s="151"/>
      <c r="J667" s="151"/>
      <c r="K667" s="151"/>
      <c r="L667" s="151"/>
      <c r="M667" s="152"/>
      <c r="N667" s="152"/>
    </row>
    <row r="668" spans="1:14" x14ac:dyDescent="0.2">
      <c r="B668" s="151" t="s">
        <v>92</v>
      </c>
      <c r="C668" s="86"/>
      <c r="D668" s="86"/>
      <c r="E668" s="86"/>
      <c r="F668" s="86"/>
      <c r="G668" s="86"/>
      <c r="H668" s="86"/>
      <c r="I668" s="156"/>
      <c r="J668" s="156"/>
      <c r="K668" s="156"/>
      <c r="L668" s="152" t="s">
        <v>93</v>
      </c>
      <c r="M668" s="152"/>
      <c r="N668" s="152"/>
    </row>
    <row r="669" spans="1:14" x14ac:dyDescent="0.2">
      <c r="B669" s="151"/>
      <c r="C669" s="86"/>
      <c r="D669" s="86"/>
      <c r="E669" s="86"/>
      <c r="F669" s="86"/>
      <c r="G669" s="86"/>
      <c r="H669" s="86"/>
      <c r="I669" s="156"/>
      <c r="J669" s="156"/>
      <c r="K669" s="156"/>
      <c r="L669" s="156"/>
      <c r="M669" s="156"/>
      <c r="N669" s="156"/>
    </row>
    <row r="670" spans="1:14" x14ac:dyDescent="0.2">
      <c r="B670" s="151" t="s">
        <v>159</v>
      </c>
      <c r="C670" s="86"/>
      <c r="D670" s="86"/>
      <c r="E670" s="86"/>
      <c r="F670" s="86"/>
      <c r="G670" s="86"/>
      <c r="H670" s="86"/>
      <c r="I670" s="156"/>
      <c r="J670" s="156"/>
      <c r="K670" s="156"/>
      <c r="L670" s="156"/>
      <c r="M670" s="156"/>
      <c r="N670" s="156"/>
    </row>
    <row r="671" spans="1:14" x14ac:dyDescent="0.2">
      <c r="B671" s="151" t="s">
        <v>94</v>
      </c>
      <c r="C671" s="86"/>
      <c r="D671" s="86"/>
      <c r="E671" s="86"/>
      <c r="F671" s="86"/>
      <c r="G671" s="86"/>
      <c r="H671" s="86"/>
      <c r="I671" s="156"/>
      <c r="J671" s="156"/>
      <c r="K671" s="156"/>
      <c r="L671" s="156"/>
      <c r="M671" s="156"/>
      <c r="N671" s="156"/>
    </row>
    <row r="672" spans="1:14" x14ac:dyDescent="0.2">
      <c r="B672" s="151" t="s">
        <v>158</v>
      </c>
      <c r="C672" s="86"/>
      <c r="D672" s="86"/>
      <c r="E672" s="86"/>
      <c r="F672" s="86"/>
      <c r="G672" s="86"/>
      <c r="H672" s="86"/>
      <c r="I672" s="156"/>
      <c r="J672" s="156"/>
      <c r="K672" s="156"/>
      <c r="L672" s="156"/>
      <c r="M672" s="156"/>
      <c r="N672" s="156"/>
    </row>
    <row r="673" spans="1:14" x14ac:dyDescent="0.2">
      <c r="B673" s="151" t="s">
        <v>161</v>
      </c>
      <c r="C673" s="86"/>
      <c r="D673" s="86"/>
      <c r="E673" s="86"/>
      <c r="F673" s="86"/>
      <c r="G673" s="86"/>
      <c r="H673" s="86"/>
      <c r="I673" s="156"/>
      <c r="J673" s="156"/>
      <c r="K673" s="156"/>
      <c r="L673" s="156"/>
      <c r="M673" s="156"/>
      <c r="N673" s="156"/>
    </row>
    <row r="674" spans="1:14" x14ac:dyDescent="0.2">
      <c r="B674" s="151"/>
      <c r="C674" s="151"/>
      <c r="D674" s="151"/>
      <c r="E674" s="151"/>
      <c r="F674" s="151"/>
      <c r="G674" s="151"/>
      <c r="H674" s="87"/>
      <c r="I674" s="152"/>
      <c r="J674" s="157"/>
      <c r="K674" s="152"/>
      <c r="L674" s="152"/>
      <c r="M674" s="152"/>
      <c r="N674" s="152"/>
    </row>
    <row r="675" spans="1:14" ht="12.75" customHeight="1" x14ac:dyDescent="0.2">
      <c r="B675" s="130" t="s">
        <v>34</v>
      </c>
      <c r="C675" s="132" t="s">
        <v>95</v>
      </c>
      <c r="D675" s="130" t="s">
        <v>96</v>
      </c>
      <c r="E675" s="130" t="s">
        <v>97</v>
      </c>
      <c r="F675" s="130" t="s">
        <v>121</v>
      </c>
      <c r="G675" s="130" t="s">
        <v>98</v>
      </c>
      <c r="H675" s="128" t="s">
        <v>7</v>
      </c>
      <c r="I675" s="150" t="s">
        <v>167</v>
      </c>
      <c r="K675" s="158"/>
      <c r="L675" s="159"/>
      <c r="M675" s="160" t="s">
        <v>99</v>
      </c>
      <c r="N675" s="161" t="s">
        <v>100</v>
      </c>
    </row>
    <row r="676" spans="1:14" x14ac:dyDescent="0.2">
      <c r="B676" s="131"/>
      <c r="C676" s="133"/>
      <c r="D676" s="131"/>
      <c r="E676" s="131"/>
      <c r="F676" s="131"/>
      <c r="G676" s="131"/>
      <c r="H676" s="129"/>
      <c r="I676" s="149" t="s">
        <v>101</v>
      </c>
      <c r="J676" s="75" t="s">
        <v>102</v>
      </c>
      <c r="K676" s="75" t="s">
        <v>103</v>
      </c>
      <c r="L676" s="75" t="s">
        <v>104</v>
      </c>
      <c r="M676" s="149"/>
      <c r="N676" s="162"/>
    </row>
    <row r="677" spans="1:14" ht="12.75" customHeight="1" x14ac:dyDescent="0.2">
      <c r="A677" s="94" t="s">
        <v>192</v>
      </c>
      <c r="B677" s="163"/>
      <c r="C677" s="140"/>
      <c r="D677" s="140"/>
      <c r="E677" s="140"/>
      <c r="F677" s="140"/>
      <c r="G677" s="141"/>
      <c r="H677" s="11" t="s">
        <v>16</v>
      </c>
      <c r="I677" s="12">
        <v>102.99</v>
      </c>
      <c r="J677" s="12">
        <v>73.39</v>
      </c>
      <c r="K677" s="12">
        <v>37.18</v>
      </c>
      <c r="L677" s="12"/>
      <c r="M677" s="12">
        <v>5.87</v>
      </c>
      <c r="N677" s="12"/>
    </row>
    <row r="678" spans="1:14" x14ac:dyDescent="0.2">
      <c r="A678" s="94">
        <v>12</v>
      </c>
      <c r="B678" s="142"/>
      <c r="C678" s="143"/>
      <c r="D678" s="143"/>
      <c r="E678" s="143"/>
      <c r="F678" s="143"/>
      <c r="G678" s="144"/>
      <c r="H678" s="11" t="s">
        <v>24</v>
      </c>
      <c r="I678" s="12">
        <v>770.31</v>
      </c>
      <c r="J678" s="12">
        <v>550.4</v>
      </c>
      <c r="K678" s="12">
        <v>276.91000000000003</v>
      </c>
      <c r="L678" s="12"/>
      <c r="M678" s="12">
        <v>23.97</v>
      </c>
      <c r="N678" s="12"/>
    </row>
    <row r="679" spans="1:14" x14ac:dyDescent="0.2">
      <c r="B679" s="142"/>
      <c r="C679" s="143"/>
      <c r="D679" s="143"/>
      <c r="E679" s="143"/>
      <c r="F679" s="143"/>
      <c r="G679" s="144"/>
      <c r="H679" s="11" t="s">
        <v>18</v>
      </c>
      <c r="I679" s="12">
        <v>61.16</v>
      </c>
      <c r="J679" s="12">
        <v>44.52</v>
      </c>
      <c r="K679" s="12">
        <v>22.75</v>
      </c>
      <c r="L679" s="12"/>
      <c r="M679" s="12">
        <v>1.22</v>
      </c>
      <c r="N679" s="12"/>
    </row>
    <row r="680" spans="1:14" x14ac:dyDescent="0.2">
      <c r="B680" s="164"/>
      <c r="C680" s="148" t="s">
        <v>163</v>
      </c>
      <c r="D680" s="143"/>
      <c r="E680" s="143"/>
      <c r="F680" s="143"/>
      <c r="G680" s="144"/>
      <c r="H680" s="11" t="s">
        <v>63</v>
      </c>
      <c r="I680" s="12">
        <v>61.16</v>
      </c>
      <c r="J680" s="12">
        <v>44.52</v>
      </c>
      <c r="K680" s="12">
        <v>22.75</v>
      </c>
      <c r="L680" s="12"/>
      <c r="M680" s="12">
        <v>1.22</v>
      </c>
      <c r="N680" s="12"/>
    </row>
    <row r="681" spans="1:14" x14ac:dyDescent="0.2">
      <c r="B681" s="142"/>
      <c r="C681" s="143"/>
      <c r="D681" s="143"/>
      <c r="E681" s="143"/>
      <c r="F681" s="143"/>
      <c r="G681" s="144"/>
      <c r="H681" s="11" t="s">
        <v>56</v>
      </c>
      <c r="I681" s="12">
        <v>770.31</v>
      </c>
      <c r="J681" s="12">
        <v>550.4</v>
      </c>
      <c r="K681" s="12">
        <v>276.91000000000003</v>
      </c>
      <c r="L681" s="12"/>
      <c r="M681" s="12">
        <v>23.97</v>
      </c>
      <c r="N681" s="12"/>
    </row>
    <row r="682" spans="1:14" x14ac:dyDescent="0.2">
      <c r="B682" s="142"/>
      <c r="C682" s="143"/>
      <c r="D682" s="143"/>
      <c r="E682" s="143"/>
      <c r="F682" s="143"/>
      <c r="G682" s="144"/>
      <c r="H682" s="11" t="s">
        <v>28</v>
      </c>
      <c r="I682" s="12">
        <v>61.16</v>
      </c>
      <c r="J682" s="12">
        <v>44.52</v>
      </c>
      <c r="K682" s="12">
        <v>22.75</v>
      </c>
      <c r="L682" s="12"/>
      <c r="M682" s="12">
        <v>1.22</v>
      </c>
      <c r="N682" s="12"/>
    </row>
    <row r="683" spans="1:14" x14ac:dyDescent="0.2">
      <c r="B683" s="145"/>
      <c r="C683" s="146"/>
      <c r="D683" s="146"/>
      <c r="E683" s="146"/>
      <c r="F683" s="146"/>
      <c r="G683" s="147"/>
      <c r="H683" s="11" t="s">
        <v>17</v>
      </c>
      <c r="I683" s="12">
        <v>19.57</v>
      </c>
      <c r="J683" s="12">
        <v>14.92</v>
      </c>
      <c r="K683" s="12">
        <v>7.58</v>
      </c>
      <c r="L683" s="12"/>
      <c r="M683" s="12">
        <v>0.49</v>
      </c>
      <c r="N683" s="12"/>
    </row>
    <row r="684" spans="1:14" x14ac:dyDescent="0.2">
      <c r="A684" s="94">
        <v>407</v>
      </c>
      <c r="B684" s="70" t="s">
        <v>59</v>
      </c>
      <c r="C684" s="97" t="s">
        <v>105</v>
      </c>
      <c r="D684" s="70">
        <v>46</v>
      </c>
      <c r="E684" s="70">
        <v>3</v>
      </c>
      <c r="F684" s="70">
        <v>1</v>
      </c>
      <c r="G684" s="179">
        <v>5</v>
      </c>
      <c r="H684" s="165" t="s">
        <v>16</v>
      </c>
      <c r="I684" s="166">
        <v>6.25</v>
      </c>
      <c r="J684" s="166">
        <v>25.75</v>
      </c>
      <c r="K684" s="166">
        <v>5.25</v>
      </c>
      <c r="L684" s="92">
        <v>37.25</v>
      </c>
      <c r="M684" s="88">
        <v>84.14</v>
      </c>
      <c r="N684" s="88">
        <v>121.39</v>
      </c>
    </row>
    <row r="685" spans="1:14" x14ac:dyDescent="0.2">
      <c r="B685" s="8"/>
      <c r="C685" s="8"/>
      <c r="D685" s="8"/>
      <c r="E685" s="8"/>
      <c r="F685" s="8"/>
      <c r="G685" s="8"/>
      <c r="H685" s="135" t="s">
        <v>106</v>
      </c>
      <c r="I685" s="136">
        <v>643.69000000000005</v>
      </c>
      <c r="J685" s="136">
        <v>1889.79</v>
      </c>
      <c r="K685" s="136">
        <v>195.2</v>
      </c>
      <c r="L685" s="136">
        <v>2728.68</v>
      </c>
      <c r="M685" s="136">
        <v>493.9</v>
      </c>
      <c r="N685" s="136">
        <v>5402.64</v>
      </c>
    </row>
    <row r="686" spans="1:14" x14ac:dyDescent="0.2">
      <c r="B686" s="8"/>
      <c r="C686" s="8"/>
      <c r="D686" s="8"/>
      <c r="E686" s="8"/>
      <c r="F686" s="8"/>
      <c r="G686" s="8"/>
      <c r="H686" s="165" t="s">
        <v>24</v>
      </c>
      <c r="I686" s="166">
        <v>0</v>
      </c>
      <c r="J686" s="166">
        <v>0</v>
      </c>
      <c r="K686" s="166">
        <v>0</v>
      </c>
      <c r="L686" s="92">
        <v>0</v>
      </c>
      <c r="M686" s="88">
        <v>0</v>
      </c>
      <c r="N686" s="88">
        <v>0</v>
      </c>
    </row>
    <row r="687" spans="1:14" x14ac:dyDescent="0.2">
      <c r="B687" s="8"/>
      <c r="C687" s="8"/>
      <c r="D687" s="8"/>
      <c r="E687" s="8"/>
      <c r="F687" s="8"/>
      <c r="G687" s="8"/>
      <c r="H687" s="135" t="s">
        <v>106</v>
      </c>
      <c r="I687" s="136">
        <v>0</v>
      </c>
      <c r="J687" s="136">
        <v>0</v>
      </c>
      <c r="K687" s="136">
        <v>0</v>
      </c>
      <c r="L687" s="136">
        <v>0</v>
      </c>
      <c r="M687" s="136">
        <v>0</v>
      </c>
      <c r="N687" s="136">
        <v>0</v>
      </c>
    </row>
    <row r="688" spans="1:14" x14ac:dyDescent="0.2">
      <c r="B688" s="8"/>
      <c r="C688" s="8"/>
      <c r="D688" s="8"/>
      <c r="E688" s="8"/>
      <c r="F688" s="8"/>
      <c r="G688" s="8"/>
      <c r="H688" s="165" t="s">
        <v>37</v>
      </c>
      <c r="I688" s="166">
        <v>0</v>
      </c>
      <c r="J688" s="166">
        <v>0</v>
      </c>
      <c r="K688" s="166">
        <v>0</v>
      </c>
      <c r="L688" s="92">
        <v>0</v>
      </c>
      <c r="M688" s="88">
        <v>0</v>
      </c>
      <c r="N688" s="88">
        <v>0</v>
      </c>
    </row>
    <row r="689" spans="1:14" x14ac:dyDescent="0.2">
      <c r="B689" s="8"/>
      <c r="C689" s="8"/>
      <c r="D689" s="8"/>
      <c r="E689" s="8"/>
      <c r="F689" s="8"/>
      <c r="G689" s="8"/>
      <c r="H689" s="135" t="s">
        <v>106</v>
      </c>
      <c r="I689" s="136">
        <v>0</v>
      </c>
      <c r="J689" s="136">
        <v>0</v>
      </c>
      <c r="K689" s="136">
        <v>0</v>
      </c>
      <c r="L689" s="136">
        <v>0</v>
      </c>
      <c r="M689" s="136">
        <v>0</v>
      </c>
      <c r="N689" s="136">
        <v>0</v>
      </c>
    </row>
    <row r="690" spans="1:14" x14ac:dyDescent="0.2">
      <c r="B690" s="8"/>
      <c r="C690" s="8"/>
      <c r="D690" s="8"/>
      <c r="E690" s="8"/>
      <c r="F690" s="8"/>
      <c r="G690" s="8"/>
      <c r="H690" s="14" t="s">
        <v>18</v>
      </c>
      <c r="I690" s="92">
        <v>0</v>
      </c>
      <c r="J690" s="92">
        <v>5.35</v>
      </c>
      <c r="K690" s="92">
        <v>3.43</v>
      </c>
      <c r="L690" s="92">
        <v>8.7799999999999994</v>
      </c>
      <c r="M690" s="92">
        <v>29.63</v>
      </c>
      <c r="N690" s="88">
        <v>38.409999999999997</v>
      </c>
    </row>
    <row r="691" spans="1:14" x14ac:dyDescent="0.2">
      <c r="B691" s="8"/>
      <c r="C691" s="8"/>
      <c r="D691" s="8"/>
      <c r="E691" s="8"/>
      <c r="F691" s="8"/>
      <c r="G691" s="8"/>
      <c r="H691" s="135" t="s">
        <v>106</v>
      </c>
      <c r="I691" s="136">
        <v>0</v>
      </c>
      <c r="J691" s="136">
        <v>238.18</v>
      </c>
      <c r="K691" s="136">
        <v>78.03</v>
      </c>
      <c r="L691" s="136">
        <v>316.21000000000004</v>
      </c>
      <c r="M691" s="136">
        <v>36.15</v>
      </c>
      <c r="N691" s="136">
        <v>590.88</v>
      </c>
    </row>
    <row r="692" spans="1:14" x14ac:dyDescent="0.2">
      <c r="B692" s="8"/>
      <c r="C692" s="8"/>
      <c r="D692" s="8"/>
      <c r="E692" s="8"/>
      <c r="F692" s="8"/>
      <c r="G692" s="8"/>
      <c r="H692" s="14" t="s">
        <v>63</v>
      </c>
      <c r="I692" s="92">
        <v>0</v>
      </c>
      <c r="J692" s="92">
        <v>0</v>
      </c>
      <c r="K692" s="92">
        <v>0</v>
      </c>
      <c r="L692" s="92">
        <v>0</v>
      </c>
      <c r="M692" s="92">
        <v>0</v>
      </c>
      <c r="N692" s="88">
        <v>0</v>
      </c>
    </row>
    <row r="693" spans="1:14" x14ac:dyDescent="0.2">
      <c r="B693" s="8"/>
      <c r="C693" s="8"/>
      <c r="D693" s="8"/>
      <c r="E693" s="8"/>
      <c r="F693" s="8"/>
      <c r="G693" s="8"/>
      <c r="H693" s="135" t="s">
        <v>106</v>
      </c>
      <c r="I693" s="136">
        <v>0</v>
      </c>
      <c r="J693" s="136">
        <v>0</v>
      </c>
      <c r="K693" s="136">
        <v>0</v>
      </c>
      <c r="L693" s="136">
        <v>0</v>
      </c>
      <c r="M693" s="136">
        <v>0</v>
      </c>
      <c r="N693" s="136">
        <v>0</v>
      </c>
    </row>
    <row r="694" spans="1:14" x14ac:dyDescent="0.2">
      <c r="B694" s="8"/>
      <c r="C694" s="8"/>
      <c r="D694" s="8"/>
      <c r="E694" s="8"/>
      <c r="F694" s="8"/>
      <c r="G694" s="8"/>
      <c r="H694" s="14" t="s">
        <v>56</v>
      </c>
      <c r="I694" s="92">
        <v>0</v>
      </c>
      <c r="J694" s="92">
        <v>0</v>
      </c>
      <c r="K694" s="92">
        <v>0</v>
      </c>
      <c r="L694" s="92">
        <v>0</v>
      </c>
      <c r="M694" s="92">
        <v>0</v>
      </c>
      <c r="N694" s="88">
        <v>0</v>
      </c>
    </row>
    <row r="695" spans="1:14" x14ac:dyDescent="0.2">
      <c r="B695" s="8"/>
      <c r="C695" s="8"/>
      <c r="D695" s="8"/>
      <c r="E695" s="8"/>
      <c r="F695" s="8"/>
      <c r="G695" s="8"/>
      <c r="H695" s="135" t="s">
        <v>106</v>
      </c>
      <c r="I695" s="136">
        <v>0</v>
      </c>
      <c r="J695" s="136">
        <v>0</v>
      </c>
      <c r="K695" s="136">
        <v>0</v>
      </c>
      <c r="L695" s="136">
        <v>0</v>
      </c>
      <c r="M695" s="136">
        <v>0</v>
      </c>
      <c r="N695" s="136">
        <v>0</v>
      </c>
    </row>
    <row r="696" spans="1:14" x14ac:dyDescent="0.2">
      <c r="B696" s="8"/>
      <c r="C696" s="8"/>
      <c r="D696" s="8"/>
      <c r="E696" s="8"/>
      <c r="F696" s="8"/>
      <c r="G696" s="8"/>
      <c r="H696" s="14" t="s">
        <v>28</v>
      </c>
      <c r="I696" s="92">
        <v>0</v>
      </c>
      <c r="J696" s="92">
        <v>0</v>
      </c>
      <c r="K696" s="92">
        <v>0</v>
      </c>
      <c r="L696" s="92">
        <v>0</v>
      </c>
      <c r="M696" s="92">
        <v>0</v>
      </c>
      <c r="N696" s="88">
        <v>0</v>
      </c>
    </row>
    <row r="697" spans="1:14" x14ac:dyDescent="0.2">
      <c r="B697" s="8"/>
      <c r="C697" s="8"/>
      <c r="D697" s="8"/>
      <c r="E697" s="8"/>
      <c r="F697" s="8"/>
      <c r="G697" s="8"/>
      <c r="H697" s="135" t="s">
        <v>106</v>
      </c>
      <c r="I697" s="136">
        <v>0</v>
      </c>
      <c r="J697" s="136">
        <v>0</v>
      </c>
      <c r="K697" s="136">
        <v>0</v>
      </c>
      <c r="L697" s="136">
        <v>0</v>
      </c>
      <c r="M697" s="136">
        <v>0</v>
      </c>
      <c r="N697" s="136">
        <v>0</v>
      </c>
    </row>
    <row r="698" spans="1:14" x14ac:dyDescent="0.2">
      <c r="B698" s="180"/>
      <c r="C698" s="180"/>
      <c r="D698" s="180"/>
      <c r="E698" s="180"/>
      <c r="F698" s="180"/>
      <c r="G698" s="180"/>
      <c r="H698" s="14" t="s">
        <v>17</v>
      </c>
      <c r="I698" s="92">
        <v>268.13</v>
      </c>
      <c r="J698" s="92">
        <v>109.25</v>
      </c>
      <c r="K698" s="92">
        <v>0</v>
      </c>
      <c r="L698" s="92">
        <v>377.38</v>
      </c>
      <c r="M698" s="92">
        <v>460</v>
      </c>
      <c r="N698" s="88">
        <v>837.38</v>
      </c>
    </row>
    <row r="699" spans="1:14" x14ac:dyDescent="0.2">
      <c r="B699" s="180"/>
      <c r="C699" s="180"/>
      <c r="D699" s="180"/>
      <c r="E699" s="180"/>
      <c r="F699" s="180"/>
      <c r="G699" s="180"/>
      <c r="H699" s="135" t="s">
        <v>106</v>
      </c>
      <c r="I699" s="136">
        <v>5247.3</v>
      </c>
      <c r="J699" s="136">
        <v>1630.01</v>
      </c>
      <c r="K699" s="136">
        <v>0</v>
      </c>
      <c r="L699" s="136">
        <v>6877.31</v>
      </c>
      <c r="M699" s="136">
        <v>225.4</v>
      </c>
      <c r="N699" s="136">
        <v>11908</v>
      </c>
    </row>
    <row r="700" spans="1:14" x14ac:dyDescent="0.2">
      <c r="B700" s="180"/>
      <c r="C700" s="180"/>
      <c r="D700" s="180"/>
      <c r="E700" s="180"/>
      <c r="F700" s="180"/>
      <c r="G700" s="180"/>
      <c r="H700" s="13" t="s">
        <v>107</v>
      </c>
      <c r="I700" s="91">
        <v>0</v>
      </c>
      <c r="J700" s="91">
        <v>0</v>
      </c>
      <c r="K700" s="91">
        <v>0</v>
      </c>
      <c r="L700" s="91">
        <v>0</v>
      </c>
      <c r="M700" s="91">
        <v>0</v>
      </c>
      <c r="N700" s="85">
        <v>0</v>
      </c>
    </row>
    <row r="701" spans="1:14" x14ac:dyDescent="0.2">
      <c r="B701" s="180"/>
      <c r="C701" s="180"/>
      <c r="D701" s="180"/>
      <c r="E701" s="180"/>
      <c r="F701" s="180"/>
      <c r="G701" s="180"/>
      <c r="H701" s="137" t="s">
        <v>122</v>
      </c>
      <c r="I701" s="136">
        <v>5890.99</v>
      </c>
      <c r="J701" s="136">
        <v>3757.9799999999996</v>
      </c>
      <c r="K701" s="136">
        <v>273.23</v>
      </c>
      <c r="L701" s="136">
        <v>9922.1999999999989</v>
      </c>
      <c r="M701" s="136">
        <v>755.44999999999993</v>
      </c>
      <c r="N701" s="136">
        <v>17901.52</v>
      </c>
    </row>
    <row r="703" spans="1:14" x14ac:dyDescent="0.2">
      <c r="B703" s="171" t="s">
        <v>108</v>
      </c>
      <c r="C703" s="171"/>
      <c r="D703" s="171"/>
      <c r="E703" s="171"/>
      <c r="F703" s="172"/>
      <c r="G703" s="151"/>
      <c r="H703" s="87"/>
      <c r="I703" s="152"/>
      <c r="J703" s="170"/>
      <c r="K703" s="170"/>
      <c r="L703" s="170"/>
      <c r="M703" s="170"/>
      <c r="N703" s="170"/>
    </row>
    <row r="704" spans="1:14" x14ac:dyDescent="0.2">
      <c r="A704" s="95"/>
      <c r="B704" s="87" t="s">
        <v>156</v>
      </c>
      <c r="C704" s="87"/>
      <c r="D704" s="87"/>
      <c r="E704" s="87"/>
      <c r="F704" s="87"/>
      <c r="G704" s="87"/>
      <c r="H704" s="87"/>
      <c r="I704" s="87"/>
      <c r="J704" s="173"/>
      <c r="K704" s="173"/>
      <c r="L704" s="173"/>
      <c r="M704" s="173"/>
      <c r="N704" s="173"/>
    </row>
    <row r="705" spans="2:14" x14ac:dyDescent="0.2">
      <c r="B705" s="151" t="s">
        <v>109</v>
      </c>
      <c r="C705" s="151"/>
      <c r="D705" s="151"/>
      <c r="E705" s="151"/>
      <c r="F705" s="151"/>
      <c r="G705" s="151"/>
      <c r="H705" s="151"/>
      <c r="I705" s="151"/>
      <c r="J705" s="170"/>
      <c r="K705" s="170"/>
      <c r="L705" s="170"/>
      <c r="M705" s="170"/>
      <c r="N705" s="170"/>
    </row>
    <row r="706" spans="2:14" x14ac:dyDescent="0.2">
      <c r="B706" s="151" t="s">
        <v>110</v>
      </c>
      <c r="C706" s="151"/>
      <c r="D706" s="151"/>
      <c r="E706" s="151"/>
      <c r="F706" s="151"/>
      <c r="G706" s="151"/>
      <c r="H706" s="151"/>
      <c r="I706" s="151"/>
      <c r="J706" s="170"/>
      <c r="K706" s="170"/>
      <c r="L706" s="170"/>
      <c r="M706" s="170"/>
      <c r="N706" s="170"/>
    </row>
    <row r="707" spans="2:14" x14ac:dyDescent="0.2">
      <c r="B707" s="151" t="s">
        <v>111</v>
      </c>
      <c r="C707" s="151"/>
      <c r="D707" s="151"/>
      <c r="E707" s="151"/>
      <c r="F707" s="151"/>
      <c r="G707" s="151"/>
      <c r="H707" s="151"/>
      <c r="I707" s="151"/>
      <c r="J707" s="170"/>
      <c r="K707" s="170"/>
      <c r="L707" s="170"/>
      <c r="M707" s="170"/>
      <c r="N707" s="170"/>
    </row>
    <row r="708" spans="2:14" x14ac:dyDescent="0.2">
      <c r="B708" s="151" t="s">
        <v>112</v>
      </c>
      <c r="C708" s="151"/>
      <c r="D708" s="151"/>
      <c r="E708" s="151"/>
      <c r="F708" s="151"/>
      <c r="G708" s="151"/>
      <c r="H708" s="151"/>
      <c r="I708" s="151"/>
      <c r="J708" s="152"/>
      <c r="K708" s="152"/>
      <c r="L708" s="152"/>
      <c r="M708" s="152"/>
      <c r="N708" s="152"/>
    </row>
    <row r="709" spans="2:14" x14ac:dyDescent="0.2">
      <c r="B709" s="151" t="s">
        <v>113</v>
      </c>
      <c r="C709" s="151"/>
      <c r="D709" s="151"/>
      <c r="E709" s="151"/>
      <c r="F709" s="151"/>
      <c r="G709" s="151"/>
      <c r="H709" s="151"/>
      <c r="I709" s="151"/>
      <c r="J709" s="152"/>
      <c r="K709" s="152"/>
      <c r="L709" s="152"/>
      <c r="M709" s="152"/>
      <c r="N709" s="152"/>
    </row>
    <row r="710" spans="2:14" x14ac:dyDescent="0.2">
      <c r="B710" s="151" t="s">
        <v>114</v>
      </c>
      <c r="C710" s="151"/>
      <c r="D710" s="151"/>
      <c r="E710" s="151"/>
      <c r="F710" s="151"/>
      <c r="G710" s="151"/>
      <c r="H710" s="151"/>
      <c r="I710" s="151"/>
      <c r="J710" s="152"/>
      <c r="K710" s="152"/>
      <c r="L710" s="152"/>
      <c r="M710" s="152"/>
      <c r="N710" s="152"/>
    </row>
    <row r="711" spans="2:14" x14ac:dyDescent="0.2">
      <c r="B711" s="151" t="s">
        <v>115</v>
      </c>
      <c r="C711" s="151"/>
      <c r="D711" s="151"/>
      <c r="E711" s="151"/>
      <c r="F711" s="151"/>
      <c r="G711" s="151"/>
      <c r="H711" s="151"/>
      <c r="I711" s="151"/>
      <c r="J711" s="152"/>
      <c r="K711" s="152"/>
      <c r="L711" s="152"/>
      <c r="M711" s="152"/>
      <c r="N711" s="152"/>
    </row>
    <row r="712" spans="2:14" x14ac:dyDescent="0.2">
      <c r="B712" s="174"/>
      <c r="C712" s="174"/>
      <c r="D712" s="174"/>
      <c r="E712" s="174"/>
      <c r="F712" s="174"/>
      <c r="G712" s="174"/>
      <c r="H712" s="174"/>
      <c r="I712" s="175"/>
      <c r="J712" s="152"/>
      <c r="K712" s="152"/>
      <c r="L712" s="152"/>
      <c r="M712" s="152"/>
      <c r="N712" s="152"/>
    </row>
    <row r="713" spans="2:14" x14ac:dyDescent="0.2">
      <c r="B713" s="151" t="s">
        <v>116</v>
      </c>
      <c r="C713" s="151"/>
      <c r="D713" s="151"/>
      <c r="E713" s="151"/>
      <c r="F713" s="151"/>
      <c r="G713" s="151"/>
      <c r="H713" s="87"/>
      <c r="I713" s="152"/>
      <c r="J713" s="152" t="s">
        <v>117</v>
      </c>
      <c r="K713" s="152"/>
      <c r="L713" s="152"/>
      <c r="M713" s="152"/>
      <c r="N713" s="152"/>
    </row>
    <row r="714" spans="2:14" x14ac:dyDescent="0.2">
      <c r="B714" s="176" t="s">
        <v>155</v>
      </c>
      <c r="C714" s="176"/>
      <c r="D714" s="151"/>
      <c r="E714" s="151"/>
      <c r="F714" s="151"/>
      <c r="G714" s="151"/>
      <c r="H714" s="87"/>
      <c r="I714" s="152"/>
      <c r="J714" s="157"/>
      <c r="K714" s="157"/>
      <c r="L714" s="157"/>
      <c r="M714" s="152"/>
      <c r="N714" s="152"/>
    </row>
    <row r="715" spans="2:14" x14ac:dyDescent="0.2">
      <c r="B715" s="177" t="s">
        <v>118</v>
      </c>
      <c r="C715" s="151"/>
      <c r="D715" s="151"/>
      <c r="E715" s="151"/>
      <c r="F715" s="151"/>
      <c r="G715" s="151"/>
      <c r="H715" s="87"/>
      <c r="I715" s="152"/>
      <c r="J715" s="152" t="s">
        <v>118</v>
      </c>
      <c r="K715" s="152"/>
      <c r="L715" s="152"/>
      <c r="M715" s="152"/>
      <c r="N715" s="152"/>
    </row>
    <row r="716" spans="2:14" x14ac:dyDescent="0.2">
      <c r="B716" s="151"/>
      <c r="C716" s="151"/>
      <c r="D716" s="151"/>
      <c r="E716" s="151"/>
      <c r="F716" s="151"/>
      <c r="G716" s="151"/>
      <c r="H716" s="87"/>
      <c r="I716" s="152"/>
      <c r="J716" s="152"/>
      <c r="K716" s="152"/>
      <c r="L716" s="152"/>
      <c r="M716" s="152"/>
      <c r="N716" s="152"/>
    </row>
    <row r="717" spans="2:14" x14ac:dyDescent="0.2">
      <c r="B717" s="176"/>
      <c r="C717" s="176"/>
      <c r="D717" s="151"/>
      <c r="E717" s="151"/>
      <c r="F717" s="151"/>
      <c r="G717" s="151"/>
      <c r="H717" s="87"/>
      <c r="I717" s="152"/>
      <c r="J717" s="157"/>
      <c r="K717" s="157"/>
      <c r="L717" s="157"/>
      <c r="M717" s="152"/>
      <c r="N717" s="152"/>
    </row>
    <row r="718" spans="2:14" x14ac:dyDescent="0.2">
      <c r="B718" s="96" t="s">
        <v>119</v>
      </c>
      <c r="C718" s="151"/>
      <c r="D718" s="151"/>
      <c r="E718" s="151"/>
      <c r="F718" s="151"/>
      <c r="G718" s="151"/>
      <c r="H718" s="87"/>
      <c r="I718" s="152"/>
      <c r="K718" s="178" t="s">
        <v>119</v>
      </c>
      <c r="L718" s="178"/>
      <c r="M718" s="152"/>
      <c r="N718" s="152"/>
    </row>
    <row r="719" spans="2:14" x14ac:dyDescent="0.2">
      <c r="B719" s="151"/>
      <c r="C719" s="151"/>
      <c r="D719" s="151"/>
      <c r="E719" s="151"/>
      <c r="F719" s="151"/>
      <c r="G719" s="151"/>
      <c r="H719" s="87"/>
      <c r="I719" s="152"/>
      <c r="J719" s="152"/>
      <c r="K719" s="152"/>
      <c r="L719" s="152"/>
      <c r="M719" s="152"/>
      <c r="N719" s="152"/>
    </row>
    <row r="720" spans="2:14" x14ac:dyDescent="0.2">
      <c r="B720" s="174" t="s">
        <v>120</v>
      </c>
      <c r="C720" s="151"/>
      <c r="D720" s="151"/>
      <c r="E720" s="151"/>
      <c r="F720" s="151"/>
      <c r="G720" s="151"/>
      <c r="H720" s="87"/>
      <c r="I720" s="152"/>
      <c r="J720" s="152" t="s">
        <v>120</v>
      </c>
      <c r="K720" s="152"/>
      <c r="L720" s="152"/>
      <c r="M720" s="152"/>
      <c r="N720" s="152"/>
    </row>
    <row r="721" spans="1:14" x14ac:dyDescent="0.2">
      <c r="A721" s="139"/>
    </row>
    <row r="722" spans="1:14" x14ac:dyDescent="0.2">
      <c r="A722" s="138"/>
      <c r="B722" s="151"/>
      <c r="C722" s="151"/>
      <c r="D722" s="151"/>
      <c r="E722" s="151"/>
      <c r="F722" s="151"/>
      <c r="G722" s="151"/>
      <c r="H722" s="87"/>
      <c r="I722" s="152"/>
      <c r="J722" s="152"/>
      <c r="K722" s="152"/>
      <c r="M722" s="152"/>
      <c r="N722" s="154" t="s">
        <v>87</v>
      </c>
    </row>
    <row r="723" spans="1:14" x14ac:dyDescent="0.2">
      <c r="B723" s="151"/>
      <c r="C723" s="151"/>
      <c r="D723" s="151"/>
      <c r="E723" s="151"/>
      <c r="F723" s="151"/>
      <c r="G723" s="151"/>
      <c r="H723" s="87"/>
      <c r="I723" s="152"/>
      <c r="J723" s="152"/>
      <c r="K723" s="152"/>
      <c r="M723" s="152"/>
      <c r="N723" s="154" t="s">
        <v>88</v>
      </c>
    </row>
    <row r="724" spans="1:14" x14ac:dyDescent="0.2">
      <c r="B724" s="151"/>
      <c r="C724" s="151"/>
      <c r="D724" s="151"/>
      <c r="E724" s="151"/>
      <c r="F724" s="151"/>
      <c r="G724" s="151"/>
      <c r="H724" s="87"/>
      <c r="I724" s="152"/>
      <c r="J724" s="152"/>
      <c r="K724" s="152"/>
      <c r="M724" s="152"/>
      <c r="N724" s="154" t="s">
        <v>89</v>
      </c>
    </row>
    <row r="725" spans="1:14" x14ac:dyDescent="0.2">
      <c r="B725" s="151"/>
      <c r="C725" s="151"/>
      <c r="D725" s="151"/>
      <c r="E725" s="151"/>
      <c r="F725" s="151"/>
      <c r="G725" s="151"/>
      <c r="H725" s="87"/>
      <c r="I725" s="152"/>
      <c r="J725" s="152"/>
      <c r="K725" s="152"/>
      <c r="L725" s="152"/>
      <c r="M725" s="152"/>
      <c r="N725" s="152"/>
    </row>
    <row r="726" spans="1:14" x14ac:dyDescent="0.2">
      <c r="B726" s="151"/>
      <c r="D726" s="151"/>
      <c r="E726" s="151"/>
      <c r="F726" s="151"/>
      <c r="G726" s="151"/>
      <c r="H726" s="151" t="s">
        <v>90</v>
      </c>
      <c r="I726" s="151"/>
      <c r="J726" s="151"/>
      <c r="K726" s="151"/>
      <c r="L726" s="151"/>
      <c r="M726" s="152"/>
      <c r="N726" s="152"/>
    </row>
    <row r="727" spans="1:14" x14ac:dyDescent="0.2">
      <c r="B727" s="151"/>
      <c r="D727" s="151"/>
      <c r="E727" s="151"/>
      <c r="F727" s="151" t="s">
        <v>91</v>
      </c>
      <c r="G727" s="151"/>
      <c r="H727" s="151"/>
      <c r="I727" s="151"/>
      <c r="J727" s="151"/>
      <c r="K727" s="151"/>
      <c r="L727" s="151"/>
      <c r="M727" s="152"/>
      <c r="N727" s="152"/>
    </row>
    <row r="728" spans="1:14" x14ac:dyDescent="0.2">
      <c r="B728" s="151" t="s">
        <v>92</v>
      </c>
      <c r="C728" s="86"/>
      <c r="D728" s="86"/>
      <c r="E728" s="86"/>
      <c r="F728" s="86"/>
      <c r="G728" s="86"/>
      <c r="H728" s="86"/>
      <c r="I728" s="156"/>
      <c r="J728" s="156"/>
      <c r="K728" s="156"/>
      <c r="L728" s="152" t="s">
        <v>93</v>
      </c>
      <c r="M728" s="152"/>
      <c r="N728" s="152"/>
    </row>
    <row r="729" spans="1:14" x14ac:dyDescent="0.2">
      <c r="B729" s="151"/>
      <c r="C729" s="86"/>
      <c r="D729" s="86"/>
      <c r="E729" s="86"/>
      <c r="F729" s="86"/>
      <c r="G729" s="86"/>
      <c r="H729" s="86"/>
      <c r="I729" s="156"/>
      <c r="J729" s="156"/>
      <c r="K729" s="156"/>
      <c r="L729" s="156"/>
      <c r="M729" s="156"/>
      <c r="N729" s="156"/>
    </row>
    <row r="730" spans="1:14" x14ac:dyDescent="0.2">
      <c r="B730" s="151" t="s">
        <v>159</v>
      </c>
      <c r="C730" s="86"/>
      <c r="D730" s="86"/>
      <c r="E730" s="86"/>
      <c r="F730" s="86"/>
      <c r="G730" s="86"/>
      <c r="H730" s="86"/>
      <c r="I730" s="156"/>
      <c r="J730" s="156"/>
      <c r="K730" s="156"/>
      <c r="L730" s="156"/>
      <c r="M730" s="156"/>
      <c r="N730" s="156"/>
    </row>
    <row r="731" spans="1:14" x14ac:dyDescent="0.2">
      <c r="B731" s="151" t="s">
        <v>94</v>
      </c>
      <c r="C731" s="86"/>
      <c r="D731" s="86"/>
      <c r="E731" s="86"/>
      <c r="F731" s="86"/>
      <c r="G731" s="86"/>
      <c r="H731" s="86"/>
      <c r="I731" s="156"/>
      <c r="J731" s="156"/>
      <c r="K731" s="156"/>
      <c r="L731" s="156"/>
      <c r="M731" s="156"/>
      <c r="N731" s="156"/>
    </row>
    <row r="732" spans="1:14" x14ac:dyDescent="0.2">
      <c r="B732" s="151" t="s">
        <v>158</v>
      </c>
      <c r="C732" s="86"/>
      <c r="D732" s="86"/>
      <c r="E732" s="86"/>
      <c r="F732" s="86"/>
      <c r="G732" s="86"/>
      <c r="H732" s="86"/>
      <c r="I732" s="156"/>
      <c r="J732" s="156"/>
      <c r="K732" s="156"/>
      <c r="L732" s="156"/>
      <c r="M732" s="156"/>
      <c r="N732" s="156"/>
    </row>
    <row r="733" spans="1:14" x14ac:dyDescent="0.2">
      <c r="B733" s="151" t="s">
        <v>161</v>
      </c>
      <c r="C733" s="86"/>
      <c r="D733" s="86"/>
      <c r="E733" s="86"/>
      <c r="F733" s="86"/>
      <c r="G733" s="86"/>
      <c r="H733" s="86"/>
      <c r="I733" s="156"/>
      <c r="J733" s="156"/>
      <c r="K733" s="156"/>
      <c r="L733" s="156"/>
      <c r="M733" s="156"/>
      <c r="N733" s="156"/>
    </row>
    <row r="734" spans="1:14" x14ac:dyDescent="0.2">
      <c r="B734" s="151"/>
      <c r="C734" s="151"/>
      <c r="D734" s="151"/>
      <c r="E734" s="151"/>
      <c r="F734" s="151"/>
      <c r="G734" s="151"/>
      <c r="H734" s="87"/>
      <c r="I734" s="152"/>
      <c r="J734" s="157"/>
      <c r="K734" s="152"/>
      <c r="L734" s="152"/>
      <c r="M734" s="152"/>
      <c r="N734" s="152"/>
    </row>
    <row r="735" spans="1:14" ht="12.75" customHeight="1" x14ac:dyDescent="0.2">
      <c r="B735" s="130" t="s">
        <v>34</v>
      </c>
      <c r="C735" s="132" t="s">
        <v>95</v>
      </c>
      <c r="D735" s="130" t="s">
        <v>96</v>
      </c>
      <c r="E735" s="130" t="s">
        <v>97</v>
      </c>
      <c r="F735" s="130" t="s">
        <v>121</v>
      </c>
      <c r="G735" s="130" t="s">
        <v>98</v>
      </c>
      <c r="H735" s="128" t="s">
        <v>7</v>
      </c>
      <c r="I735" s="150" t="s">
        <v>167</v>
      </c>
      <c r="K735" s="158"/>
      <c r="L735" s="159"/>
      <c r="M735" s="160" t="s">
        <v>99</v>
      </c>
      <c r="N735" s="161" t="s">
        <v>100</v>
      </c>
    </row>
    <row r="736" spans="1:14" x14ac:dyDescent="0.2">
      <c r="B736" s="131"/>
      <c r="C736" s="133"/>
      <c r="D736" s="131"/>
      <c r="E736" s="131"/>
      <c r="F736" s="131"/>
      <c r="G736" s="131"/>
      <c r="H736" s="129"/>
      <c r="I736" s="149" t="s">
        <v>101</v>
      </c>
      <c r="J736" s="75" t="s">
        <v>102</v>
      </c>
      <c r="K736" s="75" t="s">
        <v>103</v>
      </c>
      <c r="L736" s="75" t="s">
        <v>104</v>
      </c>
      <c r="M736" s="149"/>
      <c r="N736" s="162"/>
    </row>
    <row r="737" spans="1:14" ht="12.75" customHeight="1" x14ac:dyDescent="0.2">
      <c r="A737" s="94" t="s">
        <v>193</v>
      </c>
      <c r="B737" s="163"/>
      <c r="C737" s="140"/>
      <c r="D737" s="140"/>
      <c r="E737" s="140"/>
      <c r="F737" s="140"/>
      <c r="G737" s="141"/>
      <c r="H737" s="11" t="s">
        <v>16</v>
      </c>
      <c r="I737" s="12">
        <v>102.99</v>
      </c>
      <c r="J737" s="12">
        <v>73.39</v>
      </c>
      <c r="K737" s="12">
        <v>37.18</v>
      </c>
      <c r="L737" s="12"/>
      <c r="M737" s="12">
        <v>5.87</v>
      </c>
      <c r="N737" s="12"/>
    </row>
    <row r="738" spans="1:14" x14ac:dyDescent="0.2">
      <c r="A738" s="94">
        <v>13</v>
      </c>
      <c r="B738" s="142"/>
      <c r="C738" s="143"/>
      <c r="D738" s="143"/>
      <c r="E738" s="143"/>
      <c r="F738" s="143"/>
      <c r="G738" s="144"/>
      <c r="H738" s="11" t="s">
        <v>24</v>
      </c>
      <c r="I738" s="12">
        <v>770.31</v>
      </c>
      <c r="J738" s="12">
        <v>550.4</v>
      </c>
      <c r="K738" s="12">
        <v>276.91000000000003</v>
      </c>
      <c r="L738" s="12"/>
      <c r="M738" s="12">
        <v>23.97</v>
      </c>
      <c r="N738" s="12"/>
    </row>
    <row r="739" spans="1:14" x14ac:dyDescent="0.2">
      <c r="B739" s="142"/>
      <c r="C739" s="143"/>
      <c r="D739" s="143"/>
      <c r="E739" s="143"/>
      <c r="F739" s="143"/>
      <c r="G739" s="144"/>
      <c r="H739" s="11" t="s">
        <v>18</v>
      </c>
      <c r="I739" s="12">
        <v>61.16</v>
      </c>
      <c r="J739" s="12">
        <v>44.52</v>
      </c>
      <c r="K739" s="12">
        <v>22.75</v>
      </c>
      <c r="L739" s="12"/>
      <c r="M739" s="12">
        <v>1.22</v>
      </c>
      <c r="N739" s="12"/>
    </row>
    <row r="740" spans="1:14" x14ac:dyDescent="0.2">
      <c r="B740" s="164"/>
      <c r="C740" s="148" t="s">
        <v>163</v>
      </c>
      <c r="D740" s="143"/>
      <c r="E740" s="143"/>
      <c r="F740" s="143"/>
      <c r="G740" s="144"/>
      <c r="H740" s="11" t="s">
        <v>63</v>
      </c>
      <c r="I740" s="12">
        <v>61.16</v>
      </c>
      <c r="J740" s="12">
        <v>44.52</v>
      </c>
      <c r="K740" s="12">
        <v>22.75</v>
      </c>
      <c r="L740" s="12"/>
      <c r="M740" s="12">
        <v>1.22</v>
      </c>
      <c r="N740" s="12"/>
    </row>
    <row r="741" spans="1:14" x14ac:dyDescent="0.2">
      <c r="B741" s="142"/>
      <c r="C741" s="143"/>
      <c r="D741" s="143"/>
      <c r="E741" s="143"/>
      <c r="F741" s="143"/>
      <c r="G741" s="144"/>
      <c r="H741" s="11" t="s">
        <v>56</v>
      </c>
      <c r="I741" s="12">
        <v>770.31</v>
      </c>
      <c r="J741" s="12">
        <v>550.4</v>
      </c>
      <c r="K741" s="12">
        <v>276.91000000000003</v>
      </c>
      <c r="L741" s="12"/>
      <c r="M741" s="12">
        <v>23.97</v>
      </c>
      <c r="N741" s="12"/>
    </row>
    <row r="742" spans="1:14" x14ac:dyDescent="0.2">
      <c r="B742" s="142"/>
      <c r="C742" s="143"/>
      <c r="D742" s="143"/>
      <c r="E742" s="143"/>
      <c r="F742" s="143"/>
      <c r="G742" s="144"/>
      <c r="H742" s="11" t="s">
        <v>28</v>
      </c>
      <c r="I742" s="12">
        <v>61.16</v>
      </c>
      <c r="J742" s="12">
        <v>44.52</v>
      </c>
      <c r="K742" s="12">
        <v>22.75</v>
      </c>
      <c r="L742" s="12"/>
      <c r="M742" s="12">
        <v>1.22</v>
      </c>
      <c r="N742" s="12"/>
    </row>
    <row r="743" spans="1:14" x14ac:dyDescent="0.2">
      <c r="B743" s="145"/>
      <c r="C743" s="146"/>
      <c r="D743" s="146"/>
      <c r="E743" s="146"/>
      <c r="F743" s="146"/>
      <c r="G743" s="147"/>
      <c r="H743" s="11" t="s">
        <v>17</v>
      </c>
      <c r="I743" s="12">
        <v>19.57</v>
      </c>
      <c r="J743" s="12">
        <v>14.92</v>
      </c>
      <c r="K743" s="12">
        <v>7.58</v>
      </c>
      <c r="L743" s="12"/>
      <c r="M743" s="12">
        <v>0.49</v>
      </c>
      <c r="N743" s="12"/>
    </row>
    <row r="744" spans="1:14" x14ac:dyDescent="0.2">
      <c r="A744" s="94">
        <v>444</v>
      </c>
      <c r="B744" s="70" t="s">
        <v>59</v>
      </c>
      <c r="C744" s="97" t="s">
        <v>105</v>
      </c>
      <c r="D744" s="70">
        <v>53</v>
      </c>
      <c r="E744" s="70">
        <v>1</v>
      </c>
      <c r="F744" s="70">
        <v>1</v>
      </c>
      <c r="G744" s="179">
        <v>3</v>
      </c>
      <c r="H744" s="165" t="s">
        <v>16</v>
      </c>
      <c r="I744" s="166">
        <v>21.7</v>
      </c>
      <c r="J744" s="166">
        <v>38.74</v>
      </c>
      <c r="K744" s="166">
        <v>3.3</v>
      </c>
      <c r="L744" s="92">
        <v>63.739999999999995</v>
      </c>
      <c r="M744" s="88">
        <v>115.01</v>
      </c>
      <c r="N744" s="88">
        <v>178.75</v>
      </c>
    </row>
    <row r="745" spans="1:14" x14ac:dyDescent="0.2">
      <c r="B745" s="8"/>
      <c r="C745" s="8"/>
      <c r="D745" s="8"/>
      <c r="E745" s="8"/>
      <c r="F745" s="8"/>
      <c r="G745" s="8"/>
      <c r="H745" s="135" t="s">
        <v>106</v>
      </c>
      <c r="I745" s="136">
        <v>2234.88</v>
      </c>
      <c r="J745" s="136">
        <v>2843.13</v>
      </c>
      <c r="K745" s="136">
        <v>122.69</v>
      </c>
      <c r="L745" s="136">
        <v>5200.7</v>
      </c>
      <c r="M745" s="136">
        <v>675.11</v>
      </c>
      <c r="N745" s="136">
        <v>9850.7000000000007</v>
      </c>
    </row>
    <row r="746" spans="1:14" x14ac:dyDescent="0.2">
      <c r="B746" s="8"/>
      <c r="C746" s="8"/>
      <c r="D746" s="8"/>
      <c r="E746" s="8"/>
      <c r="F746" s="8"/>
      <c r="G746" s="8"/>
      <c r="H746" s="165" t="s">
        <v>24</v>
      </c>
      <c r="I746" s="166">
        <v>0</v>
      </c>
      <c r="J746" s="166">
        <v>0</v>
      </c>
      <c r="K746" s="166">
        <v>0</v>
      </c>
      <c r="L746" s="92">
        <v>0</v>
      </c>
      <c r="M746" s="88">
        <v>0</v>
      </c>
      <c r="N746" s="88">
        <v>0</v>
      </c>
    </row>
    <row r="747" spans="1:14" x14ac:dyDescent="0.2">
      <c r="B747" s="8"/>
      <c r="C747" s="8"/>
      <c r="D747" s="8"/>
      <c r="E747" s="8"/>
      <c r="F747" s="8"/>
      <c r="G747" s="8"/>
      <c r="H747" s="135" t="s">
        <v>106</v>
      </c>
      <c r="I747" s="136">
        <v>0</v>
      </c>
      <c r="J747" s="136">
        <v>0</v>
      </c>
      <c r="K747" s="136">
        <v>0</v>
      </c>
      <c r="L747" s="136">
        <v>0</v>
      </c>
      <c r="M747" s="136">
        <v>0</v>
      </c>
      <c r="N747" s="136">
        <v>0</v>
      </c>
    </row>
    <row r="748" spans="1:14" x14ac:dyDescent="0.2">
      <c r="B748" s="8"/>
      <c r="C748" s="8"/>
      <c r="D748" s="8"/>
      <c r="E748" s="8"/>
      <c r="F748" s="8"/>
      <c r="G748" s="8"/>
      <c r="H748" s="165" t="s">
        <v>37</v>
      </c>
      <c r="I748" s="166">
        <v>0</v>
      </c>
      <c r="J748" s="166">
        <v>0</v>
      </c>
      <c r="K748" s="166">
        <v>0</v>
      </c>
      <c r="L748" s="92">
        <v>0</v>
      </c>
      <c r="M748" s="88">
        <v>0</v>
      </c>
      <c r="N748" s="88">
        <v>0</v>
      </c>
    </row>
    <row r="749" spans="1:14" x14ac:dyDescent="0.2">
      <c r="B749" s="8"/>
      <c r="C749" s="8"/>
      <c r="D749" s="8"/>
      <c r="E749" s="8"/>
      <c r="F749" s="8"/>
      <c r="G749" s="8"/>
      <c r="H749" s="135" t="s">
        <v>106</v>
      </c>
      <c r="I749" s="136">
        <v>0</v>
      </c>
      <c r="J749" s="136">
        <v>0</v>
      </c>
      <c r="K749" s="136">
        <v>0</v>
      </c>
      <c r="L749" s="136">
        <v>0</v>
      </c>
      <c r="M749" s="136">
        <v>0</v>
      </c>
      <c r="N749" s="136">
        <v>0</v>
      </c>
    </row>
    <row r="750" spans="1:14" x14ac:dyDescent="0.2">
      <c r="B750" s="8"/>
      <c r="C750" s="8"/>
      <c r="D750" s="8"/>
      <c r="E750" s="8"/>
      <c r="F750" s="8"/>
      <c r="G750" s="8"/>
      <c r="H750" s="14" t="s">
        <v>18</v>
      </c>
      <c r="I750" s="92">
        <v>0</v>
      </c>
      <c r="J750" s="92">
        <v>0</v>
      </c>
      <c r="K750" s="92">
        <v>0</v>
      </c>
      <c r="L750" s="92">
        <v>0</v>
      </c>
      <c r="M750" s="92">
        <v>0</v>
      </c>
      <c r="N750" s="88">
        <v>0</v>
      </c>
    </row>
    <row r="751" spans="1:14" x14ac:dyDescent="0.2">
      <c r="B751" s="8"/>
      <c r="C751" s="8"/>
      <c r="D751" s="8"/>
      <c r="E751" s="8"/>
      <c r="F751" s="8"/>
      <c r="G751" s="8"/>
      <c r="H751" s="135" t="s">
        <v>106</v>
      </c>
      <c r="I751" s="136">
        <v>0</v>
      </c>
      <c r="J751" s="136">
        <v>0</v>
      </c>
      <c r="K751" s="136">
        <v>0</v>
      </c>
      <c r="L751" s="136">
        <v>0</v>
      </c>
      <c r="M751" s="136">
        <v>0</v>
      </c>
      <c r="N751" s="136">
        <v>0</v>
      </c>
    </row>
    <row r="752" spans="1:14" x14ac:dyDescent="0.2">
      <c r="B752" s="8"/>
      <c r="C752" s="8"/>
      <c r="D752" s="8"/>
      <c r="E752" s="8"/>
      <c r="F752" s="8"/>
      <c r="G752" s="8"/>
      <c r="H752" s="14" t="s">
        <v>63</v>
      </c>
      <c r="I752" s="92">
        <v>0</v>
      </c>
      <c r="J752" s="92">
        <v>0</v>
      </c>
      <c r="K752" s="92">
        <v>0</v>
      </c>
      <c r="L752" s="92">
        <v>0</v>
      </c>
      <c r="M752" s="92">
        <v>0</v>
      </c>
      <c r="N752" s="88">
        <v>0</v>
      </c>
    </row>
    <row r="753" spans="1:14" x14ac:dyDescent="0.2">
      <c r="B753" s="8"/>
      <c r="C753" s="8"/>
      <c r="D753" s="8"/>
      <c r="E753" s="8"/>
      <c r="F753" s="8"/>
      <c r="G753" s="8"/>
      <c r="H753" s="135" t="s">
        <v>106</v>
      </c>
      <c r="I753" s="136">
        <v>0</v>
      </c>
      <c r="J753" s="136">
        <v>0</v>
      </c>
      <c r="K753" s="136">
        <v>0</v>
      </c>
      <c r="L753" s="136">
        <v>0</v>
      </c>
      <c r="M753" s="136">
        <v>0</v>
      </c>
      <c r="N753" s="136">
        <v>0</v>
      </c>
    </row>
    <row r="754" spans="1:14" x14ac:dyDescent="0.2">
      <c r="B754" s="8"/>
      <c r="C754" s="8"/>
      <c r="D754" s="8"/>
      <c r="E754" s="8"/>
      <c r="F754" s="8"/>
      <c r="G754" s="8"/>
      <c r="H754" s="14" t="s">
        <v>56</v>
      </c>
      <c r="I754" s="92">
        <v>0</v>
      </c>
      <c r="J754" s="92">
        <v>0</v>
      </c>
      <c r="K754" s="92">
        <v>0</v>
      </c>
      <c r="L754" s="92">
        <v>0</v>
      </c>
      <c r="M754" s="92">
        <v>0</v>
      </c>
      <c r="N754" s="88">
        <v>0</v>
      </c>
    </row>
    <row r="755" spans="1:14" x14ac:dyDescent="0.2">
      <c r="B755" s="8"/>
      <c r="C755" s="8"/>
      <c r="D755" s="8"/>
      <c r="E755" s="8"/>
      <c r="F755" s="8"/>
      <c r="G755" s="8"/>
      <c r="H755" s="135" t="s">
        <v>106</v>
      </c>
      <c r="I755" s="136">
        <v>0</v>
      </c>
      <c r="J755" s="136">
        <v>0</v>
      </c>
      <c r="K755" s="136">
        <v>0</v>
      </c>
      <c r="L755" s="136">
        <v>0</v>
      </c>
      <c r="M755" s="136">
        <v>0</v>
      </c>
      <c r="N755" s="136">
        <v>0</v>
      </c>
    </row>
    <row r="756" spans="1:14" x14ac:dyDescent="0.2">
      <c r="B756" s="8"/>
      <c r="C756" s="8"/>
      <c r="D756" s="8"/>
      <c r="E756" s="8"/>
      <c r="F756" s="8"/>
      <c r="G756" s="8"/>
      <c r="H756" s="14" t="s">
        <v>28</v>
      </c>
      <c r="I756" s="92">
        <v>0</v>
      </c>
      <c r="J756" s="92">
        <v>0</v>
      </c>
      <c r="K756" s="92">
        <v>0</v>
      </c>
      <c r="L756" s="92">
        <v>0</v>
      </c>
      <c r="M756" s="92">
        <v>0</v>
      </c>
      <c r="N756" s="88">
        <v>0</v>
      </c>
    </row>
    <row r="757" spans="1:14" x14ac:dyDescent="0.2">
      <c r="B757" s="8"/>
      <c r="C757" s="8"/>
      <c r="D757" s="8"/>
      <c r="E757" s="8"/>
      <c r="F757" s="8"/>
      <c r="G757" s="8"/>
      <c r="H757" s="135" t="s">
        <v>106</v>
      </c>
      <c r="I757" s="136">
        <v>0</v>
      </c>
      <c r="J757" s="136">
        <v>0</v>
      </c>
      <c r="K757" s="136">
        <v>0</v>
      </c>
      <c r="L757" s="136">
        <v>0</v>
      </c>
      <c r="M757" s="136">
        <v>0</v>
      </c>
      <c r="N757" s="136">
        <v>0</v>
      </c>
    </row>
    <row r="758" spans="1:14" x14ac:dyDescent="0.2">
      <c r="B758" s="180"/>
      <c r="C758" s="180"/>
      <c r="D758" s="180"/>
      <c r="E758" s="180"/>
      <c r="F758" s="180"/>
      <c r="G758" s="180"/>
      <c r="H758" s="14" t="s">
        <v>17</v>
      </c>
      <c r="I758" s="92">
        <v>108.67</v>
      </c>
      <c r="J758" s="92">
        <v>25.26</v>
      </c>
      <c r="K758" s="92">
        <v>0</v>
      </c>
      <c r="L758" s="92">
        <v>133.93</v>
      </c>
      <c r="M758" s="92">
        <v>154.79</v>
      </c>
      <c r="N758" s="88">
        <v>288.72000000000003</v>
      </c>
    </row>
    <row r="759" spans="1:14" x14ac:dyDescent="0.2">
      <c r="B759" s="180"/>
      <c r="C759" s="180"/>
      <c r="D759" s="180"/>
      <c r="E759" s="180"/>
      <c r="F759" s="180"/>
      <c r="G759" s="180"/>
      <c r="H759" s="135" t="s">
        <v>106</v>
      </c>
      <c r="I759" s="136">
        <v>2126.67</v>
      </c>
      <c r="J759" s="136">
        <v>376.88</v>
      </c>
      <c r="K759" s="136">
        <v>0</v>
      </c>
      <c r="L759" s="136">
        <v>2503.5500000000002</v>
      </c>
      <c r="M759" s="136">
        <v>75.849999999999994</v>
      </c>
      <c r="N759" s="136">
        <v>4324.3999999999996</v>
      </c>
    </row>
    <row r="760" spans="1:14" x14ac:dyDescent="0.2">
      <c r="B760" s="180"/>
      <c r="C760" s="180"/>
      <c r="D760" s="180"/>
      <c r="E760" s="180"/>
      <c r="F760" s="180"/>
      <c r="G760" s="180"/>
      <c r="H760" s="13" t="s">
        <v>107</v>
      </c>
      <c r="I760" s="91">
        <v>0</v>
      </c>
      <c r="J760" s="91">
        <v>0</v>
      </c>
      <c r="K760" s="91">
        <v>0</v>
      </c>
      <c r="L760" s="91">
        <v>0</v>
      </c>
      <c r="M760" s="91">
        <v>0</v>
      </c>
      <c r="N760" s="85">
        <v>0</v>
      </c>
    </row>
    <row r="761" spans="1:14" x14ac:dyDescent="0.2">
      <c r="B761" s="180"/>
      <c r="C761" s="180"/>
      <c r="D761" s="180"/>
      <c r="E761" s="180"/>
      <c r="F761" s="180"/>
      <c r="G761" s="180"/>
      <c r="H761" s="137" t="s">
        <v>122</v>
      </c>
      <c r="I761" s="136">
        <v>4361.55</v>
      </c>
      <c r="J761" s="136">
        <v>3220.01</v>
      </c>
      <c r="K761" s="136">
        <v>122.69</v>
      </c>
      <c r="L761" s="136">
        <v>7704.25</v>
      </c>
      <c r="M761" s="136">
        <v>750.96</v>
      </c>
      <c r="N761" s="136">
        <v>14175.1</v>
      </c>
    </row>
    <row r="763" spans="1:14" x14ac:dyDescent="0.2">
      <c r="B763" s="171" t="s">
        <v>108</v>
      </c>
      <c r="C763" s="171"/>
      <c r="D763" s="171"/>
      <c r="E763" s="171"/>
      <c r="F763" s="172"/>
      <c r="G763" s="151"/>
      <c r="H763" s="87"/>
      <c r="I763" s="152"/>
      <c r="J763" s="170"/>
      <c r="K763" s="170"/>
      <c r="L763" s="170"/>
      <c r="M763" s="170"/>
      <c r="N763" s="170"/>
    </row>
    <row r="764" spans="1:14" x14ac:dyDescent="0.2">
      <c r="A764" s="95"/>
      <c r="B764" s="87" t="s">
        <v>156</v>
      </c>
      <c r="C764" s="87"/>
      <c r="D764" s="87"/>
      <c r="E764" s="87"/>
      <c r="F764" s="87"/>
      <c r="G764" s="87"/>
      <c r="H764" s="87"/>
      <c r="I764" s="87"/>
      <c r="J764" s="173"/>
      <c r="K764" s="173"/>
      <c r="L764" s="173"/>
      <c r="M764" s="173"/>
      <c r="N764" s="173"/>
    </row>
    <row r="765" spans="1:14" x14ac:dyDescent="0.2">
      <c r="B765" s="151" t="s">
        <v>109</v>
      </c>
      <c r="C765" s="151"/>
      <c r="D765" s="151"/>
      <c r="E765" s="151"/>
      <c r="F765" s="151"/>
      <c r="G765" s="151"/>
      <c r="H765" s="151"/>
      <c r="I765" s="151"/>
      <c r="J765" s="170"/>
      <c r="K765" s="170"/>
      <c r="L765" s="170"/>
      <c r="M765" s="170"/>
      <c r="N765" s="170"/>
    </row>
    <row r="766" spans="1:14" x14ac:dyDescent="0.2">
      <c r="B766" s="151" t="s">
        <v>110</v>
      </c>
      <c r="C766" s="151"/>
      <c r="D766" s="151"/>
      <c r="E766" s="151"/>
      <c r="F766" s="151"/>
      <c r="G766" s="151"/>
      <c r="H766" s="151"/>
      <c r="I766" s="151"/>
      <c r="J766" s="170"/>
      <c r="K766" s="170"/>
      <c r="L766" s="170"/>
      <c r="M766" s="170"/>
      <c r="N766" s="170"/>
    </row>
    <row r="767" spans="1:14" x14ac:dyDescent="0.2">
      <c r="B767" s="151" t="s">
        <v>111</v>
      </c>
      <c r="C767" s="151"/>
      <c r="D767" s="151"/>
      <c r="E767" s="151"/>
      <c r="F767" s="151"/>
      <c r="G767" s="151"/>
      <c r="H767" s="151"/>
      <c r="I767" s="151"/>
      <c r="J767" s="170"/>
      <c r="K767" s="170"/>
      <c r="L767" s="170"/>
      <c r="M767" s="170"/>
      <c r="N767" s="170"/>
    </row>
    <row r="768" spans="1:14" x14ac:dyDescent="0.2">
      <c r="B768" s="151" t="s">
        <v>112</v>
      </c>
      <c r="C768" s="151"/>
      <c r="D768" s="151"/>
      <c r="E768" s="151"/>
      <c r="F768" s="151"/>
      <c r="G768" s="151"/>
      <c r="H768" s="151"/>
      <c r="I768" s="151"/>
      <c r="J768" s="152"/>
      <c r="K768" s="152"/>
      <c r="L768" s="152"/>
      <c r="M768" s="152"/>
      <c r="N768" s="152"/>
    </row>
    <row r="769" spans="1:14" x14ac:dyDescent="0.2">
      <c r="B769" s="151" t="s">
        <v>113</v>
      </c>
      <c r="C769" s="151"/>
      <c r="D769" s="151"/>
      <c r="E769" s="151"/>
      <c r="F769" s="151"/>
      <c r="G769" s="151"/>
      <c r="H769" s="151"/>
      <c r="I769" s="151"/>
      <c r="J769" s="152"/>
      <c r="K769" s="152"/>
      <c r="L769" s="152"/>
      <c r="M769" s="152"/>
      <c r="N769" s="152"/>
    </row>
    <row r="770" spans="1:14" x14ac:dyDescent="0.2">
      <c r="B770" s="151" t="s">
        <v>114</v>
      </c>
      <c r="C770" s="151"/>
      <c r="D770" s="151"/>
      <c r="E770" s="151"/>
      <c r="F770" s="151"/>
      <c r="G770" s="151"/>
      <c r="H770" s="151"/>
      <c r="I770" s="151"/>
      <c r="J770" s="152"/>
      <c r="K770" s="152"/>
      <c r="L770" s="152"/>
      <c r="M770" s="152"/>
      <c r="N770" s="152"/>
    </row>
    <row r="771" spans="1:14" x14ac:dyDescent="0.2">
      <c r="B771" s="151" t="s">
        <v>115</v>
      </c>
      <c r="C771" s="151"/>
      <c r="D771" s="151"/>
      <c r="E771" s="151"/>
      <c r="F771" s="151"/>
      <c r="G771" s="151"/>
      <c r="H771" s="151"/>
      <c r="I771" s="151"/>
      <c r="J771" s="152"/>
      <c r="K771" s="152"/>
      <c r="L771" s="152"/>
      <c r="M771" s="152"/>
      <c r="N771" s="152"/>
    </row>
    <row r="772" spans="1:14" x14ac:dyDescent="0.2">
      <c r="B772" s="174"/>
      <c r="C772" s="174"/>
      <c r="D772" s="174"/>
      <c r="E772" s="174"/>
      <c r="F772" s="174"/>
      <c r="G772" s="174"/>
      <c r="H772" s="174"/>
      <c r="I772" s="175"/>
      <c r="J772" s="152"/>
      <c r="K772" s="152"/>
      <c r="L772" s="152"/>
      <c r="M772" s="152"/>
      <c r="N772" s="152"/>
    </row>
    <row r="773" spans="1:14" x14ac:dyDescent="0.2">
      <c r="B773" s="151" t="s">
        <v>116</v>
      </c>
      <c r="C773" s="151"/>
      <c r="D773" s="151"/>
      <c r="E773" s="151"/>
      <c r="F773" s="151"/>
      <c r="G773" s="151"/>
      <c r="H773" s="87"/>
      <c r="I773" s="152"/>
      <c r="J773" s="152" t="s">
        <v>117</v>
      </c>
      <c r="K773" s="152"/>
      <c r="L773" s="152"/>
      <c r="M773" s="152"/>
      <c r="N773" s="152"/>
    </row>
    <row r="774" spans="1:14" x14ac:dyDescent="0.2">
      <c r="B774" s="176" t="s">
        <v>155</v>
      </c>
      <c r="C774" s="176"/>
      <c r="D774" s="151"/>
      <c r="E774" s="151"/>
      <c r="F774" s="151"/>
      <c r="G774" s="151"/>
      <c r="H774" s="87"/>
      <c r="I774" s="152"/>
      <c r="J774" s="157"/>
      <c r="K774" s="157"/>
      <c r="L774" s="157"/>
      <c r="M774" s="152"/>
      <c r="N774" s="152"/>
    </row>
    <row r="775" spans="1:14" x14ac:dyDescent="0.2">
      <c r="B775" s="177" t="s">
        <v>118</v>
      </c>
      <c r="C775" s="151"/>
      <c r="D775" s="151"/>
      <c r="E775" s="151"/>
      <c r="F775" s="151"/>
      <c r="G775" s="151"/>
      <c r="H775" s="87"/>
      <c r="I775" s="152"/>
      <c r="J775" s="152" t="s">
        <v>118</v>
      </c>
      <c r="K775" s="152"/>
      <c r="L775" s="152"/>
      <c r="M775" s="152"/>
      <c r="N775" s="152"/>
    </row>
    <row r="776" spans="1:14" x14ac:dyDescent="0.2">
      <c r="B776" s="151"/>
      <c r="C776" s="151"/>
      <c r="D776" s="151"/>
      <c r="E776" s="151"/>
      <c r="F776" s="151"/>
      <c r="G776" s="151"/>
      <c r="H776" s="87"/>
      <c r="I776" s="152"/>
      <c r="J776" s="152"/>
      <c r="K776" s="152"/>
      <c r="L776" s="152"/>
      <c r="M776" s="152"/>
      <c r="N776" s="152"/>
    </row>
    <row r="777" spans="1:14" x14ac:dyDescent="0.2">
      <c r="B777" s="176"/>
      <c r="C777" s="176"/>
      <c r="D777" s="151"/>
      <c r="E777" s="151"/>
      <c r="F777" s="151"/>
      <c r="G777" s="151"/>
      <c r="H777" s="87"/>
      <c r="I777" s="152"/>
      <c r="J777" s="157"/>
      <c r="K777" s="157"/>
      <c r="L777" s="157"/>
      <c r="M777" s="152"/>
      <c r="N777" s="152"/>
    </row>
    <row r="778" spans="1:14" x14ac:dyDescent="0.2">
      <c r="B778" s="96" t="s">
        <v>119</v>
      </c>
      <c r="C778" s="151"/>
      <c r="D778" s="151"/>
      <c r="E778" s="151"/>
      <c r="F778" s="151"/>
      <c r="G778" s="151"/>
      <c r="H778" s="87"/>
      <c r="I778" s="152"/>
      <c r="K778" s="178" t="s">
        <v>119</v>
      </c>
      <c r="L778" s="178"/>
      <c r="M778" s="152"/>
      <c r="N778" s="152"/>
    </row>
    <row r="779" spans="1:14" x14ac:dyDescent="0.2">
      <c r="B779" s="151"/>
      <c r="C779" s="151"/>
      <c r="D779" s="151"/>
      <c r="E779" s="151"/>
      <c r="F779" s="151"/>
      <c r="G779" s="151"/>
      <c r="H779" s="87"/>
      <c r="I779" s="152"/>
      <c r="J779" s="152"/>
      <c r="K779" s="152"/>
      <c r="L779" s="152"/>
      <c r="M779" s="152"/>
      <c r="N779" s="152"/>
    </row>
    <row r="780" spans="1:14" x14ac:dyDescent="0.2">
      <c r="B780" s="174" t="s">
        <v>120</v>
      </c>
      <c r="C780" s="151"/>
      <c r="D780" s="151"/>
      <c r="E780" s="151"/>
      <c r="F780" s="151"/>
      <c r="G780" s="151"/>
      <c r="H780" s="87"/>
      <c r="I780" s="152"/>
      <c r="J780" s="152" t="s">
        <v>120</v>
      </c>
      <c r="K780" s="152"/>
      <c r="L780" s="152"/>
      <c r="M780" s="152"/>
      <c r="N780" s="152"/>
    </row>
    <row r="781" spans="1:14" x14ac:dyDescent="0.2">
      <c r="A781" s="139"/>
    </row>
    <row r="782" spans="1:14" x14ac:dyDescent="0.2">
      <c r="A782" s="138"/>
      <c r="B782" s="151"/>
      <c r="C782" s="151"/>
      <c r="D782" s="151"/>
      <c r="E782" s="151"/>
      <c r="F782" s="151"/>
      <c r="G782" s="151"/>
      <c r="H782" s="87"/>
      <c r="I782" s="152"/>
      <c r="J782" s="152"/>
      <c r="K782" s="152"/>
      <c r="M782" s="152"/>
      <c r="N782" s="154" t="s">
        <v>87</v>
      </c>
    </row>
    <row r="783" spans="1:14" x14ac:dyDescent="0.2">
      <c r="B783" s="151"/>
      <c r="C783" s="151"/>
      <c r="D783" s="151"/>
      <c r="E783" s="151"/>
      <c r="F783" s="151"/>
      <c r="G783" s="151"/>
      <c r="H783" s="87"/>
      <c r="I783" s="152"/>
      <c r="J783" s="152"/>
      <c r="K783" s="152"/>
      <c r="M783" s="152"/>
      <c r="N783" s="154" t="s">
        <v>88</v>
      </c>
    </row>
    <row r="784" spans="1:14" x14ac:dyDescent="0.2">
      <c r="B784" s="151"/>
      <c r="C784" s="151"/>
      <c r="D784" s="151"/>
      <c r="E784" s="151"/>
      <c r="F784" s="151"/>
      <c r="G784" s="151"/>
      <c r="H784" s="87"/>
      <c r="I784" s="152"/>
      <c r="J784" s="152"/>
      <c r="K784" s="152"/>
      <c r="M784" s="152"/>
      <c r="N784" s="154" t="s">
        <v>89</v>
      </c>
    </row>
    <row r="785" spans="1:14" x14ac:dyDescent="0.2">
      <c r="B785" s="151"/>
      <c r="C785" s="151"/>
      <c r="D785" s="151"/>
      <c r="E785" s="151"/>
      <c r="F785" s="151"/>
      <c r="G785" s="151"/>
      <c r="H785" s="87"/>
      <c r="I785" s="152"/>
      <c r="J785" s="152"/>
      <c r="K785" s="152"/>
      <c r="L785" s="152"/>
      <c r="M785" s="152"/>
      <c r="N785" s="152"/>
    </row>
    <row r="786" spans="1:14" x14ac:dyDescent="0.2">
      <c r="B786" s="151"/>
      <c r="D786" s="151"/>
      <c r="E786" s="151"/>
      <c r="F786" s="151"/>
      <c r="G786" s="151"/>
      <c r="H786" s="151" t="s">
        <v>90</v>
      </c>
      <c r="I786" s="151"/>
      <c r="J786" s="151"/>
      <c r="K786" s="151"/>
      <c r="L786" s="151"/>
      <c r="M786" s="152"/>
      <c r="N786" s="152"/>
    </row>
    <row r="787" spans="1:14" x14ac:dyDescent="0.2">
      <c r="B787" s="151"/>
      <c r="D787" s="151"/>
      <c r="E787" s="151"/>
      <c r="F787" s="151" t="s">
        <v>91</v>
      </c>
      <c r="G787" s="151"/>
      <c r="H787" s="151"/>
      <c r="I787" s="151"/>
      <c r="J787" s="151"/>
      <c r="K787" s="151"/>
      <c r="L787" s="151"/>
      <c r="M787" s="152"/>
      <c r="N787" s="152"/>
    </row>
    <row r="788" spans="1:14" x14ac:dyDescent="0.2">
      <c r="B788" s="151" t="s">
        <v>92</v>
      </c>
      <c r="C788" s="86"/>
      <c r="D788" s="86"/>
      <c r="E788" s="86"/>
      <c r="F788" s="86"/>
      <c r="G788" s="86"/>
      <c r="H788" s="86"/>
      <c r="I788" s="156"/>
      <c r="J788" s="156"/>
      <c r="K788" s="156"/>
      <c r="L788" s="152" t="s">
        <v>93</v>
      </c>
      <c r="M788" s="152"/>
      <c r="N788" s="152"/>
    </row>
    <row r="789" spans="1:14" x14ac:dyDescent="0.2">
      <c r="B789" s="151"/>
      <c r="C789" s="86"/>
      <c r="D789" s="86"/>
      <c r="E789" s="86"/>
      <c r="F789" s="86"/>
      <c r="G789" s="86"/>
      <c r="H789" s="86"/>
      <c r="I789" s="156"/>
      <c r="J789" s="156"/>
      <c r="K789" s="156"/>
      <c r="L789" s="156"/>
      <c r="M789" s="156"/>
      <c r="N789" s="156"/>
    </row>
    <row r="790" spans="1:14" x14ac:dyDescent="0.2">
      <c r="B790" s="151" t="s">
        <v>159</v>
      </c>
      <c r="C790" s="86"/>
      <c r="D790" s="86"/>
      <c r="E790" s="86"/>
      <c r="F790" s="86"/>
      <c r="G790" s="86"/>
      <c r="H790" s="86"/>
      <c r="I790" s="156"/>
      <c r="J790" s="156"/>
      <c r="K790" s="156"/>
      <c r="L790" s="156"/>
      <c r="M790" s="156"/>
      <c r="N790" s="156"/>
    </row>
    <row r="791" spans="1:14" x14ac:dyDescent="0.2">
      <c r="B791" s="151" t="s">
        <v>94</v>
      </c>
      <c r="C791" s="86"/>
      <c r="D791" s="86"/>
      <c r="E791" s="86"/>
      <c r="F791" s="86"/>
      <c r="G791" s="86"/>
      <c r="H791" s="86"/>
      <c r="I791" s="156"/>
      <c r="J791" s="156"/>
      <c r="K791" s="156"/>
      <c r="L791" s="156"/>
      <c r="M791" s="156"/>
      <c r="N791" s="156"/>
    </row>
    <row r="792" spans="1:14" x14ac:dyDescent="0.2">
      <c r="B792" s="151" t="s">
        <v>158</v>
      </c>
      <c r="C792" s="86"/>
      <c r="D792" s="86"/>
      <c r="E792" s="86"/>
      <c r="F792" s="86"/>
      <c r="G792" s="86"/>
      <c r="H792" s="86"/>
      <c r="I792" s="156"/>
      <c r="J792" s="156"/>
      <c r="K792" s="156"/>
      <c r="L792" s="156"/>
      <c r="M792" s="156"/>
      <c r="N792" s="156"/>
    </row>
    <row r="793" spans="1:14" x14ac:dyDescent="0.2">
      <c r="B793" s="151" t="s">
        <v>161</v>
      </c>
      <c r="C793" s="86"/>
      <c r="D793" s="86"/>
      <c r="E793" s="86"/>
      <c r="F793" s="86"/>
      <c r="G793" s="86"/>
      <c r="H793" s="86"/>
      <c r="I793" s="156"/>
      <c r="J793" s="156"/>
      <c r="K793" s="156"/>
      <c r="L793" s="156"/>
      <c r="M793" s="156"/>
      <c r="N793" s="156"/>
    </row>
    <row r="794" spans="1:14" x14ac:dyDescent="0.2">
      <c r="B794" s="151"/>
      <c r="C794" s="151"/>
      <c r="D794" s="151"/>
      <c r="E794" s="151"/>
      <c r="F794" s="151"/>
      <c r="G794" s="151"/>
      <c r="H794" s="87"/>
      <c r="I794" s="152"/>
      <c r="J794" s="157"/>
      <c r="K794" s="152"/>
      <c r="L794" s="152"/>
      <c r="M794" s="152"/>
      <c r="N794" s="152"/>
    </row>
    <row r="795" spans="1:14" ht="12.75" customHeight="1" x14ac:dyDescent="0.2">
      <c r="B795" s="130" t="s">
        <v>34</v>
      </c>
      <c r="C795" s="132" t="s">
        <v>95</v>
      </c>
      <c r="D795" s="130" t="s">
        <v>96</v>
      </c>
      <c r="E795" s="130" t="s">
        <v>97</v>
      </c>
      <c r="F795" s="130" t="s">
        <v>121</v>
      </c>
      <c r="G795" s="130" t="s">
        <v>98</v>
      </c>
      <c r="H795" s="128" t="s">
        <v>7</v>
      </c>
      <c r="I795" s="150" t="s">
        <v>167</v>
      </c>
      <c r="K795" s="158"/>
      <c r="L795" s="159"/>
      <c r="M795" s="160" t="s">
        <v>99</v>
      </c>
      <c r="N795" s="161" t="s">
        <v>100</v>
      </c>
    </row>
    <row r="796" spans="1:14" x14ac:dyDescent="0.2">
      <c r="B796" s="131"/>
      <c r="C796" s="133"/>
      <c r="D796" s="131"/>
      <c r="E796" s="131"/>
      <c r="F796" s="131"/>
      <c r="G796" s="131"/>
      <c r="H796" s="129"/>
      <c r="I796" s="149" t="s">
        <v>101</v>
      </c>
      <c r="J796" s="75" t="s">
        <v>102</v>
      </c>
      <c r="K796" s="75" t="s">
        <v>103</v>
      </c>
      <c r="L796" s="75" t="s">
        <v>104</v>
      </c>
      <c r="M796" s="149"/>
      <c r="N796" s="162"/>
    </row>
    <row r="797" spans="1:14" ht="12.75" customHeight="1" x14ac:dyDescent="0.2">
      <c r="A797" s="94" t="s">
        <v>194</v>
      </c>
      <c r="B797" s="163"/>
      <c r="C797" s="140"/>
      <c r="D797" s="140"/>
      <c r="E797" s="140"/>
      <c r="F797" s="140"/>
      <c r="G797" s="141"/>
      <c r="H797" s="11" t="s">
        <v>16</v>
      </c>
      <c r="I797" s="12">
        <v>102.99</v>
      </c>
      <c r="J797" s="12">
        <v>73.39</v>
      </c>
      <c r="K797" s="12">
        <v>37.18</v>
      </c>
      <c r="L797" s="12"/>
      <c r="M797" s="12">
        <v>5.87</v>
      </c>
      <c r="N797" s="12"/>
    </row>
    <row r="798" spans="1:14" x14ac:dyDescent="0.2">
      <c r="A798" s="94">
        <v>14</v>
      </c>
      <c r="B798" s="142"/>
      <c r="C798" s="143"/>
      <c r="D798" s="143"/>
      <c r="E798" s="143"/>
      <c r="F798" s="143"/>
      <c r="G798" s="144"/>
      <c r="H798" s="11" t="s">
        <v>24</v>
      </c>
      <c r="I798" s="12">
        <v>770.31</v>
      </c>
      <c r="J798" s="12">
        <v>550.4</v>
      </c>
      <c r="K798" s="12">
        <v>276.91000000000003</v>
      </c>
      <c r="L798" s="12"/>
      <c r="M798" s="12">
        <v>23.97</v>
      </c>
      <c r="N798" s="12"/>
    </row>
    <row r="799" spans="1:14" x14ac:dyDescent="0.2">
      <c r="B799" s="142"/>
      <c r="C799" s="143"/>
      <c r="D799" s="143"/>
      <c r="E799" s="143"/>
      <c r="F799" s="143"/>
      <c r="G799" s="144"/>
      <c r="H799" s="11" t="s">
        <v>18</v>
      </c>
      <c r="I799" s="12">
        <v>61.16</v>
      </c>
      <c r="J799" s="12">
        <v>44.52</v>
      </c>
      <c r="K799" s="12">
        <v>22.75</v>
      </c>
      <c r="L799" s="12"/>
      <c r="M799" s="12">
        <v>1.22</v>
      </c>
      <c r="N799" s="12"/>
    </row>
    <row r="800" spans="1:14" x14ac:dyDescent="0.2">
      <c r="B800" s="164"/>
      <c r="C800" s="148" t="s">
        <v>163</v>
      </c>
      <c r="D800" s="143"/>
      <c r="E800" s="143"/>
      <c r="F800" s="143"/>
      <c r="G800" s="144"/>
      <c r="H800" s="11" t="s">
        <v>63</v>
      </c>
      <c r="I800" s="12">
        <v>61.16</v>
      </c>
      <c r="J800" s="12">
        <v>44.52</v>
      </c>
      <c r="K800" s="12">
        <v>22.75</v>
      </c>
      <c r="L800" s="12"/>
      <c r="M800" s="12">
        <v>1.22</v>
      </c>
      <c r="N800" s="12"/>
    </row>
    <row r="801" spans="1:14" x14ac:dyDescent="0.2">
      <c r="B801" s="142"/>
      <c r="C801" s="143"/>
      <c r="D801" s="143"/>
      <c r="E801" s="143"/>
      <c r="F801" s="143"/>
      <c r="G801" s="144"/>
      <c r="H801" s="11" t="s">
        <v>56</v>
      </c>
      <c r="I801" s="12">
        <v>770.31</v>
      </c>
      <c r="J801" s="12">
        <v>550.4</v>
      </c>
      <c r="K801" s="12">
        <v>276.91000000000003</v>
      </c>
      <c r="L801" s="12"/>
      <c r="M801" s="12">
        <v>23.97</v>
      </c>
      <c r="N801" s="12"/>
    </row>
    <row r="802" spans="1:14" x14ac:dyDescent="0.2">
      <c r="B802" s="142"/>
      <c r="C802" s="143"/>
      <c r="D802" s="143"/>
      <c r="E802" s="143"/>
      <c r="F802" s="143"/>
      <c r="G802" s="144"/>
      <c r="H802" s="11" t="s">
        <v>28</v>
      </c>
      <c r="I802" s="12">
        <v>61.16</v>
      </c>
      <c r="J802" s="12">
        <v>44.52</v>
      </c>
      <c r="K802" s="12">
        <v>22.75</v>
      </c>
      <c r="L802" s="12"/>
      <c r="M802" s="12">
        <v>1.22</v>
      </c>
      <c r="N802" s="12"/>
    </row>
    <row r="803" spans="1:14" x14ac:dyDescent="0.2">
      <c r="B803" s="145"/>
      <c r="C803" s="146"/>
      <c r="D803" s="146"/>
      <c r="E803" s="146"/>
      <c r="F803" s="146"/>
      <c r="G803" s="147"/>
      <c r="H803" s="11" t="s">
        <v>17</v>
      </c>
      <c r="I803" s="12">
        <v>19.57</v>
      </c>
      <c r="J803" s="12">
        <v>14.92</v>
      </c>
      <c r="K803" s="12">
        <v>7.58</v>
      </c>
      <c r="L803" s="12"/>
      <c r="M803" s="12">
        <v>0.49</v>
      </c>
      <c r="N803" s="12"/>
    </row>
    <row r="804" spans="1:14" x14ac:dyDescent="0.2">
      <c r="A804" s="94">
        <v>481</v>
      </c>
      <c r="B804" s="70" t="s">
        <v>59</v>
      </c>
      <c r="C804" s="97" t="s">
        <v>105</v>
      </c>
      <c r="D804" s="70">
        <v>63</v>
      </c>
      <c r="E804" s="70">
        <v>4</v>
      </c>
      <c r="F804" s="70">
        <v>2</v>
      </c>
      <c r="G804" s="179">
        <v>2.2000000000000002</v>
      </c>
      <c r="H804" s="165" t="s">
        <v>16</v>
      </c>
      <c r="I804" s="166">
        <v>35.28</v>
      </c>
      <c r="J804" s="166">
        <v>54.74</v>
      </c>
      <c r="K804" s="166">
        <v>1.98</v>
      </c>
      <c r="L804" s="92">
        <v>92.000000000000014</v>
      </c>
      <c r="M804" s="88">
        <v>183.69</v>
      </c>
      <c r="N804" s="88">
        <v>275.69</v>
      </c>
    </row>
    <row r="805" spans="1:14" x14ac:dyDescent="0.2">
      <c r="B805" s="8"/>
      <c r="C805" s="8"/>
      <c r="D805" s="8"/>
      <c r="E805" s="8"/>
      <c r="F805" s="8"/>
      <c r="G805" s="8"/>
      <c r="H805" s="135" t="s">
        <v>106</v>
      </c>
      <c r="I805" s="136">
        <v>3633.49</v>
      </c>
      <c r="J805" s="136">
        <v>4017.37</v>
      </c>
      <c r="K805" s="136">
        <v>73.62</v>
      </c>
      <c r="L805" s="136">
        <v>7724.48</v>
      </c>
      <c r="M805" s="136">
        <v>1078.26</v>
      </c>
      <c r="N805" s="136">
        <v>14757.59</v>
      </c>
    </row>
    <row r="806" spans="1:14" x14ac:dyDescent="0.2">
      <c r="B806" s="8"/>
      <c r="C806" s="8"/>
      <c r="D806" s="8"/>
      <c r="E806" s="8"/>
      <c r="F806" s="8"/>
      <c r="G806" s="8"/>
      <c r="H806" s="165" t="s">
        <v>24</v>
      </c>
      <c r="I806" s="166">
        <v>0</v>
      </c>
      <c r="J806" s="166">
        <v>0.52</v>
      </c>
      <c r="K806" s="166">
        <v>0</v>
      </c>
      <c r="L806" s="92">
        <v>0.52</v>
      </c>
      <c r="M806" s="88">
        <v>8.49</v>
      </c>
      <c r="N806" s="88">
        <v>9.01</v>
      </c>
    </row>
    <row r="807" spans="1:14" x14ac:dyDescent="0.2">
      <c r="B807" s="8"/>
      <c r="C807" s="8"/>
      <c r="D807" s="8"/>
      <c r="E807" s="8"/>
      <c r="F807" s="8"/>
      <c r="G807" s="8"/>
      <c r="H807" s="135" t="s">
        <v>106</v>
      </c>
      <c r="I807" s="136">
        <v>0</v>
      </c>
      <c r="J807" s="136">
        <v>286.20999999999998</v>
      </c>
      <c r="K807" s="136">
        <v>0</v>
      </c>
      <c r="L807" s="136">
        <v>286.20999999999998</v>
      </c>
      <c r="M807" s="136">
        <v>203.51</v>
      </c>
      <c r="N807" s="136">
        <v>821.06</v>
      </c>
    </row>
    <row r="808" spans="1:14" x14ac:dyDescent="0.2">
      <c r="B808" s="8"/>
      <c r="C808" s="8"/>
      <c r="D808" s="8"/>
      <c r="E808" s="8"/>
      <c r="F808" s="8"/>
      <c r="G808" s="8"/>
      <c r="H808" s="165" t="s">
        <v>37</v>
      </c>
      <c r="I808" s="166">
        <v>0</v>
      </c>
      <c r="J808" s="166">
        <v>0</v>
      </c>
      <c r="K808" s="166">
        <v>0</v>
      </c>
      <c r="L808" s="92">
        <v>0</v>
      </c>
      <c r="M808" s="88">
        <v>0</v>
      </c>
      <c r="N808" s="88">
        <v>0</v>
      </c>
    </row>
    <row r="809" spans="1:14" x14ac:dyDescent="0.2">
      <c r="B809" s="8"/>
      <c r="C809" s="8"/>
      <c r="D809" s="8"/>
      <c r="E809" s="8"/>
      <c r="F809" s="8"/>
      <c r="G809" s="8"/>
      <c r="H809" s="135" t="s">
        <v>106</v>
      </c>
      <c r="I809" s="136">
        <v>0</v>
      </c>
      <c r="J809" s="136">
        <v>0</v>
      </c>
      <c r="K809" s="136">
        <v>0</v>
      </c>
      <c r="L809" s="136">
        <v>0</v>
      </c>
      <c r="M809" s="136">
        <v>0</v>
      </c>
      <c r="N809" s="136">
        <v>0</v>
      </c>
    </row>
    <row r="810" spans="1:14" x14ac:dyDescent="0.2">
      <c r="B810" s="8"/>
      <c r="C810" s="8"/>
      <c r="D810" s="8"/>
      <c r="E810" s="8"/>
      <c r="F810" s="8"/>
      <c r="G810" s="8"/>
      <c r="H810" s="14" t="s">
        <v>18</v>
      </c>
      <c r="I810" s="92">
        <v>0</v>
      </c>
      <c r="J810" s="92">
        <v>5.72</v>
      </c>
      <c r="K810" s="92">
        <v>2.63</v>
      </c>
      <c r="L810" s="92">
        <v>8.35</v>
      </c>
      <c r="M810" s="92">
        <v>27.01</v>
      </c>
      <c r="N810" s="88">
        <v>35.36</v>
      </c>
    </row>
    <row r="811" spans="1:14" x14ac:dyDescent="0.2">
      <c r="B811" s="8"/>
      <c r="C811" s="8"/>
      <c r="D811" s="8"/>
      <c r="E811" s="8"/>
      <c r="F811" s="8"/>
      <c r="G811" s="8"/>
      <c r="H811" s="135" t="s">
        <v>106</v>
      </c>
      <c r="I811" s="136">
        <v>0</v>
      </c>
      <c r="J811" s="136">
        <v>254.65</v>
      </c>
      <c r="K811" s="136">
        <v>59.83</v>
      </c>
      <c r="L811" s="136">
        <v>314.48</v>
      </c>
      <c r="M811" s="136">
        <v>32.950000000000003</v>
      </c>
      <c r="N811" s="136">
        <v>582.63</v>
      </c>
    </row>
    <row r="812" spans="1:14" x14ac:dyDescent="0.2">
      <c r="B812" s="8"/>
      <c r="C812" s="8"/>
      <c r="D812" s="8"/>
      <c r="E812" s="8"/>
      <c r="F812" s="8"/>
      <c r="G812" s="8"/>
      <c r="H812" s="14" t="s">
        <v>63</v>
      </c>
      <c r="I812" s="92">
        <v>0</v>
      </c>
      <c r="J812" s="92">
        <v>0</v>
      </c>
      <c r="K812" s="92">
        <v>0</v>
      </c>
      <c r="L812" s="92">
        <v>0</v>
      </c>
      <c r="M812" s="92">
        <v>0</v>
      </c>
      <c r="N812" s="88">
        <v>0</v>
      </c>
    </row>
    <row r="813" spans="1:14" x14ac:dyDescent="0.2">
      <c r="B813" s="8"/>
      <c r="C813" s="8"/>
      <c r="D813" s="8"/>
      <c r="E813" s="8"/>
      <c r="F813" s="8"/>
      <c r="G813" s="8"/>
      <c r="H813" s="135" t="s">
        <v>106</v>
      </c>
      <c r="I813" s="136">
        <v>0</v>
      </c>
      <c r="J813" s="136">
        <v>0</v>
      </c>
      <c r="K813" s="136">
        <v>0</v>
      </c>
      <c r="L813" s="136">
        <v>0</v>
      </c>
      <c r="M813" s="136">
        <v>0</v>
      </c>
      <c r="N813" s="136">
        <v>0</v>
      </c>
    </row>
    <row r="814" spans="1:14" x14ac:dyDescent="0.2">
      <c r="B814" s="8"/>
      <c r="C814" s="8"/>
      <c r="D814" s="8"/>
      <c r="E814" s="8"/>
      <c r="F814" s="8"/>
      <c r="G814" s="8"/>
      <c r="H814" s="14" t="s">
        <v>56</v>
      </c>
      <c r="I814" s="92">
        <v>0</v>
      </c>
      <c r="J814" s="92">
        <v>0</v>
      </c>
      <c r="K814" s="92">
        <v>0</v>
      </c>
      <c r="L814" s="92">
        <v>0</v>
      </c>
      <c r="M814" s="92">
        <v>0</v>
      </c>
      <c r="N814" s="88">
        <v>0</v>
      </c>
    </row>
    <row r="815" spans="1:14" x14ac:dyDescent="0.2">
      <c r="B815" s="8"/>
      <c r="C815" s="8"/>
      <c r="D815" s="8"/>
      <c r="E815" s="8"/>
      <c r="F815" s="8"/>
      <c r="G815" s="8"/>
      <c r="H815" s="135" t="s">
        <v>106</v>
      </c>
      <c r="I815" s="136">
        <v>0</v>
      </c>
      <c r="J815" s="136">
        <v>0</v>
      </c>
      <c r="K815" s="136">
        <v>0</v>
      </c>
      <c r="L815" s="136">
        <v>0</v>
      </c>
      <c r="M815" s="136">
        <v>0</v>
      </c>
      <c r="N815" s="136">
        <v>0</v>
      </c>
    </row>
    <row r="816" spans="1:14" x14ac:dyDescent="0.2">
      <c r="B816" s="8"/>
      <c r="C816" s="8"/>
      <c r="D816" s="8"/>
      <c r="E816" s="8"/>
      <c r="F816" s="8"/>
      <c r="G816" s="8"/>
      <c r="H816" s="14" t="s">
        <v>28</v>
      </c>
      <c r="I816" s="92">
        <v>0</v>
      </c>
      <c r="J816" s="92">
        <v>0</v>
      </c>
      <c r="K816" s="92">
        <v>0</v>
      </c>
      <c r="L816" s="92">
        <v>0</v>
      </c>
      <c r="M816" s="92">
        <v>0</v>
      </c>
      <c r="N816" s="88">
        <v>0</v>
      </c>
    </row>
    <row r="817" spans="1:14" x14ac:dyDescent="0.2">
      <c r="B817" s="8"/>
      <c r="C817" s="8"/>
      <c r="D817" s="8"/>
      <c r="E817" s="8"/>
      <c r="F817" s="8"/>
      <c r="G817" s="8"/>
      <c r="H817" s="135" t="s">
        <v>106</v>
      </c>
      <c r="I817" s="136">
        <v>0</v>
      </c>
      <c r="J817" s="136">
        <v>0</v>
      </c>
      <c r="K817" s="136">
        <v>0</v>
      </c>
      <c r="L817" s="136">
        <v>0</v>
      </c>
      <c r="M817" s="136">
        <v>0</v>
      </c>
      <c r="N817" s="136">
        <v>0</v>
      </c>
    </row>
    <row r="818" spans="1:14" x14ac:dyDescent="0.2">
      <c r="B818" s="180"/>
      <c r="C818" s="180"/>
      <c r="D818" s="180"/>
      <c r="E818" s="180"/>
      <c r="F818" s="180"/>
      <c r="G818" s="180"/>
      <c r="H818" s="14" t="s">
        <v>17</v>
      </c>
      <c r="I818" s="92">
        <v>7.66</v>
      </c>
      <c r="J818" s="92">
        <v>8.58</v>
      </c>
      <c r="K818" s="92">
        <v>0.24</v>
      </c>
      <c r="L818" s="92">
        <v>16.48</v>
      </c>
      <c r="M818" s="92">
        <v>32.24</v>
      </c>
      <c r="N818" s="88">
        <v>48.72</v>
      </c>
    </row>
    <row r="819" spans="1:14" x14ac:dyDescent="0.2">
      <c r="B819" s="180"/>
      <c r="C819" s="180"/>
      <c r="D819" s="180"/>
      <c r="E819" s="180"/>
      <c r="F819" s="180"/>
      <c r="G819" s="180"/>
      <c r="H819" s="135" t="s">
        <v>106</v>
      </c>
      <c r="I819" s="136">
        <v>149.91</v>
      </c>
      <c r="J819" s="136">
        <v>128.01</v>
      </c>
      <c r="K819" s="136">
        <v>1.82</v>
      </c>
      <c r="L819" s="136">
        <v>279.73999999999995</v>
      </c>
      <c r="M819" s="136">
        <v>15.8</v>
      </c>
      <c r="N819" s="136">
        <v>495.48</v>
      </c>
    </row>
    <row r="820" spans="1:14" x14ac:dyDescent="0.2">
      <c r="B820" s="180"/>
      <c r="C820" s="180"/>
      <c r="D820" s="180"/>
      <c r="E820" s="180"/>
      <c r="F820" s="180"/>
      <c r="G820" s="180"/>
      <c r="H820" s="13" t="s">
        <v>107</v>
      </c>
      <c r="I820" s="91">
        <v>0</v>
      </c>
      <c r="J820" s="91">
        <v>0</v>
      </c>
      <c r="K820" s="91">
        <v>0</v>
      </c>
      <c r="L820" s="91">
        <v>0</v>
      </c>
      <c r="M820" s="91">
        <v>0</v>
      </c>
      <c r="N820" s="85">
        <v>0</v>
      </c>
    </row>
    <row r="821" spans="1:14" x14ac:dyDescent="0.2">
      <c r="B821" s="180"/>
      <c r="C821" s="180"/>
      <c r="D821" s="180"/>
      <c r="E821" s="180"/>
      <c r="F821" s="180"/>
      <c r="G821" s="180"/>
      <c r="H821" s="137" t="s">
        <v>122</v>
      </c>
      <c r="I821" s="136">
        <v>3783.3999999999996</v>
      </c>
      <c r="J821" s="136">
        <v>4686.24</v>
      </c>
      <c r="K821" s="136">
        <v>135.26999999999998</v>
      </c>
      <c r="L821" s="136">
        <v>8604.91</v>
      </c>
      <c r="M821" s="136">
        <v>1330.52</v>
      </c>
      <c r="N821" s="136">
        <v>16656.759999999998</v>
      </c>
    </row>
    <row r="823" spans="1:14" x14ac:dyDescent="0.2">
      <c r="B823" s="171" t="s">
        <v>108</v>
      </c>
      <c r="C823" s="171"/>
      <c r="D823" s="171"/>
      <c r="E823" s="171"/>
      <c r="F823" s="172"/>
      <c r="G823" s="151"/>
      <c r="H823" s="87"/>
      <c r="I823" s="152"/>
      <c r="J823" s="170"/>
      <c r="K823" s="170"/>
      <c r="L823" s="170"/>
      <c r="M823" s="170"/>
      <c r="N823" s="170"/>
    </row>
    <row r="824" spans="1:14" x14ac:dyDescent="0.2">
      <c r="A824" s="95"/>
      <c r="B824" s="87" t="s">
        <v>156</v>
      </c>
      <c r="C824" s="87"/>
      <c r="D824" s="87"/>
      <c r="E824" s="87"/>
      <c r="F824" s="87"/>
      <c r="G824" s="87"/>
      <c r="H824" s="87"/>
      <c r="I824" s="87"/>
      <c r="J824" s="173"/>
      <c r="K824" s="173"/>
      <c r="L824" s="173"/>
      <c r="M824" s="173"/>
      <c r="N824" s="173"/>
    </row>
    <row r="825" spans="1:14" x14ac:dyDescent="0.2">
      <c r="B825" s="151" t="s">
        <v>109</v>
      </c>
      <c r="C825" s="151"/>
      <c r="D825" s="151"/>
      <c r="E825" s="151"/>
      <c r="F825" s="151"/>
      <c r="G825" s="151"/>
      <c r="H825" s="151"/>
      <c r="I825" s="151"/>
      <c r="J825" s="170"/>
      <c r="K825" s="170"/>
      <c r="L825" s="170"/>
      <c r="M825" s="170"/>
      <c r="N825" s="170"/>
    </row>
    <row r="826" spans="1:14" x14ac:dyDescent="0.2">
      <c r="B826" s="151" t="s">
        <v>110</v>
      </c>
      <c r="C826" s="151"/>
      <c r="D826" s="151"/>
      <c r="E826" s="151"/>
      <c r="F826" s="151"/>
      <c r="G826" s="151"/>
      <c r="H826" s="151"/>
      <c r="I826" s="151"/>
      <c r="J826" s="170"/>
      <c r="K826" s="170"/>
      <c r="L826" s="170"/>
      <c r="M826" s="170"/>
      <c r="N826" s="170"/>
    </row>
    <row r="827" spans="1:14" x14ac:dyDescent="0.2">
      <c r="B827" s="151" t="s">
        <v>111</v>
      </c>
      <c r="C827" s="151"/>
      <c r="D827" s="151"/>
      <c r="E827" s="151"/>
      <c r="F827" s="151"/>
      <c r="G827" s="151"/>
      <c r="H827" s="151"/>
      <c r="I827" s="151"/>
      <c r="J827" s="170"/>
      <c r="K827" s="170"/>
      <c r="L827" s="170"/>
      <c r="M827" s="170"/>
      <c r="N827" s="170"/>
    </row>
    <row r="828" spans="1:14" x14ac:dyDescent="0.2">
      <c r="B828" s="151" t="s">
        <v>112</v>
      </c>
      <c r="C828" s="151"/>
      <c r="D828" s="151"/>
      <c r="E828" s="151"/>
      <c r="F828" s="151"/>
      <c r="G828" s="151"/>
      <c r="H828" s="151"/>
      <c r="I828" s="151"/>
      <c r="J828" s="152"/>
      <c r="K828" s="152"/>
      <c r="L828" s="152"/>
      <c r="M828" s="152"/>
      <c r="N828" s="152"/>
    </row>
    <row r="829" spans="1:14" x14ac:dyDescent="0.2">
      <c r="B829" s="151" t="s">
        <v>113</v>
      </c>
      <c r="C829" s="151"/>
      <c r="D829" s="151"/>
      <c r="E829" s="151"/>
      <c r="F829" s="151"/>
      <c r="G829" s="151"/>
      <c r="H829" s="151"/>
      <c r="I829" s="151"/>
      <c r="J829" s="152"/>
      <c r="K829" s="152"/>
      <c r="L829" s="152"/>
      <c r="M829" s="152"/>
      <c r="N829" s="152"/>
    </row>
    <row r="830" spans="1:14" x14ac:dyDescent="0.2">
      <c r="B830" s="151" t="s">
        <v>114</v>
      </c>
      <c r="C830" s="151"/>
      <c r="D830" s="151"/>
      <c r="E830" s="151"/>
      <c r="F830" s="151"/>
      <c r="G830" s="151"/>
      <c r="H830" s="151"/>
      <c r="I830" s="151"/>
      <c r="J830" s="152"/>
      <c r="K830" s="152"/>
      <c r="L830" s="152"/>
      <c r="M830" s="152"/>
      <c r="N830" s="152"/>
    </row>
    <row r="831" spans="1:14" x14ac:dyDescent="0.2">
      <c r="B831" s="151" t="s">
        <v>115</v>
      </c>
      <c r="C831" s="151"/>
      <c r="D831" s="151"/>
      <c r="E831" s="151"/>
      <c r="F831" s="151"/>
      <c r="G831" s="151"/>
      <c r="H831" s="151"/>
      <c r="I831" s="151"/>
      <c r="J831" s="152"/>
      <c r="K831" s="152"/>
      <c r="L831" s="152"/>
      <c r="M831" s="152"/>
      <c r="N831" s="152"/>
    </row>
    <row r="832" spans="1:14" x14ac:dyDescent="0.2">
      <c r="B832" s="174"/>
      <c r="C832" s="174"/>
      <c r="D832" s="174"/>
      <c r="E832" s="174"/>
      <c r="F832" s="174"/>
      <c r="G832" s="174"/>
      <c r="H832" s="174"/>
      <c r="I832" s="175"/>
      <c r="J832" s="152"/>
      <c r="K832" s="152"/>
      <c r="L832" s="152"/>
      <c r="M832" s="152"/>
      <c r="N832" s="152"/>
    </row>
    <row r="833" spans="1:14" x14ac:dyDescent="0.2">
      <c r="B833" s="151" t="s">
        <v>116</v>
      </c>
      <c r="C833" s="151"/>
      <c r="D833" s="151"/>
      <c r="E833" s="151"/>
      <c r="F833" s="151"/>
      <c r="G833" s="151"/>
      <c r="H833" s="87"/>
      <c r="I833" s="152"/>
      <c r="J833" s="152" t="s">
        <v>117</v>
      </c>
      <c r="K833" s="152"/>
      <c r="L833" s="152"/>
      <c r="M833" s="152"/>
      <c r="N833" s="152"/>
    </row>
    <row r="834" spans="1:14" x14ac:dyDescent="0.2">
      <c r="B834" s="176" t="s">
        <v>155</v>
      </c>
      <c r="C834" s="176"/>
      <c r="D834" s="151"/>
      <c r="E834" s="151"/>
      <c r="F834" s="151"/>
      <c r="G834" s="151"/>
      <c r="H834" s="87"/>
      <c r="I834" s="152"/>
      <c r="J834" s="157"/>
      <c r="K834" s="157"/>
      <c r="L834" s="157"/>
      <c r="M834" s="152"/>
      <c r="N834" s="152"/>
    </row>
    <row r="835" spans="1:14" x14ac:dyDescent="0.2">
      <c r="B835" s="177" t="s">
        <v>118</v>
      </c>
      <c r="C835" s="151"/>
      <c r="D835" s="151"/>
      <c r="E835" s="151"/>
      <c r="F835" s="151"/>
      <c r="G835" s="151"/>
      <c r="H835" s="87"/>
      <c r="I835" s="152"/>
      <c r="J835" s="152" t="s">
        <v>118</v>
      </c>
      <c r="K835" s="152"/>
      <c r="L835" s="152"/>
      <c r="M835" s="152"/>
      <c r="N835" s="152"/>
    </row>
    <row r="836" spans="1:14" x14ac:dyDescent="0.2">
      <c r="B836" s="151"/>
      <c r="C836" s="151"/>
      <c r="D836" s="151"/>
      <c r="E836" s="151"/>
      <c r="F836" s="151"/>
      <c r="G836" s="151"/>
      <c r="H836" s="87"/>
      <c r="I836" s="152"/>
      <c r="J836" s="152"/>
      <c r="K836" s="152"/>
      <c r="L836" s="152"/>
      <c r="M836" s="152"/>
      <c r="N836" s="152"/>
    </row>
    <row r="837" spans="1:14" x14ac:dyDescent="0.2">
      <c r="B837" s="176"/>
      <c r="C837" s="176"/>
      <c r="D837" s="151"/>
      <c r="E837" s="151"/>
      <c r="F837" s="151"/>
      <c r="G837" s="151"/>
      <c r="H837" s="87"/>
      <c r="I837" s="152"/>
      <c r="J837" s="157"/>
      <c r="K837" s="157"/>
      <c r="L837" s="157"/>
      <c r="M837" s="152"/>
      <c r="N837" s="152"/>
    </row>
    <row r="838" spans="1:14" x14ac:dyDescent="0.2">
      <c r="B838" s="96" t="s">
        <v>119</v>
      </c>
      <c r="C838" s="151"/>
      <c r="D838" s="151"/>
      <c r="E838" s="151"/>
      <c r="F838" s="151"/>
      <c r="G838" s="151"/>
      <c r="H838" s="87"/>
      <c r="I838" s="152"/>
      <c r="K838" s="178" t="s">
        <v>119</v>
      </c>
      <c r="L838" s="178"/>
      <c r="M838" s="152"/>
      <c r="N838" s="152"/>
    </row>
    <row r="839" spans="1:14" x14ac:dyDescent="0.2">
      <c r="B839" s="151"/>
      <c r="C839" s="151"/>
      <c r="D839" s="151"/>
      <c r="E839" s="151"/>
      <c r="F839" s="151"/>
      <c r="G839" s="151"/>
      <c r="H839" s="87"/>
      <c r="I839" s="152"/>
      <c r="J839" s="152"/>
      <c r="K839" s="152"/>
      <c r="L839" s="152"/>
      <c r="M839" s="152"/>
      <c r="N839" s="152"/>
    </row>
    <row r="840" spans="1:14" x14ac:dyDescent="0.2">
      <c r="B840" s="174" t="s">
        <v>120</v>
      </c>
      <c r="C840" s="151"/>
      <c r="D840" s="151"/>
      <c r="E840" s="151"/>
      <c r="F840" s="151"/>
      <c r="G840" s="151"/>
      <c r="H840" s="87"/>
      <c r="I840" s="152"/>
      <c r="J840" s="152" t="s">
        <v>120</v>
      </c>
      <c r="K840" s="152"/>
      <c r="L840" s="152"/>
      <c r="M840" s="152"/>
      <c r="N840" s="152"/>
    </row>
    <row r="841" spans="1:14" x14ac:dyDescent="0.2">
      <c r="A841" s="139"/>
    </row>
    <row r="842" spans="1:14" x14ac:dyDescent="0.2">
      <c r="A842" s="138"/>
      <c r="B842" s="151"/>
      <c r="C842" s="151"/>
      <c r="D842" s="151"/>
      <c r="E842" s="151"/>
      <c r="F842" s="151"/>
      <c r="G842" s="151"/>
      <c r="H842" s="87"/>
      <c r="I842" s="152"/>
      <c r="J842" s="152"/>
      <c r="K842" s="152"/>
      <c r="M842" s="152"/>
      <c r="N842" s="154" t="s">
        <v>87</v>
      </c>
    </row>
    <row r="843" spans="1:14" x14ac:dyDescent="0.2">
      <c r="B843" s="151"/>
      <c r="C843" s="151"/>
      <c r="D843" s="151"/>
      <c r="E843" s="151"/>
      <c r="F843" s="151"/>
      <c r="G843" s="151"/>
      <c r="H843" s="87"/>
      <c r="I843" s="152"/>
      <c r="J843" s="152"/>
      <c r="K843" s="152"/>
      <c r="M843" s="152"/>
      <c r="N843" s="154" t="s">
        <v>88</v>
      </c>
    </row>
    <row r="844" spans="1:14" x14ac:dyDescent="0.2">
      <c r="B844" s="151"/>
      <c r="C844" s="151"/>
      <c r="D844" s="151"/>
      <c r="E844" s="151"/>
      <c r="F844" s="151"/>
      <c r="G844" s="151"/>
      <c r="H844" s="87"/>
      <c r="I844" s="152"/>
      <c r="J844" s="152"/>
      <c r="K844" s="152"/>
      <c r="M844" s="152"/>
      <c r="N844" s="154" t="s">
        <v>89</v>
      </c>
    </row>
    <row r="845" spans="1:14" x14ac:dyDescent="0.2">
      <c r="B845" s="151"/>
      <c r="C845" s="151"/>
      <c r="D845" s="151"/>
      <c r="E845" s="151"/>
      <c r="F845" s="151"/>
      <c r="G845" s="151"/>
      <c r="H845" s="87"/>
      <c r="I845" s="152"/>
      <c r="J845" s="152"/>
      <c r="K845" s="152"/>
      <c r="L845" s="152"/>
      <c r="M845" s="152"/>
      <c r="N845" s="152"/>
    </row>
    <row r="846" spans="1:14" x14ac:dyDescent="0.2">
      <c r="B846" s="151"/>
      <c r="D846" s="151"/>
      <c r="E846" s="151"/>
      <c r="F846" s="151"/>
      <c r="G846" s="151"/>
      <c r="H846" s="151" t="s">
        <v>90</v>
      </c>
      <c r="I846" s="151"/>
      <c r="J846" s="151"/>
      <c r="K846" s="151"/>
      <c r="L846" s="151"/>
      <c r="M846" s="152"/>
      <c r="N846" s="152"/>
    </row>
    <row r="847" spans="1:14" x14ac:dyDescent="0.2">
      <c r="B847" s="151"/>
      <c r="D847" s="151"/>
      <c r="E847" s="151"/>
      <c r="F847" s="151" t="s">
        <v>91</v>
      </c>
      <c r="G847" s="151"/>
      <c r="H847" s="151"/>
      <c r="I847" s="151"/>
      <c r="J847" s="151"/>
      <c r="K847" s="151"/>
      <c r="L847" s="151"/>
      <c r="M847" s="152"/>
      <c r="N847" s="152"/>
    </row>
    <row r="848" spans="1:14" x14ac:dyDescent="0.2">
      <c r="B848" s="151" t="s">
        <v>92</v>
      </c>
      <c r="C848" s="86"/>
      <c r="D848" s="86"/>
      <c r="E848" s="86"/>
      <c r="F848" s="86"/>
      <c r="G848" s="86"/>
      <c r="H848" s="86"/>
      <c r="I848" s="156"/>
      <c r="J848" s="156"/>
      <c r="K848" s="156"/>
      <c r="L848" s="152" t="s">
        <v>93</v>
      </c>
      <c r="M848" s="152"/>
      <c r="N848" s="152"/>
    </row>
    <row r="849" spans="1:14" x14ac:dyDescent="0.2">
      <c r="B849" s="151"/>
      <c r="C849" s="86"/>
      <c r="D849" s="86"/>
      <c r="E849" s="86"/>
      <c r="F849" s="86"/>
      <c r="G849" s="86"/>
      <c r="H849" s="86"/>
      <c r="I849" s="156"/>
      <c r="J849" s="156"/>
      <c r="K849" s="156"/>
      <c r="L849" s="156"/>
      <c r="M849" s="156"/>
      <c r="N849" s="156"/>
    </row>
    <row r="850" spans="1:14" x14ac:dyDescent="0.2">
      <c r="B850" s="151" t="s">
        <v>159</v>
      </c>
      <c r="C850" s="86"/>
      <c r="D850" s="86"/>
      <c r="E850" s="86"/>
      <c r="F850" s="86"/>
      <c r="G850" s="86"/>
      <c r="H850" s="86"/>
      <c r="I850" s="156"/>
      <c r="J850" s="156"/>
      <c r="K850" s="156"/>
      <c r="L850" s="156"/>
      <c r="M850" s="156"/>
      <c r="N850" s="156"/>
    </row>
    <row r="851" spans="1:14" x14ac:dyDescent="0.2">
      <c r="B851" s="151" t="s">
        <v>94</v>
      </c>
      <c r="C851" s="86"/>
      <c r="D851" s="86"/>
      <c r="E851" s="86"/>
      <c r="F851" s="86"/>
      <c r="G851" s="86"/>
      <c r="H851" s="86"/>
      <c r="I851" s="156"/>
      <c r="J851" s="156"/>
      <c r="K851" s="156"/>
      <c r="L851" s="156"/>
      <c r="M851" s="156"/>
      <c r="N851" s="156"/>
    </row>
    <row r="852" spans="1:14" x14ac:dyDescent="0.2">
      <c r="B852" s="151" t="s">
        <v>158</v>
      </c>
      <c r="C852" s="86"/>
      <c r="D852" s="86"/>
      <c r="E852" s="86"/>
      <c r="F852" s="86"/>
      <c r="G852" s="86"/>
      <c r="H852" s="86"/>
      <c r="I852" s="156"/>
      <c r="J852" s="156"/>
      <c r="K852" s="156"/>
      <c r="L852" s="156"/>
      <c r="M852" s="156"/>
      <c r="N852" s="156"/>
    </row>
    <row r="853" spans="1:14" x14ac:dyDescent="0.2">
      <c r="B853" s="151" t="s">
        <v>161</v>
      </c>
      <c r="C853" s="86"/>
      <c r="D853" s="86"/>
      <c r="E853" s="86"/>
      <c r="F853" s="86"/>
      <c r="G853" s="86"/>
      <c r="H853" s="86"/>
      <c r="I853" s="156"/>
      <c r="J853" s="156"/>
      <c r="K853" s="156"/>
      <c r="L853" s="156"/>
      <c r="M853" s="156"/>
      <c r="N853" s="156"/>
    </row>
    <row r="854" spans="1:14" x14ac:dyDescent="0.2">
      <c r="B854" s="151"/>
      <c r="C854" s="151"/>
      <c r="D854" s="151"/>
      <c r="E854" s="151"/>
      <c r="F854" s="151"/>
      <c r="G854" s="151"/>
      <c r="H854" s="87"/>
      <c r="I854" s="152"/>
      <c r="J854" s="157"/>
      <c r="K854" s="152"/>
      <c r="L854" s="152"/>
      <c r="M854" s="152"/>
      <c r="N854" s="152"/>
    </row>
    <row r="855" spans="1:14" ht="12.75" customHeight="1" x14ac:dyDescent="0.2">
      <c r="B855" s="130" t="s">
        <v>34</v>
      </c>
      <c r="C855" s="132" t="s">
        <v>95</v>
      </c>
      <c r="D855" s="130" t="s">
        <v>96</v>
      </c>
      <c r="E855" s="130" t="s">
        <v>97</v>
      </c>
      <c r="F855" s="130" t="s">
        <v>121</v>
      </c>
      <c r="G855" s="130" t="s">
        <v>98</v>
      </c>
      <c r="H855" s="128" t="s">
        <v>7</v>
      </c>
      <c r="I855" s="150" t="s">
        <v>167</v>
      </c>
      <c r="K855" s="158"/>
      <c r="L855" s="159"/>
      <c r="M855" s="160" t="s">
        <v>99</v>
      </c>
      <c r="N855" s="161" t="s">
        <v>100</v>
      </c>
    </row>
    <row r="856" spans="1:14" x14ac:dyDescent="0.2">
      <c r="B856" s="131"/>
      <c r="C856" s="133"/>
      <c r="D856" s="131"/>
      <c r="E856" s="131"/>
      <c r="F856" s="131"/>
      <c r="G856" s="131"/>
      <c r="H856" s="129"/>
      <c r="I856" s="149" t="s">
        <v>101</v>
      </c>
      <c r="J856" s="75" t="s">
        <v>102</v>
      </c>
      <c r="K856" s="75" t="s">
        <v>103</v>
      </c>
      <c r="L856" s="75" t="s">
        <v>104</v>
      </c>
      <c r="M856" s="149"/>
      <c r="N856" s="162"/>
    </row>
    <row r="857" spans="1:14" ht="12.75" customHeight="1" x14ac:dyDescent="0.2">
      <c r="A857" s="94" t="s">
        <v>195</v>
      </c>
      <c r="B857" s="163"/>
      <c r="C857" s="140"/>
      <c r="D857" s="140"/>
      <c r="E857" s="140"/>
      <c r="F857" s="140"/>
      <c r="G857" s="141"/>
      <c r="H857" s="11" t="s">
        <v>16</v>
      </c>
      <c r="I857" s="12">
        <v>102.99</v>
      </c>
      <c r="J857" s="12">
        <v>73.39</v>
      </c>
      <c r="K857" s="12">
        <v>37.18</v>
      </c>
      <c r="L857" s="12"/>
      <c r="M857" s="12">
        <v>5.87</v>
      </c>
      <c r="N857" s="12"/>
    </row>
    <row r="858" spans="1:14" x14ac:dyDescent="0.2">
      <c r="A858" s="94">
        <v>15</v>
      </c>
      <c r="B858" s="142"/>
      <c r="C858" s="143"/>
      <c r="D858" s="143"/>
      <c r="E858" s="143"/>
      <c r="F858" s="143"/>
      <c r="G858" s="144"/>
      <c r="H858" s="11" t="s">
        <v>24</v>
      </c>
      <c r="I858" s="12">
        <v>770.31</v>
      </c>
      <c r="J858" s="12">
        <v>550.4</v>
      </c>
      <c r="K858" s="12">
        <v>276.91000000000003</v>
      </c>
      <c r="L858" s="12"/>
      <c r="M858" s="12">
        <v>23.97</v>
      </c>
      <c r="N858" s="12"/>
    </row>
    <row r="859" spans="1:14" x14ac:dyDescent="0.2">
      <c r="B859" s="142"/>
      <c r="C859" s="143"/>
      <c r="D859" s="143"/>
      <c r="E859" s="143"/>
      <c r="F859" s="143"/>
      <c r="G859" s="144"/>
      <c r="H859" s="11" t="s">
        <v>18</v>
      </c>
      <c r="I859" s="12">
        <v>61.16</v>
      </c>
      <c r="J859" s="12">
        <v>44.52</v>
      </c>
      <c r="K859" s="12">
        <v>22.75</v>
      </c>
      <c r="L859" s="12"/>
      <c r="M859" s="12">
        <v>1.22</v>
      </c>
      <c r="N859" s="12"/>
    </row>
    <row r="860" spans="1:14" x14ac:dyDescent="0.2">
      <c r="B860" s="164"/>
      <c r="C860" s="148" t="s">
        <v>163</v>
      </c>
      <c r="D860" s="143"/>
      <c r="E860" s="143"/>
      <c r="F860" s="143"/>
      <c r="G860" s="144"/>
      <c r="H860" s="11" t="s">
        <v>63</v>
      </c>
      <c r="I860" s="12">
        <v>61.16</v>
      </c>
      <c r="J860" s="12">
        <v>44.52</v>
      </c>
      <c r="K860" s="12">
        <v>22.75</v>
      </c>
      <c r="L860" s="12"/>
      <c r="M860" s="12">
        <v>1.22</v>
      </c>
      <c r="N860" s="12"/>
    </row>
    <row r="861" spans="1:14" x14ac:dyDescent="0.2">
      <c r="B861" s="142"/>
      <c r="C861" s="143"/>
      <c r="D861" s="143"/>
      <c r="E861" s="143"/>
      <c r="F861" s="143"/>
      <c r="G861" s="144"/>
      <c r="H861" s="11" t="s">
        <v>56</v>
      </c>
      <c r="I861" s="12">
        <v>770.31</v>
      </c>
      <c r="J861" s="12">
        <v>550.4</v>
      </c>
      <c r="K861" s="12">
        <v>276.91000000000003</v>
      </c>
      <c r="L861" s="12"/>
      <c r="M861" s="12">
        <v>23.97</v>
      </c>
      <c r="N861" s="12"/>
    </row>
    <row r="862" spans="1:14" x14ac:dyDescent="0.2">
      <c r="B862" s="142"/>
      <c r="C862" s="143"/>
      <c r="D862" s="143"/>
      <c r="E862" s="143"/>
      <c r="F862" s="143"/>
      <c r="G862" s="144"/>
      <c r="H862" s="11" t="s">
        <v>28</v>
      </c>
      <c r="I862" s="12">
        <v>61.16</v>
      </c>
      <c r="J862" s="12">
        <v>44.52</v>
      </c>
      <c r="K862" s="12">
        <v>22.75</v>
      </c>
      <c r="L862" s="12"/>
      <c r="M862" s="12">
        <v>1.22</v>
      </c>
      <c r="N862" s="12"/>
    </row>
    <row r="863" spans="1:14" x14ac:dyDescent="0.2">
      <c r="B863" s="145"/>
      <c r="C863" s="146"/>
      <c r="D863" s="146"/>
      <c r="E863" s="146"/>
      <c r="F863" s="146"/>
      <c r="G863" s="147"/>
      <c r="H863" s="11" t="s">
        <v>17</v>
      </c>
      <c r="I863" s="12">
        <v>19.57</v>
      </c>
      <c r="J863" s="12">
        <v>14.92</v>
      </c>
      <c r="K863" s="12">
        <v>7.58</v>
      </c>
      <c r="L863" s="12"/>
      <c r="M863" s="12">
        <v>0.49</v>
      </c>
      <c r="N863" s="12"/>
    </row>
    <row r="864" spans="1:14" x14ac:dyDescent="0.2">
      <c r="A864" s="94">
        <v>518</v>
      </c>
      <c r="B864" s="70" t="s">
        <v>23</v>
      </c>
      <c r="C864" s="97" t="s">
        <v>105</v>
      </c>
      <c r="D864" s="70">
        <v>10</v>
      </c>
      <c r="E864" s="70">
        <v>6</v>
      </c>
      <c r="F864" s="70">
        <v>1</v>
      </c>
      <c r="G864" s="179">
        <v>2.5</v>
      </c>
      <c r="H864" s="165" t="s">
        <v>16</v>
      </c>
      <c r="I864" s="166">
        <v>0</v>
      </c>
      <c r="J864" s="166">
        <v>0</v>
      </c>
      <c r="K864" s="166">
        <v>0</v>
      </c>
      <c r="L864" s="92">
        <v>0</v>
      </c>
      <c r="M864" s="88">
        <v>0</v>
      </c>
      <c r="N864" s="88">
        <v>0</v>
      </c>
    </row>
    <row r="865" spans="2:14" x14ac:dyDescent="0.2">
      <c r="B865" s="8"/>
      <c r="C865" s="8"/>
      <c r="D865" s="8"/>
      <c r="E865" s="8"/>
      <c r="F865" s="8"/>
      <c r="G865" s="8"/>
      <c r="H865" s="135" t="s">
        <v>106</v>
      </c>
      <c r="I865" s="136">
        <v>0</v>
      </c>
      <c r="J865" s="136">
        <v>0</v>
      </c>
      <c r="K865" s="136">
        <v>0</v>
      </c>
      <c r="L865" s="136">
        <v>0</v>
      </c>
      <c r="M865" s="136">
        <v>0</v>
      </c>
      <c r="N865" s="136">
        <v>0</v>
      </c>
    </row>
    <row r="866" spans="2:14" x14ac:dyDescent="0.2">
      <c r="B866" s="8"/>
      <c r="C866" s="8"/>
      <c r="D866" s="8"/>
      <c r="E866" s="8"/>
      <c r="F866" s="8"/>
      <c r="G866" s="8"/>
      <c r="H866" s="165" t="s">
        <v>24</v>
      </c>
      <c r="I866" s="166">
        <v>0</v>
      </c>
      <c r="J866" s="166">
        <v>0</v>
      </c>
      <c r="K866" s="166">
        <v>0</v>
      </c>
      <c r="L866" s="92">
        <v>0</v>
      </c>
      <c r="M866" s="88">
        <v>0</v>
      </c>
      <c r="N866" s="88">
        <v>0</v>
      </c>
    </row>
    <row r="867" spans="2:14" x14ac:dyDescent="0.2">
      <c r="B867" s="8"/>
      <c r="C867" s="8"/>
      <c r="D867" s="8"/>
      <c r="E867" s="8"/>
      <c r="F867" s="8"/>
      <c r="G867" s="8"/>
      <c r="H867" s="135" t="s">
        <v>106</v>
      </c>
      <c r="I867" s="136">
        <v>0</v>
      </c>
      <c r="J867" s="136">
        <v>0</v>
      </c>
      <c r="K867" s="136">
        <v>0</v>
      </c>
      <c r="L867" s="136">
        <v>0</v>
      </c>
      <c r="M867" s="136">
        <v>0</v>
      </c>
      <c r="N867" s="136">
        <v>0</v>
      </c>
    </row>
    <row r="868" spans="2:14" x14ac:dyDescent="0.2">
      <c r="B868" s="8"/>
      <c r="C868" s="8"/>
      <c r="D868" s="8"/>
      <c r="E868" s="8"/>
      <c r="F868" s="8"/>
      <c r="G868" s="8"/>
      <c r="H868" s="165" t="s">
        <v>37</v>
      </c>
      <c r="I868" s="166">
        <v>0</v>
      </c>
      <c r="J868" s="166">
        <v>0</v>
      </c>
      <c r="K868" s="166">
        <v>0</v>
      </c>
      <c r="L868" s="92">
        <v>0</v>
      </c>
      <c r="M868" s="88">
        <v>0</v>
      </c>
      <c r="N868" s="88">
        <v>0</v>
      </c>
    </row>
    <row r="869" spans="2:14" x14ac:dyDescent="0.2">
      <c r="B869" s="8"/>
      <c r="C869" s="8"/>
      <c r="D869" s="8"/>
      <c r="E869" s="8"/>
      <c r="F869" s="8"/>
      <c r="G869" s="8"/>
      <c r="H869" s="135" t="s">
        <v>106</v>
      </c>
      <c r="I869" s="136">
        <v>0</v>
      </c>
      <c r="J869" s="136">
        <v>0</v>
      </c>
      <c r="K869" s="136">
        <v>0</v>
      </c>
      <c r="L869" s="136">
        <v>0</v>
      </c>
      <c r="M869" s="136">
        <v>0</v>
      </c>
      <c r="N869" s="136">
        <v>0</v>
      </c>
    </row>
    <row r="870" spans="2:14" x14ac:dyDescent="0.2">
      <c r="B870" s="8"/>
      <c r="C870" s="8"/>
      <c r="D870" s="8"/>
      <c r="E870" s="8"/>
      <c r="F870" s="8"/>
      <c r="G870" s="8"/>
      <c r="H870" s="14" t="s">
        <v>18</v>
      </c>
      <c r="I870" s="92">
        <v>0</v>
      </c>
      <c r="J870" s="92">
        <v>0.23</v>
      </c>
      <c r="K870" s="92">
        <v>0.83</v>
      </c>
      <c r="L870" s="92">
        <v>1.06</v>
      </c>
      <c r="M870" s="92">
        <v>1.18</v>
      </c>
      <c r="N870" s="88">
        <v>2.2400000000000002</v>
      </c>
    </row>
    <row r="871" spans="2:14" x14ac:dyDescent="0.2">
      <c r="B871" s="8"/>
      <c r="C871" s="8"/>
      <c r="D871" s="8"/>
      <c r="E871" s="8"/>
      <c r="F871" s="8"/>
      <c r="G871" s="8"/>
      <c r="H871" s="135" t="s">
        <v>106</v>
      </c>
      <c r="I871" s="136">
        <v>0</v>
      </c>
      <c r="J871" s="136">
        <v>10.24</v>
      </c>
      <c r="K871" s="136">
        <v>18.88</v>
      </c>
      <c r="L871" s="136">
        <v>29.119999999999997</v>
      </c>
      <c r="M871" s="136">
        <v>1.44</v>
      </c>
      <c r="N871" s="136">
        <v>51.25</v>
      </c>
    </row>
    <row r="872" spans="2:14" x14ac:dyDescent="0.2">
      <c r="B872" s="8"/>
      <c r="C872" s="8"/>
      <c r="D872" s="8"/>
      <c r="E872" s="8"/>
      <c r="F872" s="8"/>
      <c r="G872" s="8"/>
      <c r="H872" s="14" t="s">
        <v>63</v>
      </c>
      <c r="I872" s="92" t="s">
        <v>36</v>
      </c>
      <c r="J872" s="92" t="s">
        <v>36</v>
      </c>
      <c r="K872" s="92" t="s">
        <v>36</v>
      </c>
      <c r="L872" s="92">
        <v>0</v>
      </c>
      <c r="M872" s="92" t="s">
        <v>36</v>
      </c>
      <c r="N872" s="88">
        <v>0</v>
      </c>
    </row>
    <row r="873" spans="2:14" x14ac:dyDescent="0.2">
      <c r="B873" s="8"/>
      <c r="C873" s="8"/>
      <c r="D873" s="8"/>
      <c r="E873" s="8"/>
      <c r="F873" s="8"/>
      <c r="G873" s="8"/>
      <c r="H873" s="135" t="s">
        <v>106</v>
      </c>
      <c r="I873" s="136" t="s">
        <v>36</v>
      </c>
      <c r="J873" s="136" t="s">
        <v>36</v>
      </c>
      <c r="K873" s="136" t="s">
        <v>36</v>
      </c>
      <c r="L873" s="136">
        <v>0</v>
      </c>
      <c r="M873" s="136" t="s">
        <v>36</v>
      </c>
      <c r="N873" s="136">
        <v>0</v>
      </c>
    </row>
    <row r="874" spans="2:14" x14ac:dyDescent="0.2">
      <c r="B874" s="8"/>
      <c r="C874" s="8"/>
      <c r="D874" s="8"/>
      <c r="E874" s="8"/>
      <c r="F874" s="8"/>
      <c r="G874" s="8"/>
      <c r="H874" s="14" t="s">
        <v>56</v>
      </c>
      <c r="I874" s="92">
        <v>0</v>
      </c>
      <c r="J874" s="92">
        <v>0</v>
      </c>
      <c r="K874" s="92">
        <v>0</v>
      </c>
      <c r="L874" s="92">
        <v>0</v>
      </c>
      <c r="M874" s="92">
        <v>0</v>
      </c>
      <c r="N874" s="88">
        <v>0</v>
      </c>
    </row>
    <row r="875" spans="2:14" x14ac:dyDescent="0.2">
      <c r="B875" s="8"/>
      <c r="C875" s="8"/>
      <c r="D875" s="8"/>
      <c r="E875" s="8"/>
      <c r="F875" s="8"/>
      <c r="G875" s="8"/>
      <c r="H875" s="135" t="s">
        <v>106</v>
      </c>
      <c r="I875" s="136">
        <v>0</v>
      </c>
      <c r="J875" s="136">
        <v>0</v>
      </c>
      <c r="K875" s="136">
        <v>0</v>
      </c>
      <c r="L875" s="136">
        <v>0</v>
      </c>
      <c r="M875" s="136">
        <v>0</v>
      </c>
      <c r="N875" s="136">
        <v>0</v>
      </c>
    </row>
    <row r="876" spans="2:14" x14ac:dyDescent="0.2">
      <c r="B876" s="8"/>
      <c r="C876" s="8"/>
      <c r="D876" s="8"/>
      <c r="E876" s="8"/>
      <c r="F876" s="8"/>
      <c r="G876" s="8"/>
      <c r="H876" s="14" t="s">
        <v>28</v>
      </c>
      <c r="I876" s="92">
        <v>0</v>
      </c>
      <c r="J876" s="92">
        <v>0</v>
      </c>
      <c r="K876" s="92">
        <v>0</v>
      </c>
      <c r="L876" s="92">
        <v>0</v>
      </c>
      <c r="M876" s="92">
        <v>0</v>
      </c>
      <c r="N876" s="88">
        <v>0</v>
      </c>
    </row>
    <row r="877" spans="2:14" x14ac:dyDescent="0.2">
      <c r="B877" s="8"/>
      <c r="C877" s="8"/>
      <c r="D877" s="8"/>
      <c r="E877" s="8"/>
      <c r="F877" s="8"/>
      <c r="G877" s="8"/>
      <c r="H877" s="135" t="s">
        <v>106</v>
      </c>
      <c r="I877" s="136">
        <v>0</v>
      </c>
      <c r="J877" s="136">
        <v>0</v>
      </c>
      <c r="K877" s="136">
        <v>0</v>
      </c>
      <c r="L877" s="136">
        <v>0</v>
      </c>
      <c r="M877" s="136">
        <v>0</v>
      </c>
      <c r="N877" s="136">
        <v>0</v>
      </c>
    </row>
    <row r="878" spans="2:14" x14ac:dyDescent="0.2">
      <c r="B878" s="180"/>
      <c r="C878" s="180"/>
      <c r="D878" s="180"/>
      <c r="E878" s="180"/>
      <c r="F878" s="180"/>
      <c r="G878" s="180"/>
      <c r="H878" s="14" t="s">
        <v>17</v>
      </c>
      <c r="I878" s="92">
        <v>24.7</v>
      </c>
      <c r="J878" s="92">
        <v>136.9</v>
      </c>
      <c r="K878" s="92">
        <v>17.91</v>
      </c>
      <c r="L878" s="92">
        <v>179.51</v>
      </c>
      <c r="M878" s="92">
        <v>232.45</v>
      </c>
      <c r="N878" s="88">
        <v>411.96</v>
      </c>
    </row>
    <row r="879" spans="2:14" x14ac:dyDescent="0.2">
      <c r="B879" s="180"/>
      <c r="C879" s="180"/>
      <c r="D879" s="180"/>
      <c r="E879" s="180"/>
      <c r="F879" s="180"/>
      <c r="G879" s="180"/>
      <c r="H879" s="135" t="s">
        <v>106</v>
      </c>
      <c r="I879" s="136">
        <v>483.38</v>
      </c>
      <c r="J879" s="136">
        <v>2042.55</v>
      </c>
      <c r="K879" s="136">
        <v>135.76</v>
      </c>
      <c r="L879" s="136">
        <v>2661.6899999999996</v>
      </c>
      <c r="M879" s="136">
        <v>113.9</v>
      </c>
      <c r="N879" s="136">
        <v>4653.8999999999996</v>
      </c>
    </row>
    <row r="880" spans="2:14" x14ac:dyDescent="0.2">
      <c r="B880" s="180"/>
      <c r="C880" s="180"/>
      <c r="D880" s="180"/>
      <c r="E880" s="180"/>
      <c r="F880" s="180"/>
      <c r="G880" s="180"/>
      <c r="H880" s="13" t="s">
        <v>107</v>
      </c>
      <c r="I880" s="91">
        <v>0</v>
      </c>
      <c r="J880" s="91">
        <v>0</v>
      </c>
      <c r="K880" s="91">
        <v>0</v>
      </c>
      <c r="L880" s="91">
        <v>0</v>
      </c>
      <c r="M880" s="91">
        <v>0</v>
      </c>
      <c r="N880" s="85">
        <v>0</v>
      </c>
    </row>
    <row r="881" spans="1:14" x14ac:dyDescent="0.2">
      <c r="B881" s="180"/>
      <c r="C881" s="180"/>
      <c r="D881" s="180"/>
      <c r="E881" s="180"/>
      <c r="F881" s="180"/>
      <c r="G881" s="180"/>
      <c r="H881" s="137" t="s">
        <v>122</v>
      </c>
      <c r="I881" s="136">
        <v>483.38</v>
      </c>
      <c r="J881" s="136">
        <v>2052.79</v>
      </c>
      <c r="K881" s="136">
        <v>154.63999999999999</v>
      </c>
      <c r="L881" s="136">
        <v>2690.81</v>
      </c>
      <c r="M881" s="136">
        <v>115.34</v>
      </c>
      <c r="N881" s="136">
        <v>4705.1499999999996</v>
      </c>
    </row>
    <row r="883" spans="1:14" x14ac:dyDescent="0.2">
      <c r="B883" s="171" t="s">
        <v>108</v>
      </c>
      <c r="C883" s="171"/>
      <c r="D883" s="171"/>
      <c r="E883" s="171"/>
      <c r="F883" s="172"/>
      <c r="G883" s="151"/>
      <c r="H883" s="87"/>
      <c r="I883" s="152"/>
      <c r="J883" s="170"/>
      <c r="K883" s="170"/>
      <c r="L883" s="170"/>
      <c r="M883" s="170"/>
      <c r="N883" s="170"/>
    </row>
    <row r="884" spans="1:14" x14ac:dyDescent="0.2">
      <c r="A884" s="95"/>
      <c r="B884" s="87" t="s">
        <v>156</v>
      </c>
      <c r="C884" s="87"/>
      <c r="D884" s="87"/>
      <c r="E884" s="87"/>
      <c r="F884" s="87"/>
      <c r="G884" s="87"/>
      <c r="H884" s="87"/>
      <c r="I884" s="87"/>
      <c r="J884" s="173"/>
      <c r="K884" s="173"/>
      <c r="L884" s="173"/>
      <c r="M884" s="173"/>
      <c r="N884" s="173"/>
    </row>
    <row r="885" spans="1:14" x14ac:dyDescent="0.2">
      <c r="B885" s="151" t="s">
        <v>109</v>
      </c>
      <c r="C885" s="151"/>
      <c r="D885" s="151"/>
      <c r="E885" s="151"/>
      <c r="F885" s="151"/>
      <c r="G885" s="151"/>
      <c r="H885" s="151"/>
      <c r="I885" s="151"/>
      <c r="J885" s="170"/>
      <c r="K885" s="170"/>
      <c r="L885" s="170"/>
      <c r="M885" s="170"/>
      <c r="N885" s="170"/>
    </row>
    <row r="886" spans="1:14" x14ac:dyDescent="0.2">
      <c r="B886" s="151" t="s">
        <v>110</v>
      </c>
      <c r="C886" s="151"/>
      <c r="D886" s="151"/>
      <c r="E886" s="151"/>
      <c r="F886" s="151"/>
      <c r="G886" s="151"/>
      <c r="H886" s="151"/>
      <c r="I886" s="151"/>
      <c r="J886" s="170"/>
      <c r="K886" s="170"/>
      <c r="L886" s="170"/>
      <c r="M886" s="170"/>
      <c r="N886" s="170"/>
    </row>
    <row r="887" spans="1:14" x14ac:dyDescent="0.2">
      <c r="B887" s="151" t="s">
        <v>111</v>
      </c>
      <c r="C887" s="151"/>
      <c r="D887" s="151"/>
      <c r="E887" s="151"/>
      <c r="F887" s="151"/>
      <c r="G887" s="151"/>
      <c r="H887" s="151"/>
      <c r="I887" s="151"/>
      <c r="J887" s="170"/>
      <c r="K887" s="170"/>
      <c r="L887" s="170"/>
      <c r="M887" s="170"/>
      <c r="N887" s="170"/>
    </row>
    <row r="888" spans="1:14" x14ac:dyDescent="0.2">
      <c r="B888" s="151" t="s">
        <v>112</v>
      </c>
      <c r="C888" s="151"/>
      <c r="D888" s="151"/>
      <c r="E888" s="151"/>
      <c r="F888" s="151"/>
      <c r="G888" s="151"/>
      <c r="H888" s="151"/>
      <c r="I888" s="151"/>
      <c r="J888" s="152"/>
      <c r="K888" s="152"/>
      <c r="L888" s="152"/>
      <c r="M888" s="152"/>
      <c r="N888" s="152"/>
    </row>
    <row r="889" spans="1:14" x14ac:dyDescent="0.2">
      <c r="B889" s="151" t="s">
        <v>113</v>
      </c>
      <c r="C889" s="151"/>
      <c r="D889" s="151"/>
      <c r="E889" s="151"/>
      <c r="F889" s="151"/>
      <c r="G889" s="151"/>
      <c r="H889" s="151"/>
      <c r="I889" s="151"/>
      <c r="J889" s="152"/>
      <c r="K889" s="152"/>
      <c r="L889" s="152"/>
      <c r="M889" s="152"/>
      <c r="N889" s="152"/>
    </row>
    <row r="890" spans="1:14" x14ac:dyDescent="0.2">
      <c r="B890" s="151" t="s">
        <v>114</v>
      </c>
      <c r="C890" s="151"/>
      <c r="D890" s="151"/>
      <c r="E890" s="151"/>
      <c r="F890" s="151"/>
      <c r="G890" s="151"/>
      <c r="H890" s="151"/>
      <c r="I890" s="151"/>
      <c r="J890" s="152"/>
      <c r="K890" s="152"/>
      <c r="L890" s="152"/>
      <c r="M890" s="152"/>
      <c r="N890" s="152"/>
    </row>
    <row r="891" spans="1:14" x14ac:dyDescent="0.2">
      <c r="B891" s="151" t="s">
        <v>115</v>
      </c>
      <c r="C891" s="151"/>
      <c r="D891" s="151"/>
      <c r="E891" s="151"/>
      <c r="F891" s="151"/>
      <c r="G891" s="151"/>
      <c r="H891" s="151"/>
      <c r="I891" s="151"/>
      <c r="J891" s="152"/>
      <c r="K891" s="152"/>
      <c r="L891" s="152"/>
      <c r="M891" s="152"/>
      <c r="N891" s="152"/>
    </row>
    <row r="892" spans="1:14" x14ac:dyDescent="0.2">
      <c r="B892" s="174"/>
      <c r="C892" s="174"/>
      <c r="D892" s="174"/>
      <c r="E892" s="174"/>
      <c r="F892" s="174"/>
      <c r="G892" s="174"/>
      <c r="H892" s="174"/>
      <c r="I892" s="175"/>
      <c r="J892" s="152"/>
      <c r="K892" s="152"/>
      <c r="L892" s="152"/>
      <c r="M892" s="152"/>
      <c r="N892" s="152"/>
    </row>
    <row r="893" spans="1:14" x14ac:dyDescent="0.2">
      <c r="B893" s="151" t="s">
        <v>116</v>
      </c>
      <c r="C893" s="151"/>
      <c r="D893" s="151"/>
      <c r="E893" s="151"/>
      <c r="F893" s="151"/>
      <c r="G893" s="151"/>
      <c r="H893" s="87"/>
      <c r="I893" s="152"/>
      <c r="J893" s="152" t="s">
        <v>117</v>
      </c>
      <c r="K893" s="152"/>
      <c r="L893" s="152"/>
      <c r="M893" s="152"/>
      <c r="N893" s="152"/>
    </row>
    <row r="894" spans="1:14" x14ac:dyDescent="0.2">
      <c r="B894" s="176" t="s">
        <v>155</v>
      </c>
      <c r="C894" s="176"/>
      <c r="D894" s="151"/>
      <c r="E894" s="151"/>
      <c r="F894" s="151"/>
      <c r="G894" s="151"/>
      <c r="H894" s="87"/>
      <c r="I894" s="152"/>
      <c r="J894" s="157"/>
      <c r="K894" s="157"/>
      <c r="L894" s="157"/>
      <c r="M894" s="152"/>
      <c r="N894" s="152"/>
    </row>
    <row r="895" spans="1:14" x14ac:dyDescent="0.2">
      <c r="B895" s="177" t="s">
        <v>118</v>
      </c>
      <c r="C895" s="151"/>
      <c r="D895" s="151"/>
      <c r="E895" s="151"/>
      <c r="F895" s="151"/>
      <c r="G895" s="151"/>
      <c r="H895" s="87"/>
      <c r="I895" s="152"/>
      <c r="J895" s="152" t="s">
        <v>118</v>
      </c>
      <c r="K895" s="152"/>
      <c r="L895" s="152"/>
      <c r="M895" s="152"/>
      <c r="N895" s="152"/>
    </row>
    <row r="896" spans="1:14" x14ac:dyDescent="0.2">
      <c r="B896" s="151"/>
      <c r="C896" s="151"/>
      <c r="D896" s="151"/>
      <c r="E896" s="151"/>
      <c r="F896" s="151"/>
      <c r="G896" s="151"/>
      <c r="H896" s="87"/>
      <c r="I896" s="152"/>
      <c r="J896" s="152"/>
      <c r="K896" s="152"/>
      <c r="L896" s="152"/>
      <c r="M896" s="152"/>
      <c r="N896" s="152"/>
    </row>
    <row r="897" spans="1:14" x14ac:dyDescent="0.2">
      <c r="B897" s="176"/>
      <c r="C897" s="176"/>
      <c r="D897" s="151"/>
      <c r="E897" s="151"/>
      <c r="F897" s="151"/>
      <c r="G897" s="151"/>
      <c r="H897" s="87"/>
      <c r="I897" s="152"/>
      <c r="J897" s="157"/>
      <c r="K897" s="157"/>
      <c r="L897" s="157"/>
      <c r="M897" s="152"/>
      <c r="N897" s="152"/>
    </row>
    <row r="898" spans="1:14" x14ac:dyDescent="0.2">
      <c r="B898" s="96" t="s">
        <v>119</v>
      </c>
      <c r="C898" s="151"/>
      <c r="D898" s="151"/>
      <c r="E898" s="151"/>
      <c r="F898" s="151"/>
      <c r="G898" s="151"/>
      <c r="H898" s="87"/>
      <c r="I898" s="152"/>
      <c r="K898" s="178" t="s">
        <v>119</v>
      </c>
      <c r="L898" s="178"/>
      <c r="M898" s="152"/>
      <c r="N898" s="152"/>
    </row>
    <row r="899" spans="1:14" x14ac:dyDescent="0.2">
      <c r="B899" s="151"/>
      <c r="C899" s="151"/>
      <c r="D899" s="151"/>
      <c r="E899" s="151"/>
      <c r="F899" s="151"/>
      <c r="G899" s="151"/>
      <c r="H899" s="87"/>
      <c r="I899" s="152"/>
      <c r="J899" s="152"/>
      <c r="K899" s="152"/>
      <c r="L899" s="152"/>
      <c r="M899" s="152"/>
      <c r="N899" s="152"/>
    </row>
    <row r="900" spans="1:14" x14ac:dyDescent="0.2">
      <c r="B900" s="174" t="s">
        <v>120</v>
      </c>
      <c r="C900" s="151"/>
      <c r="D900" s="151"/>
      <c r="E900" s="151"/>
      <c r="F900" s="151"/>
      <c r="G900" s="151"/>
      <c r="H900" s="87"/>
      <c r="I900" s="152"/>
      <c r="J900" s="152" t="s">
        <v>120</v>
      </c>
      <c r="K900" s="152"/>
      <c r="L900" s="152"/>
      <c r="M900" s="152"/>
      <c r="N900" s="152"/>
    </row>
    <row r="901" spans="1:14" x14ac:dyDescent="0.2">
      <c r="A901" s="139"/>
    </row>
    <row r="902" spans="1:14" x14ac:dyDescent="0.2">
      <c r="A902" s="138"/>
      <c r="B902" s="151"/>
      <c r="C902" s="151"/>
      <c r="D902" s="151"/>
      <c r="E902" s="151"/>
      <c r="F902" s="151"/>
      <c r="G902" s="151"/>
      <c r="H902" s="87"/>
      <c r="I902" s="152"/>
      <c r="J902" s="152"/>
      <c r="K902" s="152"/>
      <c r="M902" s="152"/>
      <c r="N902" s="154" t="s">
        <v>87</v>
      </c>
    </row>
    <row r="903" spans="1:14" x14ac:dyDescent="0.2">
      <c r="B903" s="151"/>
      <c r="C903" s="151"/>
      <c r="D903" s="151"/>
      <c r="E903" s="151"/>
      <c r="F903" s="151"/>
      <c r="G903" s="151"/>
      <c r="H903" s="87"/>
      <c r="I903" s="152"/>
      <c r="J903" s="152"/>
      <c r="K903" s="152"/>
      <c r="M903" s="152"/>
      <c r="N903" s="154" t="s">
        <v>88</v>
      </c>
    </row>
    <row r="904" spans="1:14" x14ac:dyDescent="0.2">
      <c r="B904" s="151"/>
      <c r="C904" s="151"/>
      <c r="D904" s="151"/>
      <c r="E904" s="151"/>
      <c r="F904" s="151"/>
      <c r="G904" s="151"/>
      <c r="H904" s="87"/>
      <c r="I904" s="152"/>
      <c r="J904" s="152"/>
      <c r="K904" s="152"/>
      <c r="M904" s="152"/>
      <c r="N904" s="154" t="s">
        <v>89</v>
      </c>
    </row>
    <row r="905" spans="1:14" x14ac:dyDescent="0.2">
      <c r="B905" s="151"/>
      <c r="C905" s="151"/>
      <c r="D905" s="151"/>
      <c r="E905" s="151"/>
      <c r="F905" s="151"/>
      <c r="G905" s="151"/>
      <c r="H905" s="87"/>
      <c r="I905" s="152"/>
      <c r="J905" s="152"/>
      <c r="K905" s="152"/>
      <c r="L905" s="152"/>
      <c r="M905" s="152"/>
      <c r="N905" s="152"/>
    </row>
    <row r="906" spans="1:14" x14ac:dyDescent="0.2">
      <c r="B906" s="151"/>
      <c r="D906" s="151"/>
      <c r="E906" s="151"/>
      <c r="F906" s="151"/>
      <c r="G906" s="151"/>
      <c r="H906" s="151" t="s">
        <v>90</v>
      </c>
      <c r="I906" s="151"/>
      <c r="J906" s="151"/>
      <c r="K906" s="151"/>
      <c r="L906" s="151"/>
      <c r="M906" s="152"/>
      <c r="N906" s="152"/>
    </row>
    <row r="907" spans="1:14" x14ac:dyDescent="0.2">
      <c r="B907" s="151"/>
      <c r="D907" s="151"/>
      <c r="E907" s="151"/>
      <c r="F907" s="151" t="s">
        <v>91</v>
      </c>
      <c r="G907" s="151"/>
      <c r="H907" s="151"/>
      <c r="I907" s="151"/>
      <c r="J907" s="151"/>
      <c r="K907" s="151"/>
      <c r="L907" s="151"/>
      <c r="M907" s="152"/>
      <c r="N907" s="152"/>
    </row>
    <row r="908" spans="1:14" x14ac:dyDescent="0.2">
      <c r="B908" s="151" t="s">
        <v>92</v>
      </c>
      <c r="C908" s="86"/>
      <c r="D908" s="86"/>
      <c r="E908" s="86"/>
      <c r="F908" s="86"/>
      <c r="G908" s="86"/>
      <c r="H908" s="86"/>
      <c r="I908" s="156"/>
      <c r="J908" s="156"/>
      <c r="K908" s="156"/>
      <c r="L908" s="152" t="s">
        <v>93</v>
      </c>
      <c r="M908" s="152"/>
      <c r="N908" s="152"/>
    </row>
    <row r="909" spans="1:14" x14ac:dyDescent="0.2">
      <c r="B909" s="151"/>
      <c r="C909" s="86"/>
      <c r="D909" s="86"/>
      <c r="E909" s="86"/>
      <c r="F909" s="86"/>
      <c r="G909" s="86"/>
      <c r="H909" s="86"/>
      <c r="I909" s="156"/>
      <c r="J909" s="156"/>
      <c r="K909" s="156"/>
      <c r="L909" s="156"/>
      <c r="M909" s="156"/>
      <c r="N909" s="156"/>
    </row>
    <row r="910" spans="1:14" x14ac:dyDescent="0.2">
      <c r="B910" s="151" t="s">
        <v>159</v>
      </c>
      <c r="C910" s="86"/>
      <c r="D910" s="86"/>
      <c r="E910" s="86"/>
      <c r="F910" s="86"/>
      <c r="G910" s="86"/>
      <c r="H910" s="86"/>
      <c r="I910" s="156"/>
      <c r="J910" s="156"/>
      <c r="K910" s="156"/>
      <c r="L910" s="156"/>
      <c r="M910" s="156"/>
      <c r="N910" s="156"/>
    </row>
    <row r="911" spans="1:14" x14ac:dyDescent="0.2">
      <c r="B911" s="151" t="s">
        <v>94</v>
      </c>
      <c r="C911" s="86"/>
      <c r="D911" s="86"/>
      <c r="E911" s="86"/>
      <c r="F911" s="86"/>
      <c r="G911" s="86"/>
      <c r="H911" s="86"/>
      <c r="I911" s="156"/>
      <c r="J911" s="156"/>
      <c r="K911" s="156"/>
      <c r="L911" s="156"/>
      <c r="M911" s="156"/>
      <c r="N911" s="156"/>
    </row>
    <row r="912" spans="1:14" x14ac:dyDescent="0.2">
      <c r="B912" s="151" t="s">
        <v>158</v>
      </c>
      <c r="C912" s="86"/>
      <c r="D912" s="86"/>
      <c r="E912" s="86"/>
      <c r="F912" s="86"/>
      <c r="G912" s="86"/>
      <c r="H912" s="86"/>
      <c r="I912" s="156"/>
      <c r="J912" s="156"/>
      <c r="K912" s="156"/>
      <c r="L912" s="156"/>
      <c r="M912" s="156"/>
      <c r="N912" s="156"/>
    </row>
    <row r="913" spans="1:14" x14ac:dyDescent="0.2">
      <c r="B913" s="151" t="s">
        <v>161</v>
      </c>
      <c r="C913" s="86"/>
      <c r="D913" s="86"/>
      <c r="E913" s="86"/>
      <c r="F913" s="86"/>
      <c r="G913" s="86"/>
      <c r="H913" s="86"/>
      <c r="I913" s="156"/>
      <c r="J913" s="156"/>
      <c r="K913" s="156"/>
      <c r="L913" s="156"/>
      <c r="M913" s="156"/>
      <c r="N913" s="156"/>
    </row>
    <row r="914" spans="1:14" x14ac:dyDescent="0.2">
      <c r="B914" s="151"/>
      <c r="C914" s="151"/>
      <c r="D914" s="151"/>
      <c r="E914" s="151"/>
      <c r="F914" s="151"/>
      <c r="G914" s="151"/>
      <c r="H914" s="87"/>
      <c r="I914" s="152"/>
      <c r="J914" s="157"/>
      <c r="K914" s="152"/>
      <c r="L914" s="152"/>
      <c r="M914" s="152"/>
      <c r="N914" s="152"/>
    </row>
    <row r="915" spans="1:14" ht="12.75" customHeight="1" x14ac:dyDescent="0.2">
      <c r="B915" s="130" t="s">
        <v>34</v>
      </c>
      <c r="C915" s="132" t="s">
        <v>95</v>
      </c>
      <c r="D915" s="130" t="s">
        <v>96</v>
      </c>
      <c r="E915" s="130" t="s">
        <v>97</v>
      </c>
      <c r="F915" s="130" t="s">
        <v>121</v>
      </c>
      <c r="G915" s="130" t="s">
        <v>98</v>
      </c>
      <c r="H915" s="128" t="s">
        <v>7</v>
      </c>
      <c r="I915" s="150" t="s">
        <v>167</v>
      </c>
      <c r="K915" s="158"/>
      <c r="L915" s="159"/>
      <c r="M915" s="160" t="s">
        <v>99</v>
      </c>
      <c r="N915" s="161" t="s">
        <v>100</v>
      </c>
    </row>
    <row r="916" spans="1:14" x14ac:dyDescent="0.2">
      <c r="B916" s="131"/>
      <c r="C916" s="133"/>
      <c r="D916" s="131"/>
      <c r="E916" s="131"/>
      <c r="F916" s="131"/>
      <c r="G916" s="131"/>
      <c r="H916" s="129"/>
      <c r="I916" s="149" t="s">
        <v>101</v>
      </c>
      <c r="J916" s="75" t="s">
        <v>102</v>
      </c>
      <c r="K916" s="75" t="s">
        <v>103</v>
      </c>
      <c r="L916" s="75" t="s">
        <v>104</v>
      </c>
      <c r="M916" s="149"/>
      <c r="N916" s="162"/>
    </row>
    <row r="917" spans="1:14" ht="12.75" customHeight="1" x14ac:dyDescent="0.2">
      <c r="A917" s="94" t="s">
        <v>196</v>
      </c>
      <c r="B917" s="163"/>
      <c r="C917" s="140"/>
      <c r="D917" s="140"/>
      <c r="E917" s="140"/>
      <c r="F917" s="140"/>
      <c r="G917" s="141"/>
      <c r="H917" s="11" t="s">
        <v>16</v>
      </c>
      <c r="I917" s="12">
        <v>102.99</v>
      </c>
      <c r="J917" s="12">
        <v>73.39</v>
      </c>
      <c r="K917" s="12">
        <v>37.18</v>
      </c>
      <c r="L917" s="12"/>
      <c r="M917" s="12">
        <v>5.87</v>
      </c>
      <c r="N917" s="12"/>
    </row>
    <row r="918" spans="1:14" x14ac:dyDescent="0.2">
      <c r="A918" s="94">
        <v>16</v>
      </c>
      <c r="B918" s="142"/>
      <c r="C918" s="143"/>
      <c r="D918" s="143"/>
      <c r="E918" s="143"/>
      <c r="F918" s="143"/>
      <c r="G918" s="144"/>
      <c r="H918" s="11" t="s">
        <v>24</v>
      </c>
      <c r="I918" s="12">
        <v>770.31</v>
      </c>
      <c r="J918" s="12">
        <v>550.4</v>
      </c>
      <c r="K918" s="12">
        <v>276.91000000000003</v>
      </c>
      <c r="L918" s="12"/>
      <c r="M918" s="12">
        <v>23.97</v>
      </c>
      <c r="N918" s="12"/>
    </row>
    <row r="919" spans="1:14" x14ac:dyDescent="0.2">
      <c r="B919" s="142"/>
      <c r="C919" s="143"/>
      <c r="D919" s="143"/>
      <c r="E919" s="143"/>
      <c r="F919" s="143"/>
      <c r="G919" s="144"/>
      <c r="H919" s="11" t="s">
        <v>18</v>
      </c>
      <c r="I919" s="12">
        <v>61.16</v>
      </c>
      <c r="J919" s="12">
        <v>44.52</v>
      </c>
      <c r="K919" s="12">
        <v>22.75</v>
      </c>
      <c r="L919" s="12"/>
      <c r="M919" s="12">
        <v>1.22</v>
      </c>
      <c r="N919" s="12"/>
    </row>
    <row r="920" spans="1:14" x14ac:dyDescent="0.2">
      <c r="B920" s="164"/>
      <c r="C920" s="148" t="s">
        <v>163</v>
      </c>
      <c r="D920" s="143"/>
      <c r="E920" s="143"/>
      <c r="F920" s="143"/>
      <c r="G920" s="144"/>
      <c r="H920" s="11" t="s">
        <v>63</v>
      </c>
      <c r="I920" s="12">
        <v>61.16</v>
      </c>
      <c r="J920" s="12">
        <v>44.52</v>
      </c>
      <c r="K920" s="12">
        <v>22.75</v>
      </c>
      <c r="L920" s="12"/>
      <c r="M920" s="12">
        <v>1.22</v>
      </c>
      <c r="N920" s="12"/>
    </row>
    <row r="921" spans="1:14" x14ac:dyDescent="0.2">
      <c r="B921" s="142"/>
      <c r="C921" s="143"/>
      <c r="D921" s="143"/>
      <c r="E921" s="143"/>
      <c r="F921" s="143"/>
      <c r="G921" s="144"/>
      <c r="H921" s="11" t="s">
        <v>56</v>
      </c>
      <c r="I921" s="12">
        <v>770.31</v>
      </c>
      <c r="J921" s="12">
        <v>550.4</v>
      </c>
      <c r="K921" s="12">
        <v>276.91000000000003</v>
      </c>
      <c r="L921" s="12"/>
      <c r="M921" s="12">
        <v>23.97</v>
      </c>
      <c r="N921" s="12"/>
    </row>
    <row r="922" spans="1:14" x14ac:dyDescent="0.2">
      <c r="B922" s="142"/>
      <c r="C922" s="143"/>
      <c r="D922" s="143"/>
      <c r="E922" s="143"/>
      <c r="F922" s="143"/>
      <c r="G922" s="144"/>
      <c r="H922" s="11" t="s">
        <v>28</v>
      </c>
      <c r="I922" s="12">
        <v>61.16</v>
      </c>
      <c r="J922" s="12">
        <v>44.52</v>
      </c>
      <c r="K922" s="12">
        <v>22.75</v>
      </c>
      <c r="L922" s="12"/>
      <c r="M922" s="12">
        <v>1.22</v>
      </c>
      <c r="N922" s="12"/>
    </row>
    <row r="923" spans="1:14" x14ac:dyDescent="0.2">
      <c r="B923" s="145"/>
      <c r="C923" s="146"/>
      <c r="D923" s="146"/>
      <c r="E923" s="146"/>
      <c r="F923" s="146"/>
      <c r="G923" s="147"/>
      <c r="H923" s="11" t="s">
        <v>17</v>
      </c>
      <c r="I923" s="12">
        <v>19.57</v>
      </c>
      <c r="J923" s="12">
        <v>14.92</v>
      </c>
      <c r="K923" s="12">
        <v>7.58</v>
      </c>
      <c r="L923" s="12"/>
      <c r="M923" s="12">
        <v>0.49</v>
      </c>
      <c r="N923" s="12"/>
    </row>
    <row r="924" spans="1:14" x14ac:dyDescent="0.2">
      <c r="A924" s="94">
        <v>555</v>
      </c>
      <c r="B924" s="70" t="s">
        <v>23</v>
      </c>
      <c r="C924" s="97" t="s">
        <v>105</v>
      </c>
      <c r="D924" s="70">
        <v>10</v>
      </c>
      <c r="E924" s="70">
        <v>7</v>
      </c>
      <c r="F924" s="70">
        <v>3</v>
      </c>
      <c r="G924" s="179">
        <v>2.2000000000000002</v>
      </c>
      <c r="H924" s="165" t="s">
        <v>16</v>
      </c>
      <c r="I924" s="166">
        <v>0</v>
      </c>
      <c r="J924" s="166">
        <v>0</v>
      </c>
      <c r="K924" s="166">
        <v>2.4</v>
      </c>
      <c r="L924" s="92">
        <v>2.4</v>
      </c>
      <c r="M924" s="88">
        <v>3.97</v>
      </c>
      <c r="N924" s="88">
        <v>6.37</v>
      </c>
    </row>
    <row r="925" spans="1:14" x14ac:dyDescent="0.2">
      <c r="B925" s="8"/>
      <c r="C925" s="8"/>
      <c r="D925" s="8"/>
      <c r="E925" s="8"/>
      <c r="F925" s="8"/>
      <c r="G925" s="8"/>
      <c r="H925" s="135" t="s">
        <v>106</v>
      </c>
      <c r="I925" s="136">
        <v>0</v>
      </c>
      <c r="J925" s="136">
        <v>0</v>
      </c>
      <c r="K925" s="136">
        <v>89.23</v>
      </c>
      <c r="L925" s="136">
        <v>89.23</v>
      </c>
      <c r="M925" s="136">
        <v>23.3</v>
      </c>
      <c r="N925" s="136">
        <v>188.69</v>
      </c>
    </row>
    <row r="926" spans="1:14" x14ac:dyDescent="0.2">
      <c r="B926" s="8"/>
      <c r="C926" s="8"/>
      <c r="D926" s="8"/>
      <c r="E926" s="8"/>
      <c r="F926" s="8"/>
      <c r="G926" s="8"/>
      <c r="H926" s="165" t="s">
        <v>24</v>
      </c>
      <c r="I926" s="166">
        <v>0</v>
      </c>
      <c r="J926" s="166">
        <v>0</v>
      </c>
      <c r="K926" s="166">
        <v>0</v>
      </c>
      <c r="L926" s="92">
        <v>0</v>
      </c>
      <c r="M926" s="88">
        <v>0</v>
      </c>
      <c r="N926" s="88">
        <v>0</v>
      </c>
    </row>
    <row r="927" spans="1:14" x14ac:dyDescent="0.2">
      <c r="B927" s="8"/>
      <c r="C927" s="8"/>
      <c r="D927" s="8"/>
      <c r="E927" s="8"/>
      <c r="F927" s="8"/>
      <c r="G927" s="8"/>
      <c r="H927" s="135" t="s">
        <v>106</v>
      </c>
      <c r="I927" s="136">
        <v>0</v>
      </c>
      <c r="J927" s="136">
        <v>0</v>
      </c>
      <c r="K927" s="136">
        <v>0</v>
      </c>
      <c r="L927" s="136">
        <v>0</v>
      </c>
      <c r="M927" s="136">
        <v>0</v>
      </c>
      <c r="N927" s="136">
        <v>0</v>
      </c>
    </row>
    <row r="928" spans="1:14" x14ac:dyDescent="0.2">
      <c r="B928" s="8"/>
      <c r="C928" s="8"/>
      <c r="D928" s="8"/>
      <c r="E928" s="8"/>
      <c r="F928" s="8"/>
      <c r="G928" s="8"/>
      <c r="H928" s="165" t="s">
        <v>37</v>
      </c>
      <c r="I928" s="166">
        <v>0</v>
      </c>
      <c r="J928" s="166">
        <v>0</v>
      </c>
      <c r="K928" s="166">
        <v>0</v>
      </c>
      <c r="L928" s="92">
        <v>0</v>
      </c>
      <c r="M928" s="88">
        <v>0</v>
      </c>
      <c r="N928" s="88">
        <v>0</v>
      </c>
    </row>
    <row r="929" spans="1:14" x14ac:dyDescent="0.2">
      <c r="B929" s="8"/>
      <c r="C929" s="8"/>
      <c r="D929" s="8"/>
      <c r="E929" s="8"/>
      <c r="F929" s="8"/>
      <c r="G929" s="8"/>
      <c r="H929" s="135" t="s">
        <v>106</v>
      </c>
      <c r="I929" s="136">
        <v>0</v>
      </c>
      <c r="J929" s="136">
        <v>0</v>
      </c>
      <c r="K929" s="136">
        <v>0</v>
      </c>
      <c r="L929" s="136">
        <v>0</v>
      </c>
      <c r="M929" s="136">
        <v>0</v>
      </c>
      <c r="N929" s="136">
        <v>0</v>
      </c>
    </row>
    <row r="930" spans="1:14" x14ac:dyDescent="0.2">
      <c r="B930" s="8"/>
      <c r="C930" s="8"/>
      <c r="D930" s="8"/>
      <c r="E930" s="8"/>
      <c r="F930" s="8"/>
      <c r="G930" s="8"/>
      <c r="H930" s="14" t="s">
        <v>18</v>
      </c>
      <c r="I930" s="92">
        <v>0</v>
      </c>
      <c r="J930" s="92">
        <v>1.5</v>
      </c>
      <c r="K930" s="92">
        <v>1.62</v>
      </c>
      <c r="L930" s="92">
        <v>3.12</v>
      </c>
      <c r="M930" s="92">
        <v>5.97</v>
      </c>
      <c r="N930" s="88">
        <v>9.09</v>
      </c>
    </row>
    <row r="931" spans="1:14" x14ac:dyDescent="0.2">
      <c r="B931" s="8"/>
      <c r="C931" s="8"/>
      <c r="D931" s="8"/>
      <c r="E931" s="8"/>
      <c r="F931" s="8"/>
      <c r="G931" s="8"/>
      <c r="H931" s="135" t="s">
        <v>106</v>
      </c>
      <c r="I931" s="136">
        <v>0</v>
      </c>
      <c r="J931" s="136">
        <v>66.78</v>
      </c>
      <c r="K931" s="136">
        <v>36.86</v>
      </c>
      <c r="L931" s="136">
        <v>103.64</v>
      </c>
      <c r="M931" s="136">
        <v>7.28</v>
      </c>
      <c r="N931" s="136">
        <v>185.99</v>
      </c>
    </row>
    <row r="932" spans="1:14" x14ac:dyDescent="0.2">
      <c r="B932" s="8"/>
      <c r="C932" s="8"/>
      <c r="D932" s="8"/>
      <c r="E932" s="8"/>
      <c r="F932" s="8"/>
      <c r="G932" s="8"/>
      <c r="H932" s="14" t="s">
        <v>63</v>
      </c>
      <c r="I932" s="92">
        <v>0</v>
      </c>
      <c r="J932" s="92">
        <v>0</v>
      </c>
      <c r="K932" s="92">
        <v>0</v>
      </c>
      <c r="L932" s="92">
        <v>0</v>
      </c>
      <c r="M932" s="92">
        <v>0</v>
      </c>
      <c r="N932" s="88">
        <v>0</v>
      </c>
    </row>
    <row r="933" spans="1:14" x14ac:dyDescent="0.2">
      <c r="B933" s="8"/>
      <c r="C933" s="8"/>
      <c r="D933" s="8"/>
      <c r="E933" s="8"/>
      <c r="F933" s="8"/>
      <c r="G933" s="8"/>
      <c r="H933" s="135" t="s">
        <v>106</v>
      </c>
      <c r="I933" s="136">
        <v>0</v>
      </c>
      <c r="J933" s="136">
        <v>0</v>
      </c>
      <c r="K933" s="136">
        <v>0</v>
      </c>
      <c r="L933" s="136">
        <v>0</v>
      </c>
      <c r="M933" s="136">
        <v>0</v>
      </c>
      <c r="N933" s="136">
        <v>0</v>
      </c>
    </row>
    <row r="934" spans="1:14" x14ac:dyDescent="0.2">
      <c r="B934" s="8"/>
      <c r="C934" s="8"/>
      <c r="D934" s="8"/>
      <c r="E934" s="8"/>
      <c r="F934" s="8"/>
      <c r="G934" s="8"/>
      <c r="H934" s="14" t="s">
        <v>56</v>
      </c>
      <c r="I934" s="92">
        <v>0</v>
      </c>
      <c r="J934" s="92">
        <v>0</v>
      </c>
      <c r="K934" s="92">
        <v>0</v>
      </c>
      <c r="L934" s="92">
        <v>0</v>
      </c>
      <c r="M934" s="92">
        <v>0</v>
      </c>
      <c r="N934" s="88">
        <v>0</v>
      </c>
    </row>
    <row r="935" spans="1:14" x14ac:dyDescent="0.2">
      <c r="B935" s="8"/>
      <c r="C935" s="8"/>
      <c r="D935" s="8"/>
      <c r="E935" s="8"/>
      <c r="F935" s="8"/>
      <c r="G935" s="8"/>
      <c r="H935" s="135" t="s">
        <v>106</v>
      </c>
      <c r="I935" s="136">
        <v>0</v>
      </c>
      <c r="J935" s="136">
        <v>0</v>
      </c>
      <c r="K935" s="136">
        <v>0</v>
      </c>
      <c r="L935" s="136">
        <v>0</v>
      </c>
      <c r="M935" s="136">
        <v>0</v>
      </c>
      <c r="N935" s="136">
        <v>0</v>
      </c>
    </row>
    <row r="936" spans="1:14" x14ac:dyDescent="0.2">
      <c r="B936" s="8"/>
      <c r="C936" s="8"/>
      <c r="D936" s="8"/>
      <c r="E936" s="8"/>
      <c r="F936" s="8"/>
      <c r="G936" s="8"/>
      <c r="H936" s="14" t="s">
        <v>28</v>
      </c>
      <c r="I936" s="92">
        <v>0</v>
      </c>
      <c r="J936" s="92">
        <v>0</v>
      </c>
      <c r="K936" s="92">
        <v>0</v>
      </c>
      <c r="L936" s="92">
        <v>0</v>
      </c>
      <c r="M936" s="92">
        <v>0</v>
      </c>
      <c r="N936" s="88">
        <v>0</v>
      </c>
    </row>
    <row r="937" spans="1:14" x14ac:dyDescent="0.2">
      <c r="B937" s="8"/>
      <c r="C937" s="8"/>
      <c r="D937" s="8"/>
      <c r="E937" s="8"/>
      <c r="F937" s="8"/>
      <c r="G937" s="8"/>
      <c r="H937" s="135" t="s">
        <v>106</v>
      </c>
      <c r="I937" s="136">
        <v>0</v>
      </c>
      <c r="J937" s="136">
        <v>0</v>
      </c>
      <c r="K937" s="136">
        <v>0</v>
      </c>
      <c r="L937" s="136">
        <v>0</v>
      </c>
      <c r="M937" s="136">
        <v>0</v>
      </c>
      <c r="N937" s="136">
        <v>0</v>
      </c>
    </row>
    <row r="938" spans="1:14" x14ac:dyDescent="0.2">
      <c r="B938" s="180"/>
      <c r="C938" s="180"/>
      <c r="D938" s="180"/>
      <c r="E938" s="180"/>
      <c r="F938" s="180"/>
      <c r="G938" s="180"/>
      <c r="H938" s="14" t="s">
        <v>17</v>
      </c>
      <c r="I938" s="92">
        <v>24.7</v>
      </c>
      <c r="J938" s="92">
        <v>102.85</v>
      </c>
      <c r="K938" s="92">
        <v>18.510000000000002</v>
      </c>
      <c r="L938" s="92">
        <v>146.06</v>
      </c>
      <c r="M938" s="92">
        <v>230.22</v>
      </c>
      <c r="N938" s="88">
        <v>376.28</v>
      </c>
    </row>
    <row r="939" spans="1:14" x14ac:dyDescent="0.2">
      <c r="B939" s="180"/>
      <c r="C939" s="180"/>
      <c r="D939" s="180"/>
      <c r="E939" s="180"/>
      <c r="F939" s="180"/>
      <c r="G939" s="180"/>
      <c r="H939" s="135" t="s">
        <v>106</v>
      </c>
      <c r="I939" s="136">
        <v>483.38</v>
      </c>
      <c r="J939" s="136">
        <v>1534.52</v>
      </c>
      <c r="K939" s="136">
        <v>140.31</v>
      </c>
      <c r="L939" s="136">
        <v>2158.21</v>
      </c>
      <c r="M939" s="136">
        <v>112.81</v>
      </c>
      <c r="N939" s="136">
        <v>3807.76</v>
      </c>
    </row>
    <row r="940" spans="1:14" x14ac:dyDescent="0.2">
      <c r="B940" s="180"/>
      <c r="C940" s="180"/>
      <c r="D940" s="180"/>
      <c r="E940" s="180"/>
      <c r="F940" s="180"/>
      <c r="G940" s="180"/>
      <c r="H940" s="13" t="s">
        <v>107</v>
      </c>
      <c r="I940" s="91">
        <v>0</v>
      </c>
      <c r="J940" s="91">
        <v>0</v>
      </c>
      <c r="K940" s="91">
        <v>0</v>
      </c>
      <c r="L940" s="91">
        <v>0</v>
      </c>
      <c r="M940" s="91">
        <v>0</v>
      </c>
      <c r="N940" s="85">
        <v>0</v>
      </c>
    </row>
    <row r="941" spans="1:14" x14ac:dyDescent="0.2">
      <c r="B941" s="180"/>
      <c r="C941" s="180"/>
      <c r="D941" s="180"/>
      <c r="E941" s="180"/>
      <c r="F941" s="180"/>
      <c r="G941" s="180"/>
      <c r="H941" s="137" t="s">
        <v>122</v>
      </c>
      <c r="I941" s="136">
        <v>483.38</v>
      </c>
      <c r="J941" s="136">
        <v>1601.3</v>
      </c>
      <c r="K941" s="136">
        <v>266.39999999999998</v>
      </c>
      <c r="L941" s="136">
        <v>2351.08</v>
      </c>
      <c r="M941" s="136">
        <v>143.39000000000001</v>
      </c>
      <c r="N941" s="136">
        <v>4182.4400000000005</v>
      </c>
    </row>
    <row r="943" spans="1:14" x14ac:dyDescent="0.2">
      <c r="B943" s="171" t="s">
        <v>108</v>
      </c>
      <c r="C943" s="171"/>
      <c r="D943" s="171"/>
      <c r="E943" s="171"/>
      <c r="F943" s="172"/>
      <c r="G943" s="151"/>
      <c r="H943" s="87"/>
      <c r="I943" s="152"/>
      <c r="J943" s="170"/>
      <c r="K943" s="170"/>
      <c r="L943" s="170"/>
      <c r="M943" s="170"/>
      <c r="N943" s="170"/>
    </row>
    <row r="944" spans="1:14" x14ac:dyDescent="0.2">
      <c r="A944" s="95"/>
      <c r="B944" s="87" t="s">
        <v>156</v>
      </c>
      <c r="C944" s="87"/>
      <c r="D944" s="87"/>
      <c r="E944" s="87"/>
      <c r="F944" s="87"/>
      <c r="G944" s="87"/>
      <c r="H944" s="87"/>
      <c r="I944" s="87"/>
      <c r="J944" s="173"/>
      <c r="K944" s="173"/>
      <c r="L944" s="173"/>
      <c r="M944" s="173"/>
      <c r="N944" s="173"/>
    </row>
    <row r="945" spans="2:14" x14ac:dyDescent="0.2">
      <c r="B945" s="151" t="s">
        <v>109</v>
      </c>
      <c r="C945" s="151"/>
      <c r="D945" s="151"/>
      <c r="E945" s="151"/>
      <c r="F945" s="151"/>
      <c r="G945" s="151"/>
      <c r="H945" s="151"/>
      <c r="I945" s="151"/>
      <c r="J945" s="170"/>
      <c r="K945" s="170"/>
      <c r="L945" s="170"/>
      <c r="M945" s="170"/>
      <c r="N945" s="170"/>
    </row>
    <row r="946" spans="2:14" x14ac:dyDescent="0.2">
      <c r="B946" s="151" t="s">
        <v>110</v>
      </c>
      <c r="C946" s="151"/>
      <c r="D946" s="151"/>
      <c r="E946" s="151"/>
      <c r="F946" s="151"/>
      <c r="G946" s="151"/>
      <c r="H946" s="151"/>
      <c r="I946" s="151"/>
      <c r="J946" s="170"/>
      <c r="K946" s="170"/>
      <c r="L946" s="170"/>
      <c r="M946" s="170"/>
      <c r="N946" s="170"/>
    </row>
    <row r="947" spans="2:14" x14ac:dyDescent="0.2">
      <c r="B947" s="151" t="s">
        <v>111</v>
      </c>
      <c r="C947" s="151"/>
      <c r="D947" s="151"/>
      <c r="E947" s="151"/>
      <c r="F947" s="151"/>
      <c r="G947" s="151"/>
      <c r="H947" s="151"/>
      <c r="I947" s="151"/>
      <c r="J947" s="170"/>
      <c r="K947" s="170"/>
      <c r="L947" s="170"/>
      <c r="M947" s="170"/>
      <c r="N947" s="170"/>
    </row>
    <row r="948" spans="2:14" x14ac:dyDescent="0.2">
      <c r="B948" s="151" t="s">
        <v>112</v>
      </c>
      <c r="C948" s="151"/>
      <c r="D948" s="151"/>
      <c r="E948" s="151"/>
      <c r="F948" s="151"/>
      <c r="G948" s="151"/>
      <c r="H948" s="151"/>
      <c r="I948" s="151"/>
      <c r="J948" s="152"/>
      <c r="K948" s="152"/>
      <c r="L948" s="152"/>
      <c r="M948" s="152"/>
      <c r="N948" s="152"/>
    </row>
    <row r="949" spans="2:14" x14ac:dyDescent="0.2">
      <c r="B949" s="151" t="s">
        <v>113</v>
      </c>
      <c r="C949" s="151"/>
      <c r="D949" s="151"/>
      <c r="E949" s="151"/>
      <c r="F949" s="151"/>
      <c r="G949" s="151"/>
      <c r="H949" s="151"/>
      <c r="I949" s="151"/>
      <c r="J949" s="152"/>
      <c r="K949" s="152"/>
      <c r="L949" s="152"/>
      <c r="M949" s="152"/>
      <c r="N949" s="152"/>
    </row>
    <row r="950" spans="2:14" x14ac:dyDescent="0.2">
      <c r="B950" s="151" t="s">
        <v>114</v>
      </c>
      <c r="C950" s="151"/>
      <c r="D950" s="151"/>
      <c r="E950" s="151"/>
      <c r="F950" s="151"/>
      <c r="G950" s="151"/>
      <c r="H950" s="151"/>
      <c r="I950" s="151"/>
      <c r="J950" s="152"/>
      <c r="K950" s="152"/>
      <c r="L950" s="152"/>
      <c r="M950" s="152"/>
      <c r="N950" s="152"/>
    </row>
    <row r="951" spans="2:14" x14ac:dyDescent="0.2">
      <c r="B951" s="151" t="s">
        <v>115</v>
      </c>
      <c r="C951" s="151"/>
      <c r="D951" s="151"/>
      <c r="E951" s="151"/>
      <c r="F951" s="151"/>
      <c r="G951" s="151"/>
      <c r="H951" s="151"/>
      <c r="I951" s="151"/>
      <c r="J951" s="152"/>
      <c r="K951" s="152"/>
      <c r="L951" s="152"/>
      <c r="M951" s="152"/>
      <c r="N951" s="152"/>
    </row>
    <row r="952" spans="2:14" x14ac:dyDescent="0.2">
      <c r="B952" s="174"/>
      <c r="C952" s="174"/>
      <c r="D952" s="174"/>
      <c r="E952" s="174"/>
      <c r="F952" s="174"/>
      <c r="G952" s="174"/>
      <c r="H952" s="174"/>
      <c r="I952" s="175"/>
      <c r="J952" s="152"/>
      <c r="K952" s="152"/>
      <c r="L952" s="152"/>
      <c r="M952" s="152"/>
      <c r="N952" s="152"/>
    </row>
    <row r="953" spans="2:14" x14ac:dyDescent="0.2">
      <c r="B953" s="151" t="s">
        <v>116</v>
      </c>
      <c r="C953" s="151"/>
      <c r="D953" s="151"/>
      <c r="E953" s="151"/>
      <c r="F953" s="151"/>
      <c r="G953" s="151"/>
      <c r="H953" s="87"/>
      <c r="I953" s="152"/>
      <c r="J953" s="152" t="s">
        <v>117</v>
      </c>
      <c r="K953" s="152"/>
      <c r="L953" s="152"/>
      <c r="M953" s="152"/>
      <c r="N953" s="152"/>
    </row>
    <row r="954" spans="2:14" x14ac:dyDescent="0.2">
      <c r="B954" s="176" t="s">
        <v>155</v>
      </c>
      <c r="C954" s="176"/>
      <c r="D954" s="151"/>
      <c r="E954" s="151"/>
      <c r="F954" s="151"/>
      <c r="G954" s="151"/>
      <c r="H954" s="87"/>
      <c r="I954" s="152"/>
      <c r="J954" s="157"/>
      <c r="K954" s="157"/>
      <c r="L954" s="157"/>
      <c r="M954" s="152"/>
      <c r="N954" s="152"/>
    </row>
    <row r="955" spans="2:14" x14ac:dyDescent="0.2">
      <c r="B955" s="177" t="s">
        <v>118</v>
      </c>
      <c r="C955" s="151"/>
      <c r="D955" s="151"/>
      <c r="E955" s="151"/>
      <c r="F955" s="151"/>
      <c r="G955" s="151"/>
      <c r="H955" s="87"/>
      <c r="I955" s="152"/>
      <c r="J955" s="152" t="s">
        <v>118</v>
      </c>
      <c r="K955" s="152"/>
      <c r="L955" s="152"/>
      <c r="M955" s="152"/>
      <c r="N955" s="152"/>
    </row>
    <row r="956" spans="2:14" x14ac:dyDescent="0.2">
      <c r="B956" s="151"/>
      <c r="C956" s="151"/>
      <c r="D956" s="151"/>
      <c r="E956" s="151"/>
      <c r="F956" s="151"/>
      <c r="G956" s="151"/>
      <c r="H956" s="87"/>
      <c r="I956" s="152"/>
      <c r="J956" s="152"/>
      <c r="K956" s="152"/>
      <c r="L956" s="152"/>
      <c r="M956" s="152"/>
      <c r="N956" s="152"/>
    </row>
    <row r="957" spans="2:14" x14ac:dyDescent="0.2">
      <c r="B957" s="176"/>
      <c r="C957" s="176"/>
      <c r="D957" s="151"/>
      <c r="E957" s="151"/>
      <c r="F957" s="151"/>
      <c r="G957" s="151"/>
      <c r="H957" s="87"/>
      <c r="I957" s="152"/>
      <c r="J957" s="157"/>
      <c r="K957" s="157"/>
      <c r="L957" s="157"/>
      <c r="M957" s="152"/>
      <c r="N957" s="152"/>
    </row>
    <row r="958" spans="2:14" x14ac:dyDescent="0.2">
      <c r="B958" s="96" t="s">
        <v>119</v>
      </c>
      <c r="C958" s="151"/>
      <c r="D958" s="151"/>
      <c r="E958" s="151"/>
      <c r="F958" s="151"/>
      <c r="G958" s="151"/>
      <c r="H958" s="87"/>
      <c r="I958" s="152"/>
      <c r="K958" s="178" t="s">
        <v>119</v>
      </c>
      <c r="L958" s="178"/>
      <c r="M958" s="152"/>
      <c r="N958" s="152"/>
    </row>
    <row r="959" spans="2:14" x14ac:dyDescent="0.2">
      <c r="B959" s="151"/>
      <c r="C959" s="151"/>
      <c r="D959" s="151"/>
      <c r="E959" s="151"/>
      <c r="F959" s="151"/>
      <c r="G959" s="151"/>
      <c r="H959" s="87"/>
      <c r="I959" s="152"/>
      <c r="J959" s="152"/>
      <c r="K959" s="152"/>
      <c r="L959" s="152"/>
      <c r="M959" s="152"/>
      <c r="N959" s="152"/>
    </row>
    <row r="960" spans="2:14" x14ac:dyDescent="0.2">
      <c r="B960" s="174" t="s">
        <v>120</v>
      </c>
      <c r="C960" s="151"/>
      <c r="D960" s="151"/>
      <c r="E960" s="151"/>
      <c r="F960" s="151"/>
      <c r="G960" s="151"/>
      <c r="H960" s="87"/>
      <c r="I960" s="152"/>
      <c r="J960" s="152" t="s">
        <v>120</v>
      </c>
      <c r="K960" s="152"/>
      <c r="L960" s="152"/>
      <c r="M960" s="152"/>
      <c r="N960" s="152"/>
    </row>
    <row r="961" spans="1:14" x14ac:dyDescent="0.2">
      <c r="A961" s="139"/>
    </row>
    <row r="962" spans="1:14" x14ac:dyDescent="0.2">
      <c r="A962" s="138"/>
      <c r="B962" s="151"/>
      <c r="C962" s="151"/>
      <c r="D962" s="151"/>
      <c r="E962" s="151"/>
      <c r="F962" s="151"/>
      <c r="G962" s="151"/>
      <c r="H962" s="87"/>
      <c r="I962" s="152"/>
      <c r="J962" s="152"/>
      <c r="K962" s="152"/>
      <c r="M962" s="152"/>
      <c r="N962" s="154" t="s">
        <v>87</v>
      </c>
    </row>
    <row r="963" spans="1:14" x14ac:dyDescent="0.2">
      <c r="B963" s="151"/>
      <c r="C963" s="151"/>
      <c r="D963" s="151"/>
      <c r="E963" s="151"/>
      <c r="F963" s="151"/>
      <c r="G963" s="151"/>
      <c r="H963" s="87"/>
      <c r="I963" s="152"/>
      <c r="J963" s="152"/>
      <c r="K963" s="152"/>
      <c r="M963" s="152"/>
      <c r="N963" s="154" t="s">
        <v>88</v>
      </c>
    </row>
    <row r="964" spans="1:14" x14ac:dyDescent="0.2">
      <c r="B964" s="151"/>
      <c r="C964" s="151"/>
      <c r="D964" s="151"/>
      <c r="E964" s="151"/>
      <c r="F964" s="151"/>
      <c r="G964" s="151"/>
      <c r="H964" s="87"/>
      <c r="I964" s="152"/>
      <c r="J964" s="152"/>
      <c r="K964" s="152"/>
      <c r="M964" s="152"/>
      <c r="N964" s="154" t="s">
        <v>89</v>
      </c>
    </row>
    <row r="965" spans="1:14" x14ac:dyDescent="0.2">
      <c r="B965" s="151"/>
      <c r="C965" s="151"/>
      <c r="D965" s="151"/>
      <c r="E965" s="151"/>
      <c r="F965" s="151"/>
      <c r="G965" s="151"/>
      <c r="H965" s="87"/>
      <c r="I965" s="152"/>
      <c r="J965" s="152"/>
      <c r="K965" s="152"/>
      <c r="L965" s="152"/>
      <c r="M965" s="152"/>
      <c r="N965" s="152"/>
    </row>
    <row r="966" spans="1:14" x14ac:dyDescent="0.2">
      <c r="B966" s="151"/>
      <c r="D966" s="151"/>
      <c r="E966" s="151"/>
      <c r="F966" s="151"/>
      <c r="G966" s="151"/>
      <c r="H966" s="151" t="s">
        <v>90</v>
      </c>
      <c r="I966" s="151"/>
      <c r="J966" s="151"/>
      <c r="K966" s="151"/>
      <c r="L966" s="151"/>
      <c r="M966" s="152"/>
      <c r="N966" s="152"/>
    </row>
    <row r="967" spans="1:14" x14ac:dyDescent="0.2">
      <c r="B967" s="151"/>
      <c r="D967" s="151"/>
      <c r="E967" s="151"/>
      <c r="F967" s="151" t="s">
        <v>91</v>
      </c>
      <c r="G967" s="151"/>
      <c r="H967" s="151"/>
      <c r="I967" s="151"/>
      <c r="J967" s="151"/>
      <c r="K967" s="151"/>
      <c r="L967" s="151"/>
      <c r="M967" s="152"/>
      <c r="N967" s="152"/>
    </row>
    <row r="968" spans="1:14" x14ac:dyDescent="0.2">
      <c r="B968" s="151" t="s">
        <v>92</v>
      </c>
      <c r="C968" s="86"/>
      <c r="D968" s="86"/>
      <c r="E968" s="86"/>
      <c r="F968" s="86"/>
      <c r="G968" s="86"/>
      <c r="H968" s="86"/>
      <c r="I968" s="156"/>
      <c r="J968" s="156"/>
      <c r="K968" s="156"/>
      <c r="L968" s="152" t="s">
        <v>93</v>
      </c>
      <c r="M968" s="152"/>
      <c r="N968" s="152"/>
    </row>
    <row r="969" spans="1:14" x14ac:dyDescent="0.2">
      <c r="B969" s="151"/>
      <c r="C969" s="86"/>
      <c r="D969" s="86"/>
      <c r="E969" s="86"/>
      <c r="F969" s="86"/>
      <c r="G969" s="86"/>
      <c r="H969" s="86"/>
      <c r="I969" s="156"/>
      <c r="J969" s="156"/>
      <c r="K969" s="156"/>
      <c r="L969" s="156"/>
      <c r="M969" s="156"/>
      <c r="N969" s="156"/>
    </row>
    <row r="970" spans="1:14" x14ac:dyDescent="0.2">
      <c r="B970" s="151" t="s">
        <v>159</v>
      </c>
      <c r="C970" s="86"/>
      <c r="D970" s="86"/>
      <c r="E970" s="86"/>
      <c r="F970" s="86"/>
      <c r="G970" s="86"/>
      <c r="H970" s="86"/>
      <c r="I970" s="156"/>
      <c r="J970" s="156"/>
      <c r="K970" s="156"/>
      <c r="L970" s="156"/>
      <c r="M970" s="156"/>
      <c r="N970" s="156"/>
    </row>
    <row r="971" spans="1:14" x14ac:dyDescent="0.2">
      <c r="B971" s="151" t="s">
        <v>94</v>
      </c>
      <c r="C971" s="86"/>
      <c r="D971" s="86"/>
      <c r="E971" s="86"/>
      <c r="F971" s="86"/>
      <c r="G971" s="86"/>
      <c r="H971" s="86"/>
      <c r="I971" s="156"/>
      <c r="J971" s="156"/>
      <c r="K971" s="156"/>
      <c r="L971" s="156"/>
      <c r="M971" s="156"/>
      <c r="N971" s="156"/>
    </row>
    <row r="972" spans="1:14" x14ac:dyDescent="0.2">
      <c r="B972" s="151" t="s">
        <v>158</v>
      </c>
      <c r="C972" s="86"/>
      <c r="D972" s="86"/>
      <c r="E972" s="86"/>
      <c r="F972" s="86"/>
      <c r="G972" s="86"/>
      <c r="H972" s="86"/>
      <c r="I972" s="156"/>
      <c r="J972" s="156"/>
      <c r="K972" s="156"/>
      <c r="L972" s="156"/>
      <c r="M972" s="156"/>
      <c r="N972" s="156"/>
    </row>
    <row r="973" spans="1:14" x14ac:dyDescent="0.2">
      <c r="B973" s="151" t="s">
        <v>161</v>
      </c>
      <c r="C973" s="86"/>
      <c r="D973" s="86"/>
      <c r="E973" s="86"/>
      <c r="F973" s="86"/>
      <c r="G973" s="86"/>
      <c r="H973" s="86"/>
      <c r="I973" s="156"/>
      <c r="J973" s="156"/>
      <c r="K973" s="156"/>
      <c r="L973" s="156"/>
      <c r="M973" s="156"/>
      <c r="N973" s="156"/>
    </row>
    <row r="974" spans="1:14" x14ac:dyDescent="0.2">
      <c r="B974" s="151"/>
      <c r="C974" s="151"/>
      <c r="D974" s="151"/>
      <c r="E974" s="151"/>
      <c r="F974" s="151"/>
      <c r="G974" s="151"/>
      <c r="H974" s="87"/>
      <c r="I974" s="152"/>
      <c r="J974" s="157"/>
      <c r="K974" s="152"/>
      <c r="L974" s="152"/>
      <c r="M974" s="152"/>
      <c r="N974" s="152"/>
    </row>
    <row r="975" spans="1:14" ht="12.75" customHeight="1" x14ac:dyDescent="0.2">
      <c r="B975" s="130" t="s">
        <v>34</v>
      </c>
      <c r="C975" s="132" t="s">
        <v>95</v>
      </c>
      <c r="D975" s="130" t="s">
        <v>96</v>
      </c>
      <c r="E975" s="130" t="s">
        <v>97</v>
      </c>
      <c r="F975" s="130" t="s">
        <v>121</v>
      </c>
      <c r="G975" s="130" t="s">
        <v>98</v>
      </c>
      <c r="H975" s="128" t="s">
        <v>7</v>
      </c>
      <c r="I975" s="150" t="s">
        <v>167</v>
      </c>
      <c r="K975" s="158"/>
      <c r="L975" s="159"/>
      <c r="M975" s="160" t="s">
        <v>99</v>
      </c>
      <c r="N975" s="161" t="s">
        <v>100</v>
      </c>
    </row>
    <row r="976" spans="1:14" x14ac:dyDescent="0.2">
      <c r="B976" s="131"/>
      <c r="C976" s="133"/>
      <c r="D976" s="131"/>
      <c r="E976" s="131"/>
      <c r="F976" s="131"/>
      <c r="G976" s="131"/>
      <c r="H976" s="129"/>
      <c r="I976" s="149" t="s">
        <v>101</v>
      </c>
      <c r="J976" s="75" t="s">
        <v>102</v>
      </c>
      <c r="K976" s="75" t="s">
        <v>103</v>
      </c>
      <c r="L976" s="75" t="s">
        <v>104</v>
      </c>
      <c r="M976" s="149"/>
      <c r="N976" s="162"/>
    </row>
    <row r="977" spans="1:14" ht="12.75" customHeight="1" x14ac:dyDescent="0.2">
      <c r="A977" s="94" t="s">
        <v>197</v>
      </c>
      <c r="B977" s="163"/>
      <c r="C977" s="140"/>
      <c r="D977" s="140"/>
      <c r="E977" s="140"/>
      <c r="F977" s="140"/>
      <c r="G977" s="141"/>
      <c r="H977" s="11" t="s">
        <v>16</v>
      </c>
      <c r="I977" s="12">
        <v>102.99</v>
      </c>
      <c r="J977" s="12">
        <v>73.39</v>
      </c>
      <c r="K977" s="12">
        <v>37.18</v>
      </c>
      <c r="L977" s="12"/>
      <c r="M977" s="12">
        <v>5.87</v>
      </c>
      <c r="N977" s="12"/>
    </row>
    <row r="978" spans="1:14" x14ac:dyDescent="0.2">
      <c r="A978" s="94">
        <v>17</v>
      </c>
      <c r="B978" s="142"/>
      <c r="C978" s="143"/>
      <c r="D978" s="143"/>
      <c r="E978" s="143"/>
      <c r="F978" s="143"/>
      <c r="G978" s="144"/>
      <c r="H978" s="11" t="s">
        <v>24</v>
      </c>
      <c r="I978" s="12">
        <v>770.31</v>
      </c>
      <c r="J978" s="12">
        <v>550.4</v>
      </c>
      <c r="K978" s="12">
        <v>276.91000000000003</v>
      </c>
      <c r="L978" s="12"/>
      <c r="M978" s="12">
        <v>23.97</v>
      </c>
      <c r="N978" s="12"/>
    </row>
    <row r="979" spans="1:14" x14ac:dyDescent="0.2">
      <c r="B979" s="142"/>
      <c r="C979" s="143"/>
      <c r="D979" s="143"/>
      <c r="E979" s="143"/>
      <c r="F979" s="143"/>
      <c r="G979" s="144"/>
      <c r="H979" s="11" t="s">
        <v>18</v>
      </c>
      <c r="I979" s="12">
        <v>61.16</v>
      </c>
      <c r="J979" s="12">
        <v>44.52</v>
      </c>
      <c r="K979" s="12">
        <v>22.75</v>
      </c>
      <c r="L979" s="12"/>
      <c r="M979" s="12">
        <v>1.22</v>
      </c>
      <c r="N979" s="12"/>
    </row>
    <row r="980" spans="1:14" x14ac:dyDescent="0.2">
      <c r="B980" s="164"/>
      <c r="C980" s="148" t="s">
        <v>163</v>
      </c>
      <c r="D980" s="143"/>
      <c r="E980" s="143"/>
      <c r="F980" s="143"/>
      <c r="G980" s="144"/>
      <c r="H980" s="11" t="s">
        <v>63</v>
      </c>
      <c r="I980" s="12">
        <v>61.16</v>
      </c>
      <c r="J980" s="12">
        <v>44.52</v>
      </c>
      <c r="K980" s="12">
        <v>22.75</v>
      </c>
      <c r="L980" s="12"/>
      <c r="M980" s="12">
        <v>1.22</v>
      </c>
      <c r="N980" s="12"/>
    </row>
    <row r="981" spans="1:14" x14ac:dyDescent="0.2">
      <c r="B981" s="142"/>
      <c r="C981" s="143"/>
      <c r="D981" s="143"/>
      <c r="E981" s="143"/>
      <c r="F981" s="143"/>
      <c r="G981" s="144"/>
      <c r="H981" s="11" t="s">
        <v>56</v>
      </c>
      <c r="I981" s="12">
        <v>770.31</v>
      </c>
      <c r="J981" s="12">
        <v>550.4</v>
      </c>
      <c r="K981" s="12">
        <v>276.91000000000003</v>
      </c>
      <c r="L981" s="12"/>
      <c r="M981" s="12">
        <v>23.97</v>
      </c>
      <c r="N981" s="12"/>
    </row>
    <row r="982" spans="1:14" x14ac:dyDescent="0.2">
      <c r="B982" s="142"/>
      <c r="C982" s="143"/>
      <c r="D982" s="143"/>
      <c r="E982" s="143"/>
      <c r="F982" s="143"/>
      <c r="G982" s="144"/>
      <c r="H982" s="11" t="s">
        <v>28</v>
      </c>
      <c r="I982" s="12">
        <v>61.16</v>
      </c>
      <c r="J982" s="12">
        <v>44.52</v>
      </c>
      <c r="K982" s="12">
        <v>22.75</v>
      </c>
      <c r="L982" s="12"/>
      <c r="M982" s="12">
        <v>1.22</v>
      </c>
      <c r="N982" s="12"/>
    </row>
    <row r="983" spans="1:14" x14ac:dyDescent="0.2">
      <c r="B983" s="145"/>
      <c r="C983" s="146"/>
      <c r="D983" s="146"/>
      <c r="E983" s="146"/>
      <c r="F983" s="146"/>
      <c r="G983" s="147"/>
      <c r="H983" s="11" t="s">
        <v>17</v>
      </c>
      <c r="I983" s="12">
        <v>19.57</v>
      </c>
      <c r="J983" s="12">
        <v>14.92</v>
      </c>
      <c r="K983" s="12">
        <v>7.58</v>
      </c>
      <c r="L983" s="12"/>
      <c r="M983" s="12">
        <v>0.49</v>
      </c>
      <c r="N983" s="12"/>
    </row>
    <row r="984" spans="1:14" x14ac:dyDescent="0.2">
      <c r="A984" s="94">
        <v>592</v>
      </c>
      <c r="B984" s="70" t="s">
        <v>23</v>
      </c>
      <c r="C984" s="97" t="s">
        <v>105</v>
      </c>
      <c r="D984" s="70">
        <v>18</v>
      </c>
      <c r="E984" s="70">
        <v>3</v>
      </c>
      <c r="F984" s="70">
        <v>1</v>
      </c>
      <c r="G984" s="179">
        <v>2.2999999999999998</v>
      </c>
      <c r="H984" s="165" t="s">
        <v>16</v>
      </c>
      <c r="I984" s="166">
        <v>4.75</v>
      </c>
      <c r="J984" s="166">
        <v>25.1</v>
      </c>
      <c r="K984" s="166">
        <v>11.85</v>
      </c>
      <c r="L984" s="92">
        <v>41.7</v>
      </c>
      <c r="M984" s="88">
        <v>67.69</v>
      </c>
      <c r="N984" s="88">
        <v>109.39</v>
      </c>
    </row>
    <row r="985" spans="1:14" x14ac:dyDescent="0.2">
      <c r="B985" s="8"/>
      <c r="C985" s="8"/>
      <c r="D985" s="8"/>
      <c r="E985" s="8"/>
      <c r="F985" s="8"/>
      <c r="G985" s="8"/>
      <c r="H985" s="135" t="s">
        <v>106</v>
      </c>
      <c r="I985" s="136">
        <v>489.2</v>
      </c>
      <c r="J985" s="136">
        <v>1842.09</v>
      </c>
      <c r="K985" s="136">
        <v>440.58</v>
      </c>
      <c r="L985" s="136">
        <v>2771.87</v>
      </c>
      <c r="M985" s="136">
        <v>397.34</v>
      </c>
      <c r="N985" s="136">
        <v>5313.24</v>
      </c>
    </row>
    <row r="986" spans="1:14" x14ac:dyDescent="0.2">
      <c r="B986" s="8"/>
      <c r="C986" s="8"/>
      <c r="D986" s="8"/>
      <c r="E986" s="8"/>
      <c r="F986" s="8"/>
      <c r="G986" s="8"/>
      <c r="H986" s="165" t="s">
        <v>24</v>
      </c>
      <c r="I986" s="166">
        <v>0</v>
      </c>
      <c r="J986" s="166">
        <v>0</v>
      </c>
      <c r="K986" s="166">
        <v>0</v>
      </c>
      <c r="L986" s="92">
        <v>0</v>
      </c>
      <c r="M986" s="88">
        <v>0</v>
      </c>
      <c r="N986" s="88">
        <v>0</v>
      </c>
    </row>
    <row r="987" spans="1:14" x14ac:dyDescent="0.2">
      <c r="B987" s="8"/>
      <c r="C987" s="8"/>
      <c r="D987" s="8"/>
      <c r="E987" s="8"/>
      <c r="F987" s="8"/>
      <c r="G987" s="8"/>
      <c r="H987" s="135" t="s">
        <v>106</v>
      </c>
      <c r="I987" s="136">
        <v>0</v>
      </c>
      <c r="J987" s="136">
        <v>0</v>
      </c>
      <c r="K987" s="136">
        <v>0</v>
      </c>
      <c r="L987" s="136">
        <v>0</v>
      </c>
      <c r="M987" s="136">
        <v>0</v>
      </c>
      <c r="N987" s="136">
        <v>0</v>
      </c>
    </row>
    <row r="988" spans="1:14" x14ac:dyDescent="0.2">
      <c r="B988" s="8"/>
      <c r="C988" s="8"/>
      <c r="D988" s="8"/>
      <c r="E988" s="8"/>
      <c r="F988" s="8"/>
      <c r="G988" s="8"/>
      <c r="H988" s="165" t="s">
        <v>37</v>
      </c>
      <c r="I988" s="166">
        <v>0</v>
      </c>
      <c r="J988" s="166">
        <v>0</v>
      </c>
      <c r="K988" s="166">
        <v>0</v>
      </c>
      <c r="L988" s="92">
        <v>0</v>
      </c>
      <c r="M988" s="88">
        <v>0</v>
      </c>
      <c r="N988" s="88">
        <v>0</v>
      </c>
    </row>
    <row r="989" spans="1:14" x14ac:dyDescent="0.2">
      <c r="B989" s="8"/>
      <c r="C989" s="8"/>
      <c r="D989" s="8"/>
      <c r="E989" s="8"/>
      <c r="F989" s="8"/>
      <c r="G989" s="8"/>
      <c r="H989" s="135" t="s">
        <v>106</v>
      </c>
      <c r="I989" s="136">
        <v>0</v>
      </c>
      <c r="J989" s="136">
        <v>0</v>
      </c>
      <c r="K989" s="136">
        <v>0</v>
      </c>
      <c r="L989" s="136">
        <v>0</v>
      </c>
      <c r="M989" s="136">
        <v>0</v>
      </c>
      <c r="N989" s="136">
        <v>0</v>
      </c>
    </row>
    <row r="990" spans="1:14" x14ac:dyDescent="0.2">
      <c r="B990" s="8"/>
      <c r="C990" s="8"/>
      <c r="D990" s="8"/>
      <c r="E990" s="8"/>
      <c r="F990" s="8"/>
      <c r="G990" s="8"/>
      <c r="H990" s="14" t="s">
        <v>18</v>
      </c>
      <c r="I990" s="92">
        <v>0.38</v>
      </c>
      <c r="J990" s="92">
        <v>5.59</v>
      </c>
      <c r="K990" s="92">
        <v>2.14</v>
      </c>
      <c r="L990" s="92">
        <v>8.11</v>
      </c>
      <c r="M990" s="92">
        <v>21.32</v>
      </c>
      <c r="N990" s="88">
        <v>29.43</v>
      </c>
    </row>
    <row r="991" spans="1:14" x14ac:dyDescent="0.2">
      <c r="B991" s="8"/>
      <c r="C991" s="8"/>
      <c r="D991" s="8"/>
      <c r="E991" s="8"/>
      <c r="F991" s="8"/>
      <c r="G991" s="8"/>
      <c r="H991" s="135" t="s">
        <v>106</v>
      </c>
      <c r="I991" s="136">
        <v>23.24</v>
      </c>
      <c r="J991" s="136">
        <v>248.87</v>
      </c>
      <c r="K991" s="136">
        <v>48.69</v>
      </c>
      <c r="L991" s="136">
        <v>320.8</v>
      </c>
      <c r="M991" s="136">
        <v>26.01</v>
      </c>
      <c r="N991" s="136">
        <v>581.52</v>
      </c>
    </row>
    <row r="992" spans="1:14" x14ac:dyDescent="0.2">
      <c r="B992" s="8"/>
      <c r="C992" s="8"/>
      <c r="D992" s="8"/>
      <c r="E992" s="8"/>
      <c r="F992" s="8"/>
      <c r="G992" s="8"/>
      <c r="H992" s="14" t="s">
        <v>63</v>
      </c>
      <c r="I992" s="92">
        <v>0</v>
      </c>
      <c r="J992" s="92">
        <v>0</v>
      </c>
      <c r="K992" s="92">
        <v>0</v>
      </c>
      <c r="L992" s="92">
        <v>0</v>
      </c>
      <c r="M992" s="92">
        <v>0</v>
      </c>
      <c r="N992" s="88">
        <v>0</v>
      </c>
    </row>
    <row r="993" spans="1:14" x14ac:dyDescent="0.2">
      <c r="B993" s="8"/>
      <c r="C993" s="8"/>
      <c r="D993" s="8"/>
      <c r="E993" s="8"/>
      <c r="F993" s="8"/>
      <c r="G993" s="8"/>
      <c r="H993" s="135" t="s">
        <v>106</v>
      </c>
      <c r="I993" s="136">
        <v>0</v>
      </c>
      <c r="J993" s="136">
        <v>0</v>
      </c>
      <c r="K993" s="136">
        <v>0</v>
      </c>
      <c r="L993" s="136">
        <v>0</v>
      </c>
      <c r="M993" s="136">
        <v>0</v>
      </c>
      <c r="N993" s="136">
        <v>0</v>
      </c>
    </row>
    <row r="994" spans="1:14" x14ac:dyDescent="0.2">
      <c r="B994" s="8"/>
      <c r="C994" s="8"/>
      <c r="D994" s="8"/>
      <c r="E994" s="8"/>
      <c r="F994" s="8"/>
      <c r="G994" s="8"/>
      <c r="H994" s="14" t="s">
        <v>56</v>
      </c>
      <c r="I994" s="92">
        <v>0</v>
      </c>
      <c r="J994" s="92">
        <v>0</v>
      </c>
      <c r="K994" s="92">
        <v>0</v>
      </c>
      <c r="L994" s="92">
        <v>0</v>
      </c>
      <c r="M994" s="92">
        <v>0</v>
      </c>
      <c r="N994" s="88">
        <v>0</v>
      </c>
    </row>
    <row r="995" spans="1:14" x14ac:dyDescent="0.2">
      <c r="B995" s="8"/>
      <c r="C995" s="8"/>
      <c r="D995" s="8"/>
      <c r="E995" s="8"/>
      <c r="F995" s="8"/>
      <c r="G995" s="8"/>
      <c r="H995" s="135" t="s">
        <v>106</v>
      </c>
      <c r="I995" s="136">
        <v>0</v>
      </c>
      <c r="J995" s="136">
        <v>0</v>
      </c>
      <c r="K995" s="136">
        <v>0</v>
      </c>
      <c r="L995" s="136">
        <v>0</v>
      </c>
      <c r="M995" s="136">
        <v>0</v>
      </c>
      <c r="N995" s="136">
        <v>0</v>
      </c>
    </row>
    <row r="996" spans="1:14" x14ac:dyDescent="0.2">
      <c r="B996" s="8"/>
      <c r="C996" s="8"/>
      <c r="D996" s="8"/>
      <c r="E996" s="8"/>
      <c r="F996" s="8"/>
      <c r="G996" s="8"/>
      <c r="H996" s="14" t="s">
        <v>28</v>
      </c>
      <c r="I996" s="92">
        <v>0</v>
      </c>
      <c r="J996" s="92">
        <v>0</v>
      </c>
      <c r="K996" s="92">
        <v>0</v>
      </c>
      <c r="L996" s="92">
        <v>0</v>
      </c>
      <c r="M996" s="92">
        <v>0</v>
      </c>
      <c r="N996" s="88">
        <v>0</v>
      </c>
    </row>
    <row r="997" spans="1:14" x14ac:dyDescent="0.2">
      <c r="B997" s="8"/>
      <c r="C997" s="8"/>
      <c r="D997" s="8"/>
      <c r="E997" s="8"/>
      <c r="F997" s="8"/>
      <c r="G997" s="8"/>
      <c r="H997" s="135" t="s">
        <v>106</v>
      </c>
      <c r="I997" s="136">
        <v>0</v>
      </c>
      <c r="J997" s="136">
        <v>0</v>
      </c>
      <c r="K997" s="136">
        <v>0</v>
      </c>
      <c r="L997" s="136">
        <v>0</v>
      </c>
      <c r="M997" s="136">
        <v>0</v>
      </c>
      <c r="N997" s="136">
        <v>0</v>
      </c>
    </row>
    <row r="998" spans="1:14" x14ac:dyDescent="0.2">
      <c r="B998" s="180"/>
      <c r="C998" s="180"/>
      <c r="D998" s="180"/>
      <c r="E998" s="180"/>
      <c r="F998" s="180"/>
      <c r="G998" s="180"/>
      <c r="H998" s="14" t="s">
        <v>17</v>
      </c>
      <c r="I998" s="92">
        <v>44.1</v>
      </c>
      <c r="J998" s="92">
        <v>39.65</v>
      </c>
      <c r="K998" s="92">
        <v>3.9</v>
      </c>
      <c r="L998" s="92">
        <v>87.65</v>
      </c>
      <c r="M998" s="92">
        <v>130.75</v>
      </c>
      <c r="N998" s="88">
        <v>218.4</v>
      </c>
    </row>
    <row r="999" spans="1:14" x14ac:dyDescent="0.2">
      <c r="B999" s="180"/>
      <c r="C999" s="180"/>
      <c r="D999" s="180"/>
      <c r="E999" s="180"/>
      <c r="F999" s="180"/>
      <c r="G999" s="180"/>
      <c r="H999" s="135" t="s">
        <v>106</v>
      </c>
      <c r="I999" s="136">
        <v>863.04</v>
      </c>
      <c r="J999" s="136">
        <v>591.58000000000004</v>
      </c>
      <c r="K999" s="136">
        <v>29.56</v>
      </c>
      <c r="L999" s="136">
        <v>1484.1799999999998</v>
      </c>
      <c r="M999" s="136">
        <v>64.069999999999993</v>
      </c>
      <c r="N999" s="136">
        <v>2595.75</v>
      </c>
    </row>
    <row r="1000" spans="1:14" x14ac:dyDescent="0.2">
      <c r="B1000" s="180"/>
      <c r="C1000" s="180"/>
      <c r="D1000" s="180"/>
      <c r="E1000" s="180"/>
      <c r="F1000" s="180"/>
      <c r="G1000" s="180"/>
      <c r="H1000" s="13" t="s">
        <v>107</v>
      </c>
      <c r="I1000" s="91">
        <v>0</v>
      </c>
      <c r="J1000" s="91">
        <v>0</v>
      </c>
      <c r="K1000" s="91">
        <v>0</v>
      </c>
      <c r="L1000" s="91">
        <v>0</v>
      </c>
      <c r="M1000" s="91">
        <v>0</v>
      </c>
      <c r="N1000" s="85">
        <v>0</v>
      </c>
    </row>
    <row r="1001" spans="1:14" x14ac:dyDescent="0.2">
      <c r="B1001" s="180"/>
      <c r="C1001" s="180"/>
      <c r="D1001" s="180"/>
      <c r="E1001" s="180"/>
      <c r="F1001" s="180"/>
      <c r="G1001" s="180"/>
      <c r="H1001" s="137" t="s">
        <v>122</v>
      </c>
      <c r="I1001" s="136">
        <v>1375.48</v>
      </c>
      <c r="J1001" s="136">
        <v>2682.54</v>
      </c>
      <c r="K1001" s="136">
        <v>518.82999999999993</v>
      </c>
      <c r="L1001" s="136">
        <v>4576.8500000000004</v>
      </c>
      <c r="M1001" s="136">
        <v>487.41999999999996</v>
      </c>
      <c r="N1001" s="136">
        <v>8490.51</v>
      </c>
    </row>
    <row r="1003" spans="1:14" x14ac:dyDescent="0.2">
      <c r="B1003" s="171" t="s">
        <v>108</v>
      </c>
      <c r="C1003" s="171"/>
      <c r="D1003" s="171"/>
      <c r="E1003" s="171"/>
      <c r="F1003" s="172"/>
      <c r="G1003" s="151"/>
      <c r="H1003" s="87"/>
      <c r="I1003" s="152"/>
      <c r="J1003" s="170"/>
      <c r="K1003" s="170"/>
      <c r="L1003" s="170"/>
      <c r="M1003" s="170"/>
      <c r="N1003" s="170"/>
    </row>
    <row r="1004" spans="1:14" x14ac:dyDescent="0.2">
      <c r="A1004" s="95"/>
      <c r="B1004" s="87" t="s">
        <v>156</v>
      </c>
      <c r="C1004" s="87"/>
      <c r="D1004" s="87"/>
      <c r="E1004" s="87"/>
      <c r="F1004" s="87"/>
      <c r="G1004" s="87"/>
      <c r="H1004" s="87"/>
      <c r="I1004" s="87"/>
      <c r="J1004" s="173"/>
      <c r="K1004" s="173"/>
      <c r="L1004" s="173"/>
      <c r="M1004" s="173"/>
      <c r="N1004" s="173"/>
    </row>
    <row r="1005" spans="1:14" x14ac:dyDescent="0.2">
      <c r="B1005" s="151" t="s">
        <v>109</v>
      </c>
      <c r="C1005" s="151"/>
      <c r="D1005" s="151"/>
      <c r="E1005" s="151"/>
      <c r="F1005" s="151"/>
      <c r="G1005" s="151"/>
      <c r="H1005" s="151"/>
      <c r="I1005" s="151"/>
      <c r="J1005" s="170"/>
      <c r="K1005" s="170"/>
      <c r="L1005" s="170"/>
      <c r="M1005" s="170"/>
      <c r="N1005" s="170"/>
    </row>
    <row r="1006" spans="1:14" x14ac:dyDescent="0.2">
      <c r="B1006" s="151" t="s">
        <v>110</v>
      </c>
      <c r="C1006" s="151"/>
      <c r="D1006" s="151"/>
      <c r="E1006" s="151"/>
      <c r="F1006" s="151"/>
      <c r="G1006" s="151"/>
      <c r="H1006" s="151"/>
      <c r="I1006" s="151"/>
      <c r="J1006" s="170"/>
      <c r="K1006" s="170"/>
      <c r="L1006" s="170"/>
      <c r="M1006" s="170"/>
      <c r="N1006" s="170"/>
    </row>
    <row r="1007" spans="1:14" x14ac:dyDescent="0.2">
      <c r="B1007" s="151" t="s">
        <v>111</v>
      </c>
      <c r="C1007" s="151"/>
      <c r="D1007" s="151"/>
      <c r="E1007" s="151"/>
      <c r="F1007" s="151"/>
      <c r="G1007" s="151"/>
      <c r="H1007" s="151"/>
      <c r="I1007" s="151"/>
      <c r="J1007" s="170"/>
      <c r="K1007" s="170"/>
      <c r="L1007" s="170"/>
      <c r="M1007" s="170"/>
      <c r="N1007" s="170"/>
    </row>
    <row r="1008" spans="1:14" x14ac:dyDescent="0.2">
      <c r="B1008" s="151" t="s">
        <v>112</v>
      </c>
      <c r="C1008" s="151"/>
      <c r="D1008" s="151"/>
      <c r="E1008" s="151"/>
      <c r="F1008" s="151"/>
      <c r="G1008" s="151"/>
      <c r="H1008" s="151"/>
      <c r="I1008" s="151"/>
      <c r="J1008" s="152"/>
      <c r="K1008" s="152"/>
      <c r="L1008" s="152"/>
      <c r="M1008" s="152"/>
      <c r="N1008" s="152"/>
    </row>
    <row r="1009" spans="1:14" x14ac:dyDescent="0.2">
      <c r="B1009" s="151" t="s">
        <v>113</v>
      </c>
      <c r="C1009" s="151"/>
      <c r="D1009" s="151"/>
      <c r="E1009" s="151"/>
      <c r="F1009" s="151"/>
      <c r="G1009" s="151"/>
      <c r="H1009" s="151"/>
      <c r="I1009" s="151"/>
      <c r="J1009" s="152"/>
      <c r="K1009" s="152"/>
      <c r="L1009" s="152"/>
      <c r="M1009" s="152"/>
      <c r="N1009" s="152"/>
    </row>
    <row r="1010" spans="1:14" x14ac:dyDescent="0.2">
      <c r="B1010" s="151" t="s">
        <v>114</v>
      </c>
      <c r="C1010" s="151"/>
      <c r="D1010" s="151"/>
      <c r="E1010" s="151"/>
      <c r="F1010" s="151"/>
      <c r="G1010" s="151"/>
      <c r="H1010" s="151"/>
      <c r="I1010" s="151"/>
      <c r="J1010" s="152"/>
      <c r="K1010" s="152"/>
      <c r="L1010" s="152"/>
      <c r="M1010" s="152"/>
      <c r="N1010" s="152"/>
    </row>
    <row r="1011" spans="1:14" x14ac:dyDescent="0.2">
      <c r="B1011" s="151" t="s">
        <v>115</v>
      </c>
      <c r="C1011" s="151"/>
      <c r="D1011" s="151"/>
      <c r="E1011" s="151"/>
      <c r="F1011" s="151"/>
      <c r="G1011" s="151"/>
      <c r="H1011" s="151"/>
      <c r="I1011" s="151"/>
      <c r="J1011" s="152"/>
      <c r="K1011" s="152"/>
      <c r="L1011" s="152"/>
      <c r="M1011" s="152"/>
      <c r="N1011" s="152"/>
    </row>
    <row r="1012" spans="1:14" x14ac:dyDescent="0.2">
      <c r="B1012" s="174"/>
      <c r="C1012" s="174"/>
      <c r="D1012" s="174"/>
      <c r="E1012" s="174"/>
      <c r="F1012" s="174"/>
      <c r="G1012" s="174"/>
      <c r="H1012" s="174"/>
      <c r="I1012" s="175"/>
      <c r="J1012" s="152"/>
      <c r="K1012" s="152"/>
      <c r="L1012" s="152"/>
      <c r="M1012" s="152"/>
      <c r="N1012" s="152"/>
    </row>
    <row r="1013" spans="1:14" x14ac:dyDescent="0.2">
      <c r="B1013" s="151" t="s">
        <v>116</v>
      </c>
      <c r="C1013" s="151"/>
      <c r="D1013" s="151"/>
      <c r="E1013" s="151"/>
      <c r="F1013" s="151"/>
      <c r="G1013" s="151"/>
      <c r="H1013" s="87"/>
      <c r="I1013" s="152"/>
      <c r="J1013" s="152" t="s">
        <v>117</v>
      </c>
      <c r="K1013" s="152"/>
      <c r="L1013" s="152"/>
      <c r="M1013" s="152"/>
      <c r="N1013" s="152"/>
    </row>
    <row r="1014" spans="1:14" x14ac:dyDescent="0.2">
      <c r="B1014" s="176" t="s">
        <v>155</v>
      </c>
      <c r="C1014" s="176"/>
      <c r="D1014" s="151"/>
      <c r="E1014" s="151"/>
      <c r="F1014" s="151"/>
      <c r="G1014" s="151"/>
      <c r="H1014" s="87"/>
      <c r="I1014" s="152"/>
      <c r="J1014" s="157"/>
      <c r="K1014" s="157"/>
      <c r="L1014" s="157"/>
      <c r="M1014" s="152"/>
      <c r="N1014" s="152"/>
    </row>
    <row r="1015" spans="1:14" x14ac:dyDescent="0.2">
      <c r="B1015" s="177" t="s">
        <v>118</v>
      </c>
      <c r="C1015" s="151"/>
      <c r="D1015" s="151"/>
      <c r="E1015" s="151"/>
      <c r="F1015" s="151"/>
      <c r="G1015" s="151"/>
      <c r="H1015" s="87"/>
      <c r="I1015" s="152"/>
      <c r="J1015" s="152" t="s">
        <v>118</v>
      </c>
      <c r="K1015" s="152"/>
      <c r="L1015" s="152"/>
      <c r="M1015" s="152"/>
      <c r="N1015" s="152"/>
    </row>
    <row r="1016" spans="1:14" x14ac:dyDescent="0.2">
      <c r="B1016" s="151"/>
      <c r="C1016" s="151"/>
      <c r="D1016" s="151"/>
      <c r="E1016" s="151"/>
      <c r="F1016" s="151"/>
      <c r="G1016" s="151"/>
      <c r="H1016" s="87"/>
      <c r="I1016" s="152"/>
      <c r="J1016" s="152"/>
      <c r="K1016" s="152"/>
      <c r="L1016" s="152"/>
      <c r="M1016" s="152"/>
      <c r="N1016" s="152"/>
    </row>
    <row r="1017" spans="1:14" x14ac:dyDescent="0.2">
      <c r="B1017" s="176"/>
      <c r="C1017" s="176"/>
      <c r="D1017" s="151"/>
      <c r="E1017" s="151"/>
      <c r="F1017" s="151"/>
      <c r="G1017" s="151"/>
      <c r="H1017" s="87"/>
      <c r="I1017" s="152"/>
      <c r="J1017" s="157"/>
      <c r="K1017" s="157"/>
      <c r="L1017" s="157"/>
      <c r="M1017" s="152"/>
      <c r="N1017" s="152"/>
    </row>
    <row r="1018" spans="1:14" x14ac:dyDescent="0.2">
      <c r="B1018" s="96" t="s">
        <v>119</v>
      </c>
      <c r="C1018" s="151"/>
      <c r="D1018" s="151"/>
      <c r="E1018" s="151"/>
      <c r="F1018" s="151"/>
      <c r="G1018" s="151"/>
      <c r="H1018" s="87"/>
      <c r="I1018" s="152"/>
      <c r="K1018" s="178" t="s">
        <v>119</v>
      </c>
      <c r="L1018" s="178"/>
      <c r="M1018" s="152"/>
      <c r="N1018" s="152"/>
    </row>
    <row r="1019" spans="1:14" x14ac:dyDescent="0.2">
      <c r="B1019" s="151"/>
      <c r="C1019" s="151"/>
      <c r="D1019" s="151"/>
      <c r="E1019" s="151"/>
      <c r="F1019" s="151"/>
      <c r="G1019" s="151"/>
      <c r="H1019" s="87"/>
      <c r="I1019" s="152"/>
      <c r="J1019" s="152"/>
      <c r="K1019" s="152"/>
      <c r="L1019" s="152"/>
      <c r="M1019" s="152"/>
      <c r="N1019" s="152"/>
    </row>
    <row r="1020" spans="1:14" x14ac:dyDescent="0.2">
      <c r="B1020" s="174" t="s">
        <v>120</v>
      </c>
      <c r="C1020" s="151"/>
      <c r="D1020" s="151"/>
      <c r="E1020" s="151"/>
      <c r="F1020" s="151"/>
      <c r="G1020" s="151"/>
      <c r="H1020" s="87"/>
      <c r="I1020" s="152"/>
      <c r="J1020" s="152" t="s">
        <v>120</v>
      </c>
      <c r="K1020" s="152"/>
      <c r="L1020" s="152"/>
      <c r="M1020" s="152"/>
      <c r="N1020" s="152"/>
    </row>
    <row r="1021" spans="1:14" x14ac:dyDescent="0.2">
      <c r="A1021" s="139"/>
    </row>
    <row r="1022" spans="1:14" x14ac:dyDescent="0.2">
      <c r="A1022" s="138"/>
      <c r="B1022" s="151"/>
      <c r="C1022" s="151"/>
      <c r="D1022" s="151"/>
      <c r="E1022" s="151"/>
      <c r="F1022" s="151"/>
      <c r="G1022" s="151"/>
      <c r="H1022" s="87"/>
      <c r="I1022" s="152"/>
      <c r="J1022" s="152"/>
      <c r="K1022" s="152"/>
      <c r="M1022" s="152"/>
      <c r="N1022" s="154" t="s">
        <v>87</v>
      </c>
    </row>
    <row r="1023" spans="1:14" x14ac:dyDescent="0.2">
      <c r="B1023" s="151"/>
      <c r="C1023" s="151"/>
      <c r="D1023" s="151"/>
      <c r="E1023" s="151"/>
      <c r="F1023" s="151"/>
      <c r="G1023" s="151"/>
      <c r="H1023" s="87"/>
      <c r="I1023" s="152"/>
      <c r="J1023" s="152"/>
      <c r="K1023" s="152"/>
      <c r="M1023" s="152"/>
      <c r="N1023" s="154" t="s">
        <v>88</v>
      </c>
    </row>
    <row r="1024" spans="1:14" x14ac:dyDescent="0.2">
      <c r="B1024" s="151"/>
      <c r="C1024" s="151"/>
      <c r="D1024" s="151"/>
      <c r="E1024" s="151"/>
      <c r="F1024" s="151"/>
      <c r="G1024" s="151"/>
      <c r="H1024" s="87"/>
      <c r="I1024" s="152"/>
      <c r="J1024" s="152"/>
      <c r="K1024" s="152"/>
      <c r="M1024" s="152"/>
      <c r="N1024" s="154" t="s">
        <v>89</v>
      </c>
    </row>
    <row r="1025" spans="1:14" x14ac:dyDescent="0.2">
      <c r="B1025" s="151"/>
      <c r="C1025" s="151"/>
      <c r="D1025" s="151"/>
      <c r="E1025" s="151"/>
      <c r="F1025" s="151"/>
      <c r="G1025" s="151"/>
      <c r="H1025" s="87"/>
      <c r="I1025" s="152"/>
      <c r="J1025" s="152"/>
      <c r="K1025" s="152"/>
      <c r="L1025" s="152"/>
      <c r="M1025" s="152"/>
      <c r="N1025" s="152"/>
    </row>
    <row r="1026" spans="1:14" x14ac:dyDescent="0.2">
      <c r="B1026" s="151"/>
      <c r="D1026" s="151"/>
      <c r="E1026" s="151"/>
      <c r="F1026" s="151"/>
      <c r="G1026" s="151"/>
      <c r="H1026" s="151" t="s">
        <v>90</v>
      </c>
      <c r="I1026" s="151"/>
      <c r="J1026" s="151"/>
      <c r="K1026" s="151"/>
      <c r="L1026" s="151"/>
      <c r="M1026" s="152"/>
      <c r="N1026" s="152"/>
    </row>
    <row r="1027" spans="1:14" x14ac:dyDescent="0.2">
      <c r="B1027" s="151"/>
      <c r="D1027" s="151"/>
      <c r="E1027" s="151"/>
      <c r="F1027" s="151" t="s">
        <v>91</v>
      </c>
      <c r="G1027" s="151"/>
      <c r="H1027" s="151"/>
      <c r="I1027" s="151"/>
      <c r="J1027" s="151"/>
      <c r="K1027" s="151"/>
      <c r="L1027" s="151"/>
      <c r="M1027" s="152"/>
      <c r="N1027" s="152"/>
    </row>
    <row r="1028" spans="1:14" x14ac:dyDescent="0.2">
      <c r="B1028" s="151" t="s">
        <v>92</v>
      </c>
      <c r="C1028" s="86"/>
      <c r="D1028" s="86"/>
      <c r="E1028" s="86"/>
      <c r="F1028" s="86"/>
      <c r="G1028" s="86"/>
      <c r="H1028" s="86"/>
      <c r="I1028" s="156"/>
      <c r="J1028" s="156"/>
      <c r="K1028" s="156"/>
      <c r="L1028" s="152" t="s">
        <v>93</v>
      </c>
      <c r="M1028" s="152"/>
      <c r="N1028" s="152"/>
    </row>
    <row r="1029" spans="1:14" x14ac:dyDescent="0.2">
      <c r="B1029" s="151"/>
      <c r="C1029" s="86"/>
      <c r="D1029" s="86"/>
      <c r="E1029" s="86"/>
      <c r="F1029" s="86"/>
      <c r="G1029" s="86"/>
      <c r="H1029" s="86"/>
      <c r="I1029" s="156"/>
      <c r="J1029" s="156"/>
      <c r="K1029" s="156"/>
      <c r="L1029" s="156"/>
      <c r="M1029" s="156"/>
      <c r="N1029" s="156"/>
    </row>
    <row r="1030" spans="1:14" x14ac:dyDescent="0.2">
      <c r="B1030" s="151" t="s">
        <v>159</v>
      </c>
      <c r="C1030" s="86"/>
      <c r="D1030" s="86"/>
      <c r="E1030" s="86"/>
      <c r="F1030" s="86"/>
      <c r="G1030" s="86"/>
      <c r="H1030" s="86"/>
      <c r="I1030" s="156"/>
      <c r="J1030" s="156"/>
      <c r="K1030" s="156"/>
      <c r="L1030" s="156"/>
      <c r="M1030" s="156"/>
      <c r="N1030" s="156"/>
    </row>
    <row r="1031" spans="1:14" x14ac:dyDescent="0.2">
      <c r="B1031" s="151" t="s">
        <v>94</v>
      </c>
      <c r="C1031" s="86"/>
      <c r="D1031" s="86"/>
      <c r="E1031" s="86"/>
      <c r="F1031" s="86"/>
      <c r="G1031" s="86"/>
      <c r="H1031" s="86"/>
      <c r="I1031" s="156"/>
      <c r="J1031" s="156"/>
      <c r="K1031" s="156"/>
      <c r="L1031" s="156"/>
      <c r="M1031" s="156"/>
      <c r="N1031" s="156"/>
    </row>
    <row r="1032" spans="1:14" x14ac:dyDescent="0.2">
      <c r="B1032" s="151" t="s">
        <v>158</v>
      </c>
      <c r="C1032" s="86"/>
      <c r="D1032" s="86"/>
      <c r="E1032" s="86"/>
      <c r="F1032" s="86"/>
      <c r="G1032" s="86"/>
      <c r="H1032" s="86"/>
      <c r="I1032" s="156"/>
      <c r="J1032" s="156"/>
      <c r="K1032" s="156"/>
      <c r="L1032" s="156"/>
      <c r="M1032" s="156"/>
      <c r="N1032" s="156"/>
    </row>
    <row r="1033" spans="1:14" x14ac:dyDescent="0.2">
      <c r="B1033" s="151" t="s">
        <v>161</v>
      </c>
      <c r="C1033" s="86"/>
      <c r="D1033" s="86"/>
      <c r="E1033" s="86"/>
      <c r="F1033" s="86"/>
      <c r="G1033" s="86"/>
      <c r="H1033" s="86"/>
      <c r="I1033" s="156"/>
      <c r="J1033" s="156"/>
      <c r="K1033" s="156"/>
      <c r="L1033" s="156"/>
      <c r="M1033" s="156"/>
      <c r="N1033" s="156"/>
    </row>
    <row r="1034" spans="1:14" x14ac:dyDescent="0.2">
      <c r="B1034" s="151"/>
      <c r="C1034" s="151"/>
      <c r="D1034" s="151"/>
      <c r="E1034" s="151"/>
      <c r="F1034" s="151"/>
      <c r="G1034" s="151"/>
      <c r="H1034" s="87"/>
      <c r="I1034" s="152"/>
      <c r="J1034" s="157"/>
      <c r="K1034" s="152"/>
      <c r="L1034" s="152"/>
      <c r="M1034" s="152"/>
      <c r="N1034" s="152"/>
    </row>
    <row r="1035" spans="1:14" ht="12.75" customHeight="1" x14ac:dyDescent="0.2">
      <c r="B1035" s="130" t="s">
        <v>34</v>
      </c>
      <c r="C1035" s="132" t="s">
        <v>95</v>
      </c>
      <c r="D1035" s="130" t="s">
        <v>96</v>
      </c>
      <c r="E1035" s="130" t="s">
        <v>97</v>
      </c>
      <c r="F1035" s="130" t="s">
        <v>121</v>
      </c>
      <c r="G1035" s="130" t="s">
        <v>98</v>
      </c>
      <c r="H1035" s="128" t="s">
        <v>7</v>
      </c>
      <c r="I1035" s="150" t="s">
        <v>167</v>
      </c>
      <c r="K1035" s="158"/>
      <c r="L1035" s="159"/>
      <c r="M1035" s="160" t="s">
        <v>99</v>
      </c>
      <c r="N1035" s="161" t="s">
        <v>100</v>
      </c>
    </row>
    <row r="1036" spans="1:14" x14ac:dyDescent="0.2">
      <c r="B1036" s="131"/>
      <c r="C1036" s="133"/>
      <c r="D1036" s="131"/>
      <c r="E1036" s="131"/>
      <c r="F1036" s="131"/>
      <c r="G1036" s="131"/>
      <c r="H1036" s="129"/>
      <c r="I1036" s="149" t="s">
        <v>101</v>
      </c>
      <c r="J1036" s="75" t="s">
        <v>102</v>
      </c>
      <c r="K1036" s="75" t="s">
        <v>103</v>
      </c>
      <c r="L1036" s="75" t="s">
        <v>104</v>
      </c>
      <c r="M1036" s="149"/>
      <c r="N1036" s="162"/>
    </row>
    <row r="1037" spans="1:14" ht="12.75" customHeight="1" x14ac:dyDescent="0.2">
      <c r="A1037" s="94" t="s">
        <v>198</v>
      </c>
      <c r="B1037" s="163"/>
      <c r="C1037" s="140"/>
      <c r="D1037" s="140"/>
      <c r="E1037" s="140"/>
      <c r="F1037" s="140"/>
      <c r="G1037" s="141"/>
      <c r="H1037" s="11" t="s">
        <v>16</v>
      </c>
      <c r="I1037" s="12">
        <v>102.99</v>
      </c>
      <c r="J1037" s="12">
        <v>73.39</v>
      </c>
      <c r="K1037" s="12">
        <v>37.18</v>
      </c>
      <c r="L1037" s="12"/>
      <c r="M1037" s="12">
        <v>5.87</v>
      </c>
      <c r="N1037" s="12"/>
    </row>
    <row r="1038" spans="1:14" x14ac:dyDescent="0.2">
      <c r="A1038" s="94">
        <v>18</v>
      </c>
      <c r="B1038" s="142"/>
      <c r="C1038" s="143"/>
      <c r="D1038" s="143"/>
      <c r="E1038" s="143"/>
      <c r="F1038" s="143"/>
      <c r="G1038" s="144"/>
      <c r="H1038" s="11" t="s">
        <v>24</v>
      </c>
      <c r="I1038" s="12">
        <v>770.31</v>
      </c>
      <c r="J1038" s="12">
        <v>550.4</v>
      </c>
      <c r="K1038" s="12">
        <v>276.91000000000003</v>
      </c>
      <c r="L1038" s="12"/>
      <c r="M1038" s="12">
        <v>23.97</v>
      </c>
      <c r="N1038" s="12"/>
    </row>
    <row r="1039" spans="1:14" x14ac:dyDescent="0.2">
      <c r="B1039" s="142"/>
      <c r="C1039" s="143"/>
      <c r="D1039" s="143"/>
      <c r="E1039" s="143"/>
      <c r="F1039" s="143"/>
      <c r="G1039" s="144"/>
      <c r="H1039" s="11" t="s">
        <v>18</v>
      </c>
      <c r="I1039" s="12">
        <v>61.16</v>
      </c>
      <c r="J1039" s="12">
        <v>44.52</v>
      </c>
      <c r="K1039" s="12">
        <v>22.75</v>
      </c>
      <c r="L1039" s="12"/>
      <c r="M1039" s="12">
        <v>1.22</v>
      </c>
      <c r="N1039" s="12"/>
    </row>
    <row r="1040" spans="1:14" x14ac:dyDescent="0.2">
      <c r="B1040" s="164"/>
      <c r="C1040" s="148" t="s">
        <v>163</v>
      </c>
      <c r="D1040" s="143"/>
      <c r="E1040" s="143"/>
      <c r="F1040" s="143"/>
      <c r="G1040" s="144"/>
      <c r="H1040" s="11" t="s">
        <v>63</v>
      </c>
      <c r="I1040" s="12">
        <v>61.16</v>
      </c>
      <c r="J1040" s="12">
        <v>44.52</v>
      </c>
      <c r="K1040" s="12">
        <v>22.75</v>
      </c>
      <c r="L1040" s="12"/>
      <c r="M1040" s="12">
        <v>1.22</v>
      </c>
      <c r="N1040" s="12"/>
    </row>
    <row r="1041" spans="1:14" x14ac:dyDescent="0.2">
      <c r="B1041" s="142"/>
      <c r="C1041" s="143"/>
      <c r="D1041" s="143"/>
      <c r="E1041" s="143"/>
      <c r="F1041" s="143"/>
      <c r="G1041" s="144"/>
      <c r="H1041" s="11" t="s">
        <v>56</v>
      </c>
      <c r="I1041" s="12">
        <v>770.31</v>
      </c>
      <c r="J1041" s="12">
        <v>550.4</v>
      </c>
      <c r="K1041" s="12">
        <v>276.91000000000003</v>
      </c>
      <c r="L1041" s="12"/>
      <c r="M1041" s="12">
        <v>23.97</v>
      </c>
      <c r="N1041" s="12"/>
    </row>
    <row r="1042" spans="1:14" x14ac:dyDescent="0.2">
      <c r="B1042" s="142"/>
      <c r="C1042" s="143"/>
      <c r="D1042" s="143"/>
      <c r="E1042" s="143"/>
      <c r="F1042" s="143"/>
      <c r="G1042" s="144"/>
      <c r="H1042" s="11" t="s">
        <v>28</v>
      </c>
      <c r="I1042" s="12">
        <v>61.16</v>
      </c>
      <c r="J1042" s="12">
        <v>44.52</v>
      </c>
      <c r="K1042" s="12">
        <v>22.75</v>
      </c>
      <c r="L1042" s="12"/>
      <c r="M1042" s="12">
        <v>1.22</v>
      </c>
      <c r="N1042" s="12"/>
    </row>
    <row r="1043" spans="1:14" x14ac:dyDescent="0.2">
      <c r="B1043" s="145"/>
      <c r="C1043" s="146"/>
      <c r="D1043" s="146"/>
      <c r="E1043" s="146"/>
      <c r="F1043" s="146"/>
      <c r="G1043" s="147"/>
      <c r="H1043" s="11" t="s">
        <v>17</v>
      </c>
      <c r="I1043" s="12">
        <v>19.57</v>
      </c>
      <c r="J1043" s="12">
        <v>14.92</v>
      </c>
      <c r="K1043" s="12">
        <v>7.58</v>
      </c>
      <c r="L1043" s="12"/>
      <c r="M1043" s="12">
        <v>0.49</v>
      </c>
      <c r="N1043" s="12"/>
    </row>
    <row r="1044" spans="1:14" x14ac:dyDescent="0.2">
      <c r="A1044" s="94">
        <v>629</v>
      </c>
      <c r="B1044" s="70" t="s">
        <v>23</v>
      </c>
      <c r="C1044" s="97" t="s">
        <v>105</v>
      </c>
      <c r="D1044" s="70">
        <v>19</v>
      </c>
      <c r="E1044" s="70">
        <v>29</v>
      </c>
      <c r="F1044" s="70">
        <v>2</v>
      </c>
      <c r="G1044" s="179">
        <v>4.2</v>
      </c>
      <c r="H1044" s="165" t="s">
        <v>16</v>
      </c>
      <c r="I1044" s="166">
        <v>17.5</v>
      </c>
      <c r="J1044" s="166">
        <v>36.299999999999997</v>
      </c>
      <c r="K1044" s="166">
        <v>5.4</v>
      </c>
      <c r="L1044" s="92">
        <v>59.199999999999996</v>
      </c>
      <c r="M1044" s="88">
        <v>117.3</v>
      </c>
      <c r="N1044" s="88">
        <v>176.5</v>
      </c>
    </row>
    <row r="1045" spans="1:14" x14ac:dyDescent="0.2">
      <c r="B1045" s="8"/>
      <c r="C1045" s="8"/>
      <c r="D1045" s="8"/>
      <c r="E1045" s="8"/>
      <c r="F1045" s="8"/>
      <c r="G1045" s="8"/>
      <c r="H1045" s="135" t="s">
        <v>106</v>
      </c>
      <c r="I1045" s="136">
        <v>1802.33</v>
      </c>
      <c r="J1045" s="136">
        <v>2664.06</v>
      </c>
      <c r="K1045" s="136">
        <v>200.77</v>
      </c>
      <c r="L1045" s="136">
        <v>4667.16</v>
      </c>
      <c r="M1045" s="136">
        <v>688.55</v>
      </c>
      <c r="N1045" s="136">
        <v>8978.77</v>
      </c>
    </row>
    <row r="1046" spans="1:14" x14ac:dyDescent="0.2">
      <c r="B1046" s="8"/>
      <c r="C1046" s="8"/>
      <c r="D1046" s="8"/>
      <c r="E1046" s="8"/>
      <c r="F1046" s="8"/>
      <c r="G1046" s="8"/>
      <c r="H1046" s="165" t="s">
        <v>24</v>
      </c>
      <c r="I1046" s="166">
        <v>0</v>
      </c>
      <c r="J1046" s="166">
        <v>0</v>
      </c>
      <c r="K1046" s="166">
        <v>0</v>
      </c>
      <c r="L1046" s="92">
        <v>0</v>
      </c>
      <c r="M1046" s="88">
        <v>0</v>
      </c>
      <c r="N1046" s="88">
        <v>0</v>
      </c>
    </row>
    <row r="1047" spans="1:14" x14ac:dyDescent="0.2">
      <c r="B1047" s="8"/>
      <c r="C1047" s="8"/>
      <c r="D1047" s="8"/>
      <c r="E1047" s="8"/>
      <c r="F1047" s="8"/>
      <c r="G1047" s="8"/>
      <c r="H1047" s="135" t="s">
        <v>106</v>
      </c>
      <c r="I1047" s="136">
        <v>0</v>
      </c>
      <c r="J1047" s="136">
        <v>0</v>
      </c>
      <c r="K1047" s="136">
        <v>0</v>
      </c>
      <c r="L1047" s="136">
        <v>0</v>
      </c>
      <c r="M1047" s="136">
        <v>0</v>
      </c>
      <c r="N1047" s="136">
        <v>0</v>
      </c>
    </row>
    <row r="1048" spans="1:14" x14ac:dyDescent="0.2">
      <c r="B1048" s="8"/>
      <c r="C1048" s="8"/>
      <c r="D1048" s="8"/>
      <c r="E1048" s="8"/>
      <c r="F1048" s="8"/>
      <c r="G1048" s="8"/>
      <c r="H1048" s="165" t="s">
        <v>37</v>
      </c>
      <c r="I1048" s="166">
        <v>0</v>
      </c>
      <c r="J1048" s="166">
        <v>0</v>
      </c>
      <c r="K1048" s="166">
        <v>0</v>
      </c>
      <c r="L1048" s="92">
        <v>0</v>
      </c>
      <c r="M1048" s="88">
        <v>0</v>
      </c>
      <c r="N1048" s="88">
        <v>0</v>
      </c>
    </row>
    <row r="1049" spans="1:14" x14ac:dyDescent="0.2">
      <c r="B1049" s="8"/>
      <c r="C1049" s="8"/>
      <c r="D1049" s="8"/>
      <c r="E1049" s="8"/>
      <c r="F1049" s="8"/>
      <c r="G1049" s="8"/>
      <c r="H1049" s="135" t="s">
        <v>106</v>
      </c>
      <c r="I1049" s="136">
        <v>0</v>
      </c>
      <c r="J1049" s="136">
        <v>0</v>
      </c>
      <c r="K1049" s="136">
        <v>0</v>
      </c>
      <c r="L1049" s="136">
        <v>0</v>
      </c>
      <c r="M1049" s="136">
        <v>0</v>
      </c>
      <c r="N1049" s="136">
        <v>0</v>
      </c>
    </row>
    <row r="1050" spans="1:14" x14ac:dyDescent="0.2">
      <c r="B1050" s="8"/>
      <c r="C1050" s="8"/>
      <c r="D1050" s="8"/>
      <c r="E1050" s="8"/>
      <c r="F1050" s="8"/>
      <c r="G1050" s="8"/>
      <c r="H1050" s="14" t="s">
        <v>18</v>
      </c>
      <c r="I1050" s="92">
        <v>0</v>
      </c>
      <c r="J1050" s="92">
        <v>2.99</v>
      </c>
      <c r="K1050" s="92">
        <v>1.85</v>
      </c>
      <c r="L1050" s="92">
        <v>4.84</v>
      </c>
      <c r="M1050" s="92">
        <v>12.9</v>
      </c>
      <c r="N1050" s="88">
        <v>17.740000000000002</v>
      </c>
    </row>
    <row r="1051" spans="1:14" x14ac:dyDescent="0.2">
      <c r="B1051" s="8"/>
      <c r="C1051" s="8"/>
      <c r="D1051" s="8"/>
      <c r="E1051" s="8"/>
      <c r="F1051" s="8"/>
      <c r="G1051" s="8"/>
      <c r="H1051" s="135" t="s">
        <v>106</v>
      </c>
      <c r="I1051" s="136">
        <v>0</v>
      </c>
      <c r="J1051" s="136">
        <v>133.11000000000001</v>
      </c>
      <c r="K1051" s="136">
        <v>42.09</v>
      </c>
      <c r="L1051" s="136">
        <v>175.20000000000002</v>
      </c>
      <c r="M1051" s="136">
        <v>15.74</v>
      </c>
      <c r="N1051" s="136">
        <v>320.17</v>
      </c>
    </row>
    <row r="1052" spans="1:14" x14ac:dyDescent="0.2">
      <c r="B1052" s="8"/>
      <c r="C1052" s="8"/>
      <c r="D1052" s="8"/>
      <c r="E1052" s="8"/>
      <c r="F1052" s="8"/>
      <c r="G1052" s="8"/>
      <c r="H1052" s="14" t="s">
        <v>63</v>
      </c>
      <c r="I1052" s="92">
        <v>0</v>
      </c>
      <c r="J1052" s="92">
        <v>0</v>
      </c>
      <c r="K1052" s="92">
        <v>0</v>
      </c>
      <c r="L1052" s="92">
        <v>0</v>
      </c>
      <c r="M1052" s="92">
        <v>0</v>
      </c>
      <c r="N1052" s="88">
        <v>0</v>
      </c>
    </row>
    <row r="1053" spans="1:14" x14ac:dyDescent="0.2">
      <c r="B1053" s="8"/>
      <c r="C1053" s="8"/>
      <c r="D1053" s="8"/>
      <c r="E1053" s="8"/>
      <c r="F1053" s="8"/>
      <c r="G1053" s="8"/>
      <c r="H1053" s="135" t="s">
        <v>106</v>
      </c>
      <c r="I1053" s="136">
        <v>0</v>
      </c>
      <c r="J1053" s="136">
        <v>0</v>
      </c>
      <c r="K1053" s="136">
        <v>0</v>
      </c>
      <c r="L1053" s="136">
        <v>0</v>
      </c>
      <c r="M1053" s="136">
        <v>0</v>
      </c>
      <c r="N1053" s="136">
        <v>0</v>
      </c>
    </row>
    <row r="1054" spans="1:14" x14ac:dyDescent="0.2">
      <c r="B1054" s="8"/>
      <c r="C1054" s="8"/>
      <c r="D1054" s="8"/>
      <c r="E1054" s="8"/>
      <c r="F1054" s="8"/>
      <c r="G1054" s="8"/>
      <c r="H1054" s="14" t="s">
        <v>56</v>
      </c>
      <c r="I1054" s="92">
        <v>0</v>
      </c>
      <c r="J1054" s="92">
        <v>0</v>
      </c>
      <c r="K1054" s="92">
        <v>0</v>
      </c>
      <c r="L1054" s="92">
        <v>0</v>
      </c>
      <c r="M1054" s="92">
        <v>0</v>
      </c>
      <c r="N1054" s="88">
        <v>0</v>
      </c>
    </row>
    <row r="1055" spans="1:14" x14ac:dyDescent="0.2">
      <c r="B1055" s="8"/>
      <c r="C1055" s="8"/>
      <c r="D1055" s="8"/>
      <c r="E1055" s="8"/>
      <c r="F1055" s="8"/>
      <c r="G1055" s="8"/>
      <c r="H1055" s="135" t="s">
        <v>106</v>
      </c>
      <c r="I1055" s="136">
        <v>0</v>
      </c>
      <c r="J1055" s="136">
        <v>0</v>
      </c>
      <c r="K1055" s="136">
        <v>0</v>
      </c>
      <c r="L1055" s="136">
        <v>0</v>
      </c>
      <c r="M1055" s="136">
        <v>0</v>
      </c>
      <c r="N1055" s="136">
        <v>0</v>
      </c>
    </row>
    <row r="1056" spans="1:14" x14ac:dyDescent="0.2">
      <c r="B1056" s="8"/>
      <c r="C1056" s="8"/>
      <c r="D1056" s="8"/>
      <c r="E1056" s="8"/>
      <c r="F1056" s="8"/>
      <c r="G1056" s="8"/>
      <c r="H1056" s="14" t="s">
        <v>28</v>
      </c>
      <c r="I1056" s="92">
        <v>0</v>
      </c>
      <c r="J1056" s="92">
        <v>0</v>
      </c>
      <c r="K1056" s="92">
        <v>0</v>
      </c>
      <c r="L1056" s="92">
        <v>0</v>
      </c>
      <c r="M1056" s="92">
        <v>0</v>
      </c>
      <c r="N1056" s="88">
        <v>0</v>
      </c>
    </row>
    <row r="1057" spans="1:14" x14ac:dyDescent="0.2">
      <c r="B1057" s="8"/>
      <c r="C1057" s="8"/>
      <c r="D1057" s="8"/>
      <c r="E1057" s="8"/>
      <c r="F1057" s="8"/>
      <c r="G1057" s="8"/>
      <c r="H1057" s="135" t="s">
        <v>106</v>
      </c>
      <c r="I1057" s="136">
        <v>0</v>
      </c>
      <c r="J1057" s="136">
        <v>0</v>
      </c>
      <c r="K1057" s="136">
        <v>0</v>
      </c>
      <c r="L1057" s="136">
        <v>0</v>
      </c>
      <c r="M1057" s="136">
        <v>0</v>
      </c>
      <c r="N1057" s="136">
        <v>0</v>
      </c>
    </row>
    <row r="1058" spans="1:14" x14ac:dyDescent="0.2">
      <c r="B1058" s="180"/>
      <c r="C1058" s="180"/>
      <c r="D1058" s="180"/>
      <c r="E1058" s="180"/>
      <c r="F1058" s="180"/>
      <c r="G1058" s="180"/>
      <c r="H1058" s="14" t="s">
        <v>17</v>
      </c>
      <c r="I1058" s="92">
        <v>157</v>
      </c>
      <c r="J1058" s="92">
        <v>136.1</v>
      </c>
      <c r="K1058" s="92">
        <v>3</v>
      </c>
      <c r="L1058" s="92">
        <v>296.10000000000002</v>
      </c>
      <c r="M1058" s="92">
        <v>422.5</v>
      </c>
      <c r="N1058" s="88">
        <v>718.6</v>
      </c>
    </row>
    <row r="1059" spans="1:14" x14ac:dyDescent="0.2">
      <c r="B1059" s="180"/>
      <c r="C1059" s="180"/>
      <c r="D1059" s="180"/>
      <c r="E1059" s="180"/>
      <c r="F1059" s="180"/>
      <c r="G1059" s="180"/>
      <c r="H1059" s="135" t="s">
        <v>106</v>
      </c>
      <c r="I1059" s="136">
        <v>3072.49</v>
      </c>
      <c r="J1059" s="136">
        <v>2030.61</v>
      </c>
      <c r="K1059" s="136">
        <v>22.74</v>
      </c>
      <c r="L1059" s="136">
        <v>5125.8399999999992</v>
      </c>
      <c r="M1059" s="136">
        <v>207.03</v>
      </c>
      <c r="N1059" s="136">
        <v>8940.9699999999993</v>
      </c>
    </row>
    <row r="1060" spans="1:14" x14ac:dyDescent="0.2">
      <c r="B1060" s="180"/>
      <c r="C1060" s="180"/>
      <c r="D1060" s="180"/>
      <c r="E1060" s="180"/>
      <c r="F1060" s="180"/>
      <c r="G1060" s="180"/>
      <c r="H1060" s="13" t="s">
        <v>107</v>
      </c>
      <c r="I1060" s="91">
        <v>0</v>
      </c>
      <c r="J1060" s="91">
        <v>0</v>
      </c>
      <c r="K1060" s="91">
        <v>0</v>
      </c>
      <c r="L1060" s="91">
        <v>0</v>
      </c>
      <c r="M1060" s="91">
        <v>0</v>
      </c>
      <c r="N1060" s="85">
        <v>0</v>
      </c>
    </row>
    <row r="1061" spans="1:14" x14ac:dyDescent="0.2">
      <c r="B1061" s="180"/>
      <c r="C1061" s="180"/>
      <c r="D1061" s="180"/>
      <c r="E1061" s="180"/>
      <c r="F1061" s="180"/>
      <c r="G1061" s="180"/>
      <c r="H1061" s="137" t="s">
        <v>122</v>
      </c>
      <c r="I1061" s="136">
        <v>4874.82</v>
      </c>
      <c r="J1061" s="136">
        <v>4827.78</v>
      </c>
      <c r="K1061" s="136">
        <v>265.60000000000002</v>
      </c>
      <c r="L1061" s="136">
        <v>9968.1999999999989</v>
      </c>
      <c r="M1061" s="136">
        <v>911.31999999999994</v>
      </c>
      <c r="N1061" s="136">
        <v>18239.91</v>
      </c>
    </row>
    <row r="1063" spans="1:14" x14ac:dyDescent="0.2">
      <c r="B1063" s="171" t="s">
        <v>108</v>
      </c>
      <c r="C1063" s="171"/>
      <c r="D1063" s="171"/>
      <c r="E1063" s="171"/>
      <c r="F1063" s="172"/>
      <c r="G1063" s="151"/>
      <c r="H1063" s="87"/>
      <c r="I1063" s="152"/>
      <c r="J1063" s="170"/>
      <c r="K1063" s="170"/>
      <c r="L1063" s="170"/>
      <c r="M1063" s="170"/>
      <c r="N1063" s="170"/>
    </row>
    <row r="1064" spans="1:14" x14ac:dyDescent="0.2">
      <c r="A1064" s="95"/>
      <c r="B1064" s="87" t="s">
        <v>156</v>
      </c>
      <c r="C1064" s="87"/>
      <c r="D1064" s="87"/>
      <c r="E1064" s="87"/>
      <c r="F1064" s="87"/>
      <c r="G1064" s="87"/>
      <c r="H1064" s="87"/>
      <c r="I1064" s="87"/>
      <c r="J1064" s="173"/>
      <c r="K1064" s="173"/>
      <c r="L1064" s="173"/>
      <c r="M1064" s="173"/>
      <c r="N1064" s="173"/>
    </row>
    <row r="1065" spans="1:14" x14ac:dyDescent="0.2">
      <c r="B1065" s="151" t="s">
        <v>109</v>
      </c>
      <c r="C1065" s="151"/>
      <c r="D1065" s="151"/>
      <c r="E1065" s="151"/>
      <c r="F1065" s="151"/>
      <c r="G1065" s="151"/>
      <c r="H1065" s="151"/>
      <c r="I1065" s="151"/>
      <c r="J1065" s="170"/>
      <c r="K1065" s="170"/>
      <c r="L1065" s="170"/>
      <c r="M1065" s="170"/>
      <c r="N1065" s="170"/>
    </row>
    <row r="1066" spans="1:14" x14ac:dyDescent="0.2">
      <c r="B1066" s="151" t="s">
        <v>110</v>
      </c>
      <c r="C1066" s="151"/>
      <c r="D1066" s="151"/>
      <c r="E1066" s="151"/>
      <c r="F1066" s="151"/>
      <c r="G1066" s="151"/>
      <c r="H1066" s="151"/>
      <c r="I1066" s="151"/>
      <c r="J1066" s="170"/>
      <c r="K1066" s="170"/>
      <c r="L1066" s="170"/>
      <c r="M1066" s="170"/>
      <c r="N1066" s="170"/>
    </row>
    <row r="1067" spans="1:14" x14ac:dyDescent="0.2">
      <c r="B1067" s="151" t="s">
        <v>111</v>
      </c>
      <c r="C1067" s="151"/>
      <c r="D1067" s="151"/>
      <c r="E1067" s="151"/>
      <c r="F1067" s="151"/>
      <c r="G1067" s="151"/>
      <c r="H1067" s="151"/>
      <c r="I1067" s="151"/>
      <c r="J1067" s="170"/>
      <c r="K1067" s="170"/>
      <c r="L1067" s="170"/>
      <c r="M1067" s="170"/>
      <c r="N1067" s="170"/>
    </row>
    <row r="1068" spans="1:14" x14ac:dyDescent="0.2">
      <c r="B1068" s="151" t="s">
        <v>112</v>
      </c>
      <c r="C1068" s="151"/>
      <c r="D1068" s="151"/>
      <c r="E1068" s="151"/>
      <c r="F1068" s="151"/>
      <c r="G1068" s="151"/>
      <c r="H1068" s="151"/>
      <c r="I1068" s="151"/>
      <c r="J1068" s="152"/>
      <c r="K1068" s="152"/>
      <c r="L1068" s="152"/>
      <c r="M1068" s="152"/>
      <c r="N1068" s="152"/>
    </row>
    <row r="1069" spans="1:14" x14ac:dyDescent="0.2">
      <c r="B1069" s="151" t="s">
        <v>113</v>
      </c>
      <c r="C1069" s="151"/>
      <c r="D1069" s="151"/>
      <c r="E1069" s="151"/>
      <c r="F1069" s="151"/>
      <c r="G1069" s="151"/>
      <c r="H1069" s="151"/>
      <c r="I1069" s="151"/>
      <c r="J1069" s="152"/>
      <c r="K1069" s="152"/>
      <c r="L1069" s="152"/>
      <c r="M1069" s="152"/>
      <c r="N1069" s="152"/>
    </row>
    <row r="1070" spans="1:14" x14ac:dyDescent="0.2">
      <c r="B1070" s="151" t="s">
        <v>114</v>
      </c>
      <c r="C1070" s="151"/>
      <c r="D1070" s="151"/>
      <c r="E1070" s="151"/>
      <c r="F1070" s="151"/>
      <c r="G1070" s="151"/>
      <c r="H1070" s="151"/>
      <c r="I1070" s="151"/>
      <c r="J1070" s="152"/>
      <c r="K1070" s="152"/>
      <c r="L1070" s="152"/>
      <c r="M1070" s="152"/>
      <c r="N1070" s="152"/>
    </row>
    <row r="1071" spans="1:14" x14ac:dyDescent="0.2">
      <c r="B1071" s="151" t="s">
        <v>115</v>
      </c>
      <c r="C1071" s="151"/>
      <c r="D1071" s="151"/>
      <c r="E1071" s="151"/>
      <c r="F1071" s="151"/>
      <c r="G1071" s="151"/>
      <c r="H1071" s="151"/>
      <c r="I1071" s="151"/>
      <c r="J1071" s="152"/>
      <c r="K1071" s="152"/>
      <c r="L1071" s="152"/>
      <c r="M1071" s="152"/>
      <c r="N1071" s="152"/>
    </row>
    <row r="1072" spans="1:14" x14ac:dyDescent="0.2">
      <c r="B1072" s="174"/>
      <c r="C1072" s="174"/>
      <c r="D1072" s="174"/>
      <c r="E1072" s="174"/>
      <c r="F1072" s="174"/>
      <c r="G1072" s="174"/>
      <c r="H1072" s="174"/>
      <c r="I1072" s="175"/>
      <c r="J1072" s="152"/>
      <c r="K1072" s="152"/>
      <c r="L1072" s="152"/>
      <c r="M1072" s="152"/>
      <c r="N1072" s="152"/>
    </row>
    <row r="1073" spans="1:14" x14ac:dyDescent="0.2">
      <c r="B1073" s="151" t="s">
        <v>116</v>
      </c>
      <c r="C1073" s="151"/>
      <c r="D1073" s="151"/>
      <c r="E1073" s="151"/>
      <c r="F1073" s="151"/>
      <c r="G1073" s="151"/>
      <c r="H1073" s="87"/>
      <c r="I1073" s="152"/>
      <c r="J1073" s="152" t="s">
        <v>117</v>
      </c>
      <c r="K1073" s="152"/>
      <c r="L1073" s="152"/>
      <c r="M1073" s="152"/>
      <c r="N1073" s="152"/>
    </row>
    <row r="1074" spans="1:14" x14ac:dyDescent="0.2">
      <c r="B1074" s="176" t="s">
        <v>155</v>
      </c>
      <c r="C1074" s="176"/>
      <c r="D1074" s="151"/>
      <c r="E1074" s="151"/>
      <c r="F1074" s="151"/>
      <c r="G1074" s="151"/>
      <c r="H1074" s="87"/>
      <c r="I1074" s="152"/>
      <c r="J1074" s="157"/>
      <c r="K1074" s="157"/>
      <c r="L1074" s="157"/>
      <c r="M1074" s="152"/>
      <c r="N1074" s="152"/>
    </row>
    <row r="1075" spans="1:14" x14ac:dyDescent="0.2">
      <c r="B1075" s="177" t="s">
        <v>118</v>
      </c>
      <c r="C1075" s="151"/>
      <c r="D1075" s="151"/>
      <c r="E1075" s="151"/>
      <c r="F1075" s="151"/>
      <c r="G1075" s="151"/>
      <c r="H1075" s="87"/>
      <c r="I1075" s="152"/>
      <c r="J1075" s="152" t="s">
        <v>118</v>
      </c>
      <c r="K1075" s="152"/>
      <c r="L1075" s="152"/>
      <c r="M1075" s="152"/>
      <c r="N1075" s="152"/>
    </row>
    <row r="1076" spans="1:14" x14ac:dyDescent="0.2">
      <c r="B1076" s="151"/>
      <c r="C1076" s="151"/>
      <c r="D1076" s="151"/>
      <c r="E1076" s="151"/>
      <c r="F1076" s="151"/>
      <c r="G1076" s="151"/>
      <c r="H1076" s="87"/>
      <c r="I1076" s="152"/>
      <c r="J1076" s="152"/>
      <c r="K1076" s="152"/>
      <c r="L1076" s="152"/>
      <c r="M1076" s="152"/>
      <c r="N1076" s="152"/>
    </row>
    <row r="1077" spans="1:14" x14ac:dyDescent="0.2">
      <c r="B1077" s="176"/>
      <c r="C1077" s="176"/>
      <c r="D1077" s="151"/>
      <c r="E1077" s="151"/>
      <c r="F1077" s="151"/>
      <c r="G1077" s="151"/>
      <c r="H1077" s="87"/>
      <c r="I1077" s="152"/>
      <c r="J1077" s="157"/>
      <c r="K1077" s="157"/>
      <c r="L1077" s="157"/>
      <c r="M1077" s="152"/>
      <c r="N1077" s="152"/>
    </row>
    <row r="1078" spans="1:14" x14ac:dyDescent="0.2">
      <c r="B1078" s="96" t="s">
        <v>119</v>
      </c>
      <c r="C1078" s="151"/>
      <c r="D1078" s="151"/>
      <c r="E1078" s="151"/>
      <c r="F1078" s="151"/>
      <c r="G1078" s="151"/>
      <c r="H1078" s="87"/>
      <c r="I1078" s="152"/>
      <c r="K1078" s="178" t="s">
        <v>119</v>
      </c>
      <c r="L1078" s="178"/>
      <c r="M1078" s="152"/>
      <c r="N1078" s="152"/>
    </row>
    <row r="1079" spans="1:14" x14ac:dyDescent="0.2">
      <c r="B1079" s="151"/>
      <c r="C1079" s="151"/>
      <c r="D1079" s="151"/>
      <c r="E1079" s="151"/>
      <c r="F1079" s="151"/>
      <c r="G1079" s="151"/>
      <c r="H1079" s="87"/>
      <c r="I1079" s="152"/>
      <c r="J1079" s="152"/>
      <c r="K1079" s="152"/>
      <c r="L1079" s="152"/>
      <c r="M1079" s="152"/>
      <c r="N1079" s="152"/>
    </row>
    <row r="1080" spans="1:14" x14ac:dyDescent="0.2">
      <c r="B1080" s="174" t="s">
        <v>120</v>
      </c>
      <c r="C1080" s="151"/>
      <c r="D1080" s="151"/>
      <c r="E1080" s="151"/>
      <c r="F1080" s="151"/>
      <c r="G1080" s="151"/>
      <c r="H1080" s="87"/>
      <c r="I1080" s="152"/>
      <c r="J1080" s="152" t="s">
        <v>120</v>
      </c>
      <c r="K1080" s="152"/>
      <c r="L1080" s="152"/>
      <c r="M1080" s="152"/>
      <c r="N1080" s="152"/>
    </row>
    <row r="1081" spans="1:14" x14ac:dyDescent="0.2">
      <c r="A1081" s="139"/>
    </row>
    <row r="1082" spans="1:14" x14ac:dyDescent="0.2">
      <c r="A1082" s="138"/>
      <c r="B1082" s="151"/>
      <c r="C1082" s="151"/>
      <c r="D1082" s="151"/>
      <c r="E1082" s="151"/>
      <c r="F1082" s="151"/>
      <c r="G1082" s="151"/>
      <c r="H1082" s="87"/>
      <c r="I1082" s="152"/>
      <c r="J1082" s="152"/>
      <c r="K1082" s="152"/>
      <c r="M1082" s="152"/>
      <c r="N1082" s="154" t="s">
        <v>87</v>
      </c>
    </row>
    <row r="1083" spans="1:14" x14ac:dyDescent="0.2">
      <c r="B1083" s="151"/>
      <c r="C1083" s="151"/>
      <c r="D1083" s="151"/>
      <c r="E1083" s="151"/>
      <c r="F1083" s="151"/>
      <c r="G1083" s="151"/>
      <c r="H1083" s="87"/>
      <c r="I1083" s="152"/>
      <c r="J1083" s="152"/>
      <c r="K1083" s="152"/>
      <c r="M1083" s="152"/>
      <c r="N1083" s="154" t="s">
        <v>88</v>
      </c>
    </row>
    <row r="1084" spans="1:14" x14ac:dyDescent="0.2">
      <c r="B1084" s="151"/>
      <c r="C1084" s="151"/>
      <c r="D1084" s="151"/>
      <c r="E1084" s="151"/>
      <c r="F1084" s="151"/>
      <c r="G1084" s="151"/>
      <c r="H1084" s="87"/>
      <c r="I1084" s="152"/>
      <c r="J1084" s="152"/>
      <c r="K1084" s="152"/>
      <c r="M1084" s="152"/>
      <c r="N1084" s="154" t="s">
        <v>89</v>
      </c>
    </row>
    <row r="1085" spans="1:14" x14ac:dyDescent="0.2">
      <c r="B1085" s="151"/>
      <c r="C1085" s="151"/>
      <c r="D1085" s="151"/>
      <c r="E1085" s="151"/>
      <c r="F1085" s="151"/>
      <c r="G1085" s="151"/>
      <c r="H1085" s="87"/>
      <c r="I1085" s="152"/>
      <c r="J1085" s="152"/>
      <c r="K1085" s="152"/>
      <c r="L1085" s="152"/>
      <c r="M1085" s="152"/>
      <c r="N1085" s="152"/>
    </row>
    <row r="1086" spans="1:14" x14ac:dyDescent="0.2">
      <c r="B1086" s="151"/>
      <c r="D1086" s="151"/>
      <c r="E1086" s="151"/>
      <c r="F1086" s="151"/>
      <c r="G1086" s="151"/>
      <c r="H1086" s="151" t="s">
        <v>90</v>
      </c>
      <c r="I1086" s="151"/>
      <c r="J1086" s="151"/>
      <c r="K1086" s="151"/>
      <c r="L1086" s="151"/>
      <c r="M1086" s="152"/>
      <c r="N1086" s="152"/>
    </row>
    <row r="1087" spans="1:14" x14ac:dyDescent="0.2">
      <c r="B1087" s="151"/>
      <c r="D1087" s="151"/>
      <c r="E1087" s="151"/>
      <c r="F1087" s="151" t="s">
        <v>91</v>
      </c>
      <c r="G1087" s="151"/>
      <c r="H1087" s="151"/>
      <c r="I1087" s="151"/>
      <c r="J1087" s="151"/>
      <c r="K1087" s="151"/>
      <c r="L1087" s="151"/>
      <c r="M1087" s="152"/>
      <c r="N1087" s="152"/>
    </row>
    <row r="1088" spans="1:14" x14ac:dyDescent="0.2">
      <c r="B1088" s="151" t="s">
        <v>92</v>
      </c>
      <c r="C1088" s="86"/>
      <c r="D1088" s="86"/>
      <c r="E1088" s="86"/>
      <c r="F1088" s="86"/>
      <c r="G1088" s="86"/>
      <c r="H1088" s="86"/>
      <c r="I1088" s="156"/>
      <c r="J1088" s="156"/>
      <c r="K1088" s="156"/>
      <c r="L1088" s="152" t="s">
        <v>93</v>
      </c>
      <c r="M1088" s="152"/>
      <c r="N1088" s="152"/>
    </row>
    <row r="1089" spans="1:14" x14ac:dyDescent="0.2">
      <c r="B1089" s="151"/>
      <c r="C1089" s="86"/>
      <c r="D1089" s="86"/>
      <c r="E1089" s="86"/>
      <c r="F1089" s="86"/>
      <c r="G1089" s="86"/>
      <c r="H1089" s="86"/>
      <c r="I1089" s="156"/>
      <c r="J1089" s="156"/>
      <c r="K1089" s="156"/>
      <c r="L1089" s="156"/>
      <c r="M1089" s="156"/>
      <c r="N1089" s="156"/>
    </row>
    <row r="1090" spans="1:14" x14ac:dyDescent="0.2">
      <c r="B1090" s="151" t="s">
        <v>159</v>
      </c>
      <c r="C1090" s="86"/>
      <c r="D1090" s="86"/>
      <c r="E1090" s="86"/>
      <c r="F1090" s="86"/>
      <c r="G1090" s="86"/>
      <c r="H1090" s="86"/>
      <c r="I1090" s="156"/>
      <c r="J1090" s="156"/>
      <c r="K1090" s="156"/>
      <c r="L1090" s="156"/>
      <c r="M1090" s="156"/>
      <c r="N1090" s="156"/>
    </row>
    <row r="1091" spans="1:14" x14ac:dyDescent="0.2">
      <c r="B1091" s="151" t="s">
        <v>94</v>
      </c>
      <c r="C1091" s="86"/>
      <c r="D1091" s="86"/>
      <c r="E1091" s="86"/>
      <c r="F1091" s="86"/>
      <c r="G1091" s="86"/>
      <c r="H1091" s="86"/>
      <c r="I1091" s="156"/>
      <c r="J1091" s="156"/>
      <c r="K1091" s="156"/>
      <c r="L1091" s="156"/>
      <c r="M1091" s="156"/>
      <c r="N1091" s="156"/>
    </row>
    <row r="1092" spans="1:14" x14ac:dyDescent="0.2">
      <c r="B1092" s="151" t="s">
        <v>158</v>
      </c>
      <c r="C1092" s="86"/>
      <c r="D1092" s="86"/>
      <c r="E1092" s="86"/>
      <c r="F1092" s="86"/>
      <c r="G1092" s="86"/>
      <c r="H1092" s="86"/>
      <c r="I1092" s="156"/>
      <c r="J1092" s="156"/>
      <c r="K1092" s="156"/>
      <c r="L1092" s="156"/>
      <c r="M1092" s="156"/>
      <c r="N1092" s="156"/>
    </row>
    <row r="1093" spans="1:14" x14ac:dyDescent="0.2">
      <c r="B1093" s="151" t="s">
        <v>161</v>
      </c>
      <c r="C1093" s="86"/>
      <c r="D1093" s="86"/>
      <c r="E1093" s="86"/>
      <c r="F1093" s="86"/>
      <c r="G1093" s="86"/>
      <c r="H1093" s="86"/>
      <c r="I1093" s="156"/>
      <c r="J1093" s="156"/>
      <c r="K1093" s="156"/>
      <c r="L1093" s="156"/>
      <c r="M1093" s="156"/>
      <c r="N1093" s="156"/>
    </row>
    <row r="1094" spans="1:14" x14ac:dyDescent="0.2">
      <c r="B1094" s="151"/>
      <c r="C1094" s="151"/>
      <c r="D1094" s="151"/>
      <c r="E1094" s="151"/>
      <c r="F1094" s="151"/>
      <c r="G1094" s="151"/>
      <c r="H1094" s="87"/>
      <c r="I1094" s="152"/>
      <c r="J1094" s="157"/>
      <c r="K1094" s="152"/>
      <c r="L1094" s="152"/>
      <c r="M1094" s="152"/>
      <c r="N1094" s="152"/>
    </row>
    <row r="1095" spans="1:14" ht="12.75" customHeight="1" x14ac:dyDescent="0.2">
      <c r="B1095" s="130" t="s">
        <v>34</v>
      </c>
      <c r="C1095" s="132" t="s">
        <v>95</v>
      </c>
      <c r="D1095" s="130" t="s">
        <v>96</v>
      </c>
      <c r="E1095" s="130" t="s">
        <v>97</v>
      </c>
      <c r="F1095" s="130" t="s">
        <v>121</v>
      </c>
      <c r="G1095" s="130" t="s">
        <v>98</v>
      </c>
      <c r="H1095" s="128" t="s">
        <v>7</v>
      </c>
      <c r="I1095" s="150" t="s">
        <v>167</v>
      </c>
      <c r="K1095" s="158"/>
      <c r="L1095" s="159"/>
      <c r="M1095" s="160" t="s">
        <v>99</v>
      </c>
      <c r="N1095" s="161" t="s">
        <v>100</v>
      </c>
    </row>
    <row r="1096" spans="1:14" x14ac:dyDescent="0.2">
      <c r="B1096" s="131"/>
      <c r="C1096" s="133"/>
      <c r="D1096" s="131"/>
      <c r="E1096" s="131"/>
      <c r="F1096" s="131"/>
      <c r="G1096" s="131"/>
      <c r="H1096" s="129"/>
      <c r="I1096" s="149" t="s">
        <v>101</v>
      </c>
      <c r="J1096" s="75" t="s">
        <v>102</v>
      </c>
      <c r="K1096" s="75" t="s">
        <v>103</v>
      </c>
      <c r="L1096" s="75" t="s">
        <v>104</v>
      </c>
      <c r="M1096" s="149"/>
      <c r="N1096" s="162"/>
    </row>
    <row r="1097" spans="1:14" ht="12.75" customHeight="1" x14ac:dyDescent="0.2">
      <c r="A1097" s="94" t="s">
        <v>199</v>
      </c>
      <c r="B1097" s="163"/>
      <c r="C1097" s="140"/>
      <c r="D1097" s="140"/>
      <c r="E1097" s="140"/>
      <c r="F1097" s="140"/>
      <c r="G1097" s="141"/>
      <c r="H1097" s="11" t="s">
        <v>16</v>
      </c>
      <c r="I1097" s="12">
        <v>102.99</v>
      </c>
      <c r="J1097" s="12">
        <v>73.39</v>
      </c>
      <c r="K1097" s="12">
        <v>37.18</v>
      </c>
      <c r="L1097" s="12"/>
      <c r="M1097" s="12">
        <v>5.87</v>
      </c>
      <c r="N1097" s="12"/>
    </row>
    <row r="1098" spans="1:14" x14ac:dyDescent="0.2">
      <c r="A1098" s="94">
        <v>19</v>
      </c>
      <c r="B1098" s="142"/>
      <c r="C1098" s="143"/>
      <c r="D1098" s="143"/>
      <c r="E1098" s="143"/>
      <c r="F1098" s="143"/>
      <c r="G1098" s="144"/>
      <c r="H1098" s="11" t="s">
        <v>24</v>
      </c>
      <c r="I1098" s="12">
        <v>770.31</v>
      </c>
      <c r="J1098" s="12">
        <v>550.4</v>
      </c>
      <c r="K1098" s="12">
        <v>276.91000000000003</v>
      </c>
      <c r="L1098" s="12"/>
      <c r="M1098" s="12">
        <v>23.97</v>
      </c>
      <c r="N1098" s="12"/>
    </row>
    <row r="1099" spans="1:14" x14ac:dyDescent="0.2">
      <c r="B1099" s="142"/>
      <c r="C1099" s="143"/>
      <c r="D1099" s="143"/>
      <c r="E1099" s="143"/>
      <c r="F1099" s="143"/>
      <c r="G1099" s="144"/>
      <c r="H1099" s="11" t="s">
        <v>18</v>
      </c>
      <c r="I1099" s="12">
        <v>61.16</v>
      </c>
      <c r="J1099" s="12">
        <v>44.52</v>
      </c>
      <c r="K1099" s="12">
        <v>22.75</v>
      </c>
      <c r="L1099" s="12"/>
      <c r="M1099" s="12">
        <v>1.22</v>
      </c>
      <c r="N1099" s="12"/>
    </row>
    <row r="1100" spans="1:14" x14ac:dyDescent="0.2">
      <c r="B1100" s="164"/>
      <c r="C1100" s="148" t="s">
        <v>163</v>
      </c>
      <c r="D1100" s="143"/>
      <c r="E1100" s="143"/>
      <c r="F1100" s="143"/>
      <c r="G1100" s="144"/>
      <c r="H1100" s="11" t="s">
        <v>63</v>
      </c>
      <c r="I1100" s="12">
        <v>61.16</v>
      </c>
      <c r="J1100" s="12">
        <v>44.52</v>
      </c>
      <c r="K1100" s="12">
        <v>22.75</v>
      </c>
      <c r="L1100" s="12"/>
      <c r="M1100" s="12">
        <v>1.22</v>
      </c>
      <c r="N1100" s="12"/>
    </row>
    <row r="1101" spans="1:14" x14ac:dyDescent="0.2">
      <c r="B1101" s="142"/>
      <c r="C1101" s="143"/>
      <c r="D1101" s="143"/>
      <c r="E1101" s="143"/>
      <c r="F1101" s="143"/>
      <c r="G1101" s="144"/>
      <c r="H1101" s="11" t="s">
        <v>56</v>
      </c>
      <c r="I1101" s="12">
        <v>770.31</v>
      </c>
      <c r="J1101" s="12">
        <v>550.4</v>
      </c>
      <c r="K1101" s="12">
        <v>276.91000000000003</v>
      </c>
      <c r="L1101" s="12"/>
      <c r="M1101" s="12">
        <v>23.97</v>
      </c>
      <c r="N1101" s="12"/>
    </row>
    <row r="1102" spans="1:14" x14ac:dyDescent="0.2">
      <c r="B1102" s="142"/>
      <c r="C1102" s="143"/>
      <c r="D1102" s="143"/>
      <c r="E1102" s="143"/>
      <c r="F1102" s="143"/>
      <c r="G1102" s="144"/>
      <c r="H1102" s="11" t="s">
        <v>28</v>
      </c>
      <c r="I1102" s="12">
        <v>61.16</v>
      </c>
      <c r="J1102" s="12">
        <v>44.52</v>
      </c>
      <c r="K1102" s="12">
        <v>22.75</v>
      </c>
      <c r="L1102" s="12"/>
      <c r="M1102" s="12">
        <v>1.22</v>
      </c>
      <c r="N1102" s="12"/>
    </row>
    <row r="1103" spans="1:14" x14ac:dyDescent="0.2">
      <c r="B1103" s="145"/>
      <c r="C1103" s="146"/>
      <c r="D1103" s="146"/>
      <c r="E1103" s="146"/>
      <c r="F1103" s="146"/>
      <c r="G1103" s="147"/>
      <c r="H1103" s="11" t="s">
        <v>17</v>
      </c>
      <c r="I1103" s="12">
        <v>19.57</v>
      </c>
      <c r="J1103" s="12">
        <v>14.92</v>
      </c>
      <c r="K1103" s="12">
        <v>7.58</v>
      </c>
      <c r="L1103" s="12"/>
      <c r="M1103" s="12">
        <v>0.49</v>
      </c>
      <c r="N1103" s="12"/>
    </row>
    <row r="1104" spans="1:14" x14ac:dyDescent="0.2">
      <c r="A1104" s="94">
        <v>666</v>
      </c>
      <c r="B1104" s="70" t="s">
        <v>23</v>
      </c>
      <c r="C1104" s="97" t="s">
        <v>105</v>
      </c>
      <c r="D1104" s="70">
        <v>30</v>
      </c>
      <c r="E1104" s="70">
        <v>7</v>
      </c>
      <c r="F1104" s="70">
        <v>1</v>
      </c>
      <c r="G1104" s="179">
        <v>3.2</v>
      </c>
      <c r="H1104" s="165" t="s">
        <v>16</v>
      </c>
      <c r="I1104" s="166">
        <v>1.5</v>
      </c>
      <c r="J1104" s="166">
        <v>12</v>
      </c>
      <c r="K1104" s="166">
        <v>6.9</v>
      </c>
      <c r="L1104" s="92">
        <v>20.399999999999999</v>
      </c>
      <c r="M1104" s="88">
        <v>22.1</v>
      </c>
      <c r="N1104" s="88">
        <v>42.5</v>
      </c>
    </row>
    <row r="1105" spans="2:14" x14ac:dyDescent="0.2">
      <c r="B1105" s="8"/>
      <c r="C1105" s="8"/>
      <c r="D1105" s="8"/>
      <c r="E1105" s="8"/>
      <c r="F1105" s="8"/>
      <c r="G1105" s="8"/>
      <c r="H1105" s="135" t="s">
        <v>106</v>
      </c>
      <c r="I1105" s="136">
        <v>154.49</v>
      </c>
      <c r="J1105" s="136">
        <v>880.68</v>
      </c>
      <c r="K1105" s="136">
        <v>256.54000000000002</v>
      </c>
      <c r="L1105" s="136">
        <v>1291.71</v>
      </c>
      <c r="M1105" s="136">
        <v>129.72999999999999</v>
      </c>
      <c r="N1105" s="136">
        <v>2383.08</v>
      </c>
    </row>
    <row r="1106" spans="2:14" x14ac:dyDescent="0.2">
      <c r="B1106" s="8"/>
      <c r="C1106" s="8"/>
      <c r="D1106" s="8"/>
      <c r="E1106" s="8"/>
      <c r="F1106" s="8"/>
      <c r="G1106" s="8"/>
      <c r="H1106" s="165" t="s">
        <v>24</v>
      </c>
      <c r="I1106" s="166">
        <v>0</v>
      </c>
      <c r="J1106" s="166">
        <v>0</v>
      </c>
      <c r="K1106" s="166">
        <v>0</v>
      </c>
      <c r="L1106" s="92">
        <v>0</v>
      </c>
      <c r="M1106" s="88">
        <v>0</v>
      </c>
      <c r="N1106" s="88">
        <v>0</v>
      </c>
    </row>
    <row r="1107" spans="2:14" x14ac:dyDescent="0.2">
      <c r="B1107" s="8"/>
      <c r="C1107" s="8"/>
      <c r="D1107" s="8"/>
      <c r="E1107" s="8"/>
      <c r="F1107" s="8"/>
      <c r="G1107" s="8"/>
      <c r="H1107" s="135" t="s">
        <v>106</v>
      </c>
      <c r="I1107" s="136">
        <v>0</v>
      </c>
      <c r="J1107" s="136">
        <v>0</v>
      </c>
      <c r="K1107" s="136">
        <v>0</v>
      </c>
      <c r="L1107" s="136">
        <v>0</v>
      </c>
      <c r="M1107" s="136">
        <v>0</v>
      </c>
      <c r="N1107" s="136">
        <v>0</v>
      </c>
    </row>
    <row r="1108" spans="2:14" x14ac:dyDescent="0.2">
      <c r="B1108" s="8"/>
      <c r="C1108" s="8"/>
      <c r="D1108" s="8"/>
      <c r="E1108" s="8"/>
      <c r="F1108" s="8"/>
      <c r="G1108" s="8"/>
      <c r="H1108" s="165" t="s">
        <v>37</v>
      </c>
      <c r="I1108" s="166">
        <v>0</v>
      </c>
      <c r="J1108" s="166">
        <v>0</v>
      </c>
      <c r="K1108" s="166">
        <v>0</v>
      </c>
      <c r="L1108" s="92">
        <v>0</v>
      </c>
      <c r="M1108" s="88">
        <v>0</v>
      </c>
      <c r="N1108" s="88">
        <v>0</v>
      </c>
    </row>
    <row r="1109" spans="2:14" x14ac:dyDescent="0.2">
      <c r="B1109" s="8"/>
      <c r="C1109" s="8"/>
      <c r="D1109" s="8"/>
      <c r="E1109" s="8"/>
      <c r="F1109" s="8"/>
      <c r="G1109" s="8"/>
      <c r="H1109" s="135" t="s">
        <v>106</v>
      </c>
      <c r="I1109" s="136">
        <v>0</v>
      </c>
      <c r="J1109" s="136">
        <v>0</v>
      </c>
      <c r="K1109" s="136">
        <v>0</v>
      </c>
      <c r="L1109" s="136">
        <v>0</v>
      </c>
      <c r="M1109" s="136">
        <v>0</v>
      </c>
      <c r="N1109" s="136">
        <v>0</v>
      </c>
    </row>
    <row r="1110" spans="2:14" x14ac:dyDescent="0.2">
      <c r="B1110" s="8"/>
      <c r="C1110" s="8"/>
      <c r="D1110" s="8"/>
      <c r="E1110" s="8"/>
      <c r="F1110" s="8"/>
      <c r="G1110" s="8"/>
      <c r="H1110" s="14" t="s">
        <v>18</v>
      </c>
      <c r="I1110" s="92">
        <v>0.17</v>
      </c>
      <c r="J1110" s="92">
        <v>8.08</v>
      </c>
      <c r="K1110" s="92">
        <v>3.05</v>
      </c>
      <c r="L1110" s="92">
        <v>11.3</v>
      </c>
      <c r="M1110" s="92">
        <v>29.25</v>
      </c>
      <c r="N1110" s="88">
        <v>40.549999999999997</v>
      </c>
    </row>
    <row r="1111" spans="2:14" x14ac:dyDescent="0.2">
      <c r="B1111" s="8"/>
      <c r="C1111" s="8"/>
      <c r="D1111" s="8"/>
      <c r="E1111" s="8"/>
      <c r="F1111" s="8"/>
      <c r="G1111" s="8"/>
      <c r="H1111" s="135" t="s">
        <v>106</v>
      </c>
      <c r="I1111" s="136">
        <v>10.4</v>
      </c>
      <c r="J1111" s="136">
        <v>359.72</v>
      </c>
      <c r="K1111" s="136">
        <v>69.39</v>
      </c>
      <c r="L1111" s="136">
        <v>439.51</v>
      </c>
      <c r="M1111" s="136">
        <v>35.69</v>
      </c>
      <c r="N1111" s="136">
        <v>796.81</v>
      </c>
    </row>
    <row r="1112" spans="2:14" x14ac:dyDescent="0.2">
      <c r="B1112" s="8"/>
      <c r="C1112" s="8"/>
      <c r="D1112" s="8"/>
      <c r="E1112" s="8"/>
      <c r="F1112" s="8"/>
      <c r="G1112" s="8"/>
      <c r="H1112" s="14" t="s">
        <v>63</v>
      </c>
      <c r="I1112" s="92">
        <v>0</v>
      </c>
      <c r="J1112" s="92">
        <v>0</v>
      </c>
      <c r="K1112" s="92">
        <v>0</v>
      </c>
      <c r="L1112" s="92">
        <v>0</v>
      </c>
      <c r="M1112" s="92">
        <v>0</v>
      </c>
      <c r="N1112" s="88">
        <v>0</v>
      </c>
    </row>
    <row r="1113" spans="2:14" x14ac:dyDescent="0.2">
      <c r="B1113" s="8"/>
      <c r="C1113" s="8"/>
      <c r="D1113" s="8"/>
      <c r="E1113" s="8"/>
      <c r="F1113" s="8"/>
      <c r="G1113" s="8"/>
      <c r="H1113" s="135" t="s">
        <v>106</v>
      </c>
      <c r="I1113" s="136">
        <v>0</v>
      </c>
      <c r="J1113" s="136">
        <v>0</v>
      </c>
      <c r="K1113" s="136">
        <v>0</v>
      </c>
      <c r="L1113" s="136">
        <v>0</v>
      </c>
      <c r="M1113" s="136">
        <v>0</v>
      </c>
      <c r="N1113" s="136">
        <v>0</v>
      </c>
    </row>
    <row r="1114" spans="2:14" x14ac:dyDescent="0.2">
      <c r="B1114" s="8"/>
      <c r="C1114" s="8"/>
      <c r="D1114" s="8"/>
      <c r="E1114" s="8"/>
      <c r="F1114" s="8"/>
      <c r="G1114" s="8"/>
      <c r="H1114" s="14" t="s">
        <v>56</v>
      </c>
      <c r="I1114" s="92">
        <v>0</v>
      </c>
      <c r="J1114" s="92">
        <v>2.9</v>
      </c>
      <c r="K1114" s="92">
        <v>4.55</v>
      </c>
      <c r="L1114" s="92">
        <v>7.4499999999999993</v>
      </c>
      <c r="M1114" s="92">
        <v>12.95</v>
      </c>
      <c r="N1114" s="88">
        <v>20.399999999999999</v>
      </c>
    </row>
    <row r="1115" spans="2:14" x14ac:dyDescent="0.2">
      <c r="B1115" s="8"/>
      <c r="C1115" s="8"/>
      <c r="D1115" s="8"/>
      <c r="E1115" s="8"/>
      <c r="F1115" s="8"/>
      <c r="G1115" s="8"/>
      <c r="H1115" s="135" t="s">
        <v>106</v>
      </c>
      <c r="I1115" s="136">
        <v>0</v>
      </c>
      <c r="J1115" s="136">
        <v>1596.16</v>
      </c>
      <c r="K1115" s="136">
        <v>1259.94</v>
      </c>
      <c r="L1115" s="136">
        <v>2856.1000000000004</v>
      </c>
      <c r="M1115" s="136">
        <v>310.41000000000003</v>
      </c>
      <c r="N1115" s="136">
        <v>5308.98</v>
      </c>
    </row>
    <row r="1116" spans="2:14" x14ac:dyDescent="0.2">
      <c r="B1116" s="8"/>
      <c r="C1116" s="8"/>
      <c r="D1116" s="8"/>
      <c r="E1116" s="8"/>
      <c r="F1116" s="8"/>
      <c r="G1116" s="8"/>
      <c r="H1116" s="14" t="s">
        <v>28</v>
      </c>
      <c r="I1116" s="92">
        <v>0</v>
      </c>
      <c r="J1116" s="92">
        <v>0</v>
      </c>
      <c r="K1116" s="92">
        <v>0</v>
      </c>
      <c r="L1116" s="92">
        <v>0</v>
      </c>
      <c r="M1116" s="92">
        <v>0</v>
      </c>
      <c r="N1116" s="88">
        <v>0</v>
      </c>
    </row>
    <row r="1117" spans="2:14" x14ac:dyDescent="0.2">
      <c r="B1117" s="8"/>
      <c r="C1117" s="8"/>
      <c r="D1117" s="8"/>
      <c r="E1117" s="8"/>
      <c r="F1117" s="8"/>
      <c r="G1117" s="8"/>
      <c r="H1117" s="135" t="s">
        <v>106</v>
      </c>
      <c r="I1117" s="136">
        <v>0</v>
      </c>
      <c r="J1117" s="136">
        <v>0</v>
      </c>
      <c r="K1117" s="136">
        <v>0</v>
      </c>
      <c r="L1117" s="136">
        <v>0</v>
      </c>
      <c r="M1117" s="136">
        <v>0</v>
      </c>
      <c r="N1117" s="136">
        <v>0</v>
      </c>
    </row>
    <row r="1118" spans="2:14" x14ac:dyDescent="0.2">
      <c r="B1118" s="180"/>
      <c r="C1118" s="180"/>
      <c r="D1118" s="180"/>
      <c r="E1118" s="180"/>
      <c r="F1118" s="180"/>
      <c r="G1118" s="180"/>
      <c r="H1118" s="14" t="s">
        <v>17</v>
      </c>
      <c r="I1118" s="92">
        <v>50.2</v>
      </c>
      <c r="J1118" s="92">
        <v>104.3</v>
      </c>
      <c r="K1118" s="92">
        <v>12</v>
      </c>
      <c r="L1118" s="92">
        <v>166.5</v>
      </c>
      <c r="M1118" s="92">
        <v>223.8</v>
      </c>
      <c r="N1118" s="88">
        <v>390.3</v>
      </c>
    </row>
    <row r="1119" spans="2:14" x14ac:dyDescent="0.2">
      <c r="B1119" s="180"/>
      <c r="C1119" s="180"/>
      <c r="D1119" s="180"/>
      <c r="E1119" s="180"/>
      <c r="F1119" s="180"/>
      <c r="G1119" s="180"/>
      <c r="H1119" s="135" t="s">
        <v>106</v>
      </c>
      <c r="I1119" s="136">
        <v>982.41</v>
      </c>
      <c r="J1119" s="136">
        <v>1556.16</v>
      </c>
      <c r="K1119" s="136">
        <v>90.96</v>
      </c>
      <c r="L1119" s="136">
        <v>2629.53</v>
      </c>
      <c r="M1119" s="136">
        <v>109.66</v>
      </c>
      <c r="N1119" s="136">
        <v>4592.68</v>
      </c>
    </row>
    <row r="1120" spans="2:14" x14ac:dyDescent="0.2">
      <c r="B1120" s="180"/>
      <c r="C1120" s="180"/>
      <c r="D1120" s="180"/>
      <c r="E1120" s="180"/>
      <c r="F1120" s="180"/>
      <c r="G1120" s="180"/>
      <c r="H1120" s="13" t="s">
        <v>107</v>
      </c>
      <c r="I1120" s="91">
        <v>0</v>
      </c>
      <c r="J1120" s="91">
        <v>0</v>
      </c>
      <c r="K1120" s="91">
        <v>0</v>
      </c>
      <c r="L1120" s="91">
        <v>0</v>
      </c>
      <c r="M1120" s="91">
        <v>0</v>
      </c>
      <c r="N1120" s="85">
        <v>0</v>
      </c>
    </row>
    <row r="1121" spans="1:14" x14ac:dyDescent="0.2">
      <c r="B1121" s="180"/>
      <c r="C1121" s="180"/>
      <c r="D1121" s="180"/>
      <c r="E1121" s="180"/>
      <c r="F1121" s="180"/>
      <c r="G1121" s="180"/>
      <c r="H1121" s="137" t="s">
        <v>122</v>
      </c>
      <c r="I1121" s="136">
        <v>1147.3</v>
      </c>
      <c r="J1121" s="136">
        <v>4392.72</v>
      </c>
      <c r="K1121" s="136">
        <v>1676.8300000000002</v>
      </c>
      <c r="L1121" s="136">
        <v>7216.85</v>
      </c>
      <c r="M1121" s="136">
        <v>585.49</v>
      </c>
      <c r="N1121" s="136">
        <v>13081.55</v>
      </c>
    </row>
    <row r="1123" spans="1:14" x14ac:dyDescent="0.2">
      <c r="B1123" s="171" t="s">
        <v>108</v>
      </c>
      <c r="C1123" s="171"/>
      <c r="D1123" s="171"/>
      <c r="E1123" s="171"/>
      <c r="F1123" s="172"/>
      <c r="G1123" s="151"/>
      <c r="H1123" s="87"/>
      <c r="I1123" s="152"/>
      <c r="J1123" s="170"/>
      <c r="K1123" s="170"/>
      <c r="L1123" s="170"/>
      <c r="M1123" s="170"/>
      <c r="N1123" s="170"/>
    </row>
    <row r="1124" spans="1:14" x14ac:dyDescent="0.2">
      <c r="A1124" s="95"/>
      <c r="B1124" s="87" t="s">
        <v>156</v>
      </c>
      <c r="C1124" s="87"/>
      <c r="D1124" s="87"/>
      <c r="E1124" s="87"/>
      <c r="F1124" s="87"/>
      <c r="G1124" s="87"/>
      <c r="H1124" s="87"/>
      <c r="I1124" s="87"/>
      <c r="J1124" s="173"/>
      <c r="K1124" s="173"/>
      <c r="L1124" s="173"/>
      <c r="M1124" s="173"/>
      <c r="N1124" s="173"/>
    </row>
    <row r="1125" spans="1:14" x14ac:dyDescent="0.2">
      <c r="B1125" s="151" t="s">
        <v>109</v>
      </c>
      <c r="C1125" s="151"/>
      <c r="D1125" s="151"/>
      <c r="E1125" s="151"/>
      <c r="F1125" s="151"/>
      <c r="G1125" s="151"/>
      <c r="H1125" s="151"/>
      <c r="I1125" s="151"/>
      <c r="J1125" s="170"/>
      <c r="K1125" s="170"/>
      <c r="L1125" s="170"/>
      <c r="M1125" s="170"/>
      <c r="N1125" s="170"/>
    </row>
    <row r="1126" spans="1:14" x14ac:dyDescent="0.2">
      <c r="B1126" s="151" t="s">
        <v>110</v>
      </c>
      <c r="C1126" s="151"/>
      <c r="D1126" s="151"/>
      <c r="E1126" s="151"/>
      <c r="F1126" s="151"/>
      <c r="G1126" s="151"/>
      <c r="H1126" s="151"/>
      <c r="I1126" s="151"/>
      <c r="J1126" s="170"/>
      <c r="K1126" s="170"/>
      <c r="L1126" s="170"/>
      <c r="M1126" s="170"/>
      <c r="N1126" s="170"/>
    </row>
    <row r="1127" spans="1:14" x14ac:dyDescent="0.2">
      <c r="B1127" s="151" t="s">
        <v>111</v>
      </c>
      <c r="C1127" s="151"/>
      <c r="D1127" s="151"/>
      <c r="E1127" s="151"/>
      <c r="F1127" s="151"/>
      <c r="G1127" s="151"/>
      <c r="H1127" s="151"/>
      <c r="I1127" s="151"/>
      <c r="J1127" s="170"/>
      <c r="K1127" s="170"/>
      <c r="L1127" s="170"/>
      <c r="M1127" s="170"/>
      <c r="N1127" s="170"/>
    </row>
    <row r="1128" spans="1:14" x14ac:dyDescent="0.2">
      <c r="B1128" s="151" t="s">
        <v>112</v>
      </c>
      <c r="C1128" s="151"/>
      <c r="D1128" s="151"/>
      <c r="E1128" s="151"/>
      <c r="F1128" s="151"/>
      <c r="G1128" s="151"/>
      <c r="H1128" s="151"/>
      <c r="I1128" s="151"/>
      <c r="J1128" s="152"/>
      <c r="K1128" s="152"/>
      <c r="L1128" s="152"/>
      <c r="M1128" s="152"/>
      <c r="N1128" s="152"/>
    </row>
    <row r="1129" spans="1:14" x14ac:dyDescent="0.2">
      <c r="B1129" s="151" t="s">
        <v>113</v>
      </c>
      <c r="C1129" s="151"/>
      <c r="D1129" s="151"/>
      <c r="E1129" s="151"/>
      <c r="F1129" s="151"/>
      <c r="G1129" s="151"/>
      <c r="H1129" s="151"/>
      <c r="I1129" s="151"/>
      <c r="J1129" s="152"/>
      <c r="K1129" s="152"/>
      <c r="L1129" s="152"/>
      <c r="M1129" s="152"/>
      <c r="N1129" s="152"/>
    </row>
    <row r="1130" spans="1:14" x14ac:dyDescent="0.2">
      <c r="B1130" s="151" t="s">
        <v>114</v>
      </c>
      <c r="C1130" s="151"/>
      <c r="D1130" s="151"/>
      <c r="E1130" s="151"/>
      <c r="F1130" s="151"/>
      <c r="G1130" s="151"/>
      <c r="H1130" s="151"/>
      <c r="I1130" s="151"/>
      <c r="J1130" s="152"/>
      <c r="K1130" s="152"/>
      <c r="L1130" s="152"/>
      <c r="M1130" s="152"/>
      <c r="N1130" s="152"/>
    </row>
    <row r="1131" spans="1:14" x14ac:dyDescent="0.2">
      <c r="B1131" s="151" t="s">
        <v>115</v>
      </c>
      <c r="C1131" s="151"/>
      <c r="D1131" s="151"/>
      <c r="E1131" s="151"/>
      <c r="F1131" s="151"/>
      <c r="G1131" s="151"/>
      <c r="H1131" s="151"/>
      <c r="I1131" s="151"/>
      <c r="J1131" s="152"/>
      <c r="K1131" s="152"/>
      <c r="L1131" s="152"/>
      <c r="M1131" s="152"/>
      <c r="N1131" s="152"/>
    </row>
    <row r="1132" spans="1:14" x14ac:dyDescent="0.2">
      <c r="B1132" s="174"/>
      <c r="C1132" s="174"/>
      <c r="D1132" s="174"/>
      <c r="E1132" s="174"/>
      <c r="F1132" s="174"/>
      <c r="G1132" s="174"/>
      <c r="H1132" s="174"/>
      <c r="I1132" s="175"/>
      <c r="J1132" s="152"/>
      <c r="K1132" s="152"/>
      <c r="L1132" s="152"/>
      <c r="M1132" s="152"/>
      <c r="N1132" s="152"/>
    </row>
    <row r="1133" spans="1:14" x14ac:dyDescent="0.2">
      <c r="B1133" s="151" t="s">
        <v>116</v>
      </c>
      <c r="C1133" s="151"/>
      <c r="D1133" s="151"/>
      <c r="E1133" s="151"/>
      <c r="F1133" s="151"/>
      <c r="G1133" s="151"/>
      <c r="H1133" s="87"/>
      <c r="I1133" s="152"/>
      <c r="J1133" s="152" t="s">
        <v>117</v>
      </c>
      <c r="K1133" s="152"/>
      <c r="L1133" s="152"/>
      <c r="M1133" s="152"/>
      <c r="N1133" s="152"/>
    </row>
    <row r="1134" spans="1:14" x14ac:dyDescent="0.2">
      <c r="B1134" s="176" t="s">
        <v>155</v>
      </c>
      <c r="C1134" s="176"/>
      <c r="D1134" s="151"/>
      <c r="E1134" s="151"/>
      <c r="F1134" s="151"/>
      <c r="G1134" s="151"/>
      <c r="H1134" s="87"/>
      <c r="I1134" s="152"/>
      <c r="J1134" s="157"/>
      <c r="K1134" s="157"/>
      <c r="L1134" s="157"/>
      <c r="M1134" s="152"/>
      <c r="N1134" s="152"/>
    </row>
    <row r="1135" spans="1:14" x14ac:dyDescent="0.2">
      <c r="B1135" s="177" t="s">
        <v>118</v>
      </c>
      <c r="C1135" s="151"/>
      <c r="D1135" s="151"/>
      <c r="E1135" s="151"/>
      <c r="F1135" s="151"/>
      <c r="G1135" s="151"/>
      <c r="H1135" s="87"/>
      <c r="I1135" s="152"/>
      <c r="J1135" s="152" t="s">
        <v>118</v>
      </c>
      <c r="K1135" s="152"/>
      <c r="L1135" s="152"/>
      <c r="M1135" s="152"/>
      <c r="N1135" s="152"/>
    </row>
    <row r="1136" spans="1:14" x14ac:dyDescent="0.2">
      <c r="B1136" s="151"/>
      <c r="C1136" s="151"/>
      <c r="D1136" s="151"/>
      <c r="E1136" s="151"/>
      <c r="F1136" s="151"/>
      <c r="G1136" s="151"/>
      <c r="H1136" s="87"/>
      <c r="I1136" s="152"/>
      <c r="J1136" s="152"/>
      <c r="K1136" s="152"/>
      <c r="L1136" s="152"/>
      <c r="M1136" s="152"/>
      <c r="N1136" s="152"/>
    </row>
    <row r="1137" spans="1:14" x14ac:dyDescent="0.2">
      <c r="B1137" s="176"/>
      <c r="C1137" s="176"/>
      <c r="D1137" s="151"/>
      <c r="E1137" s="151"/>
      <c r="F1137" s="151"/>
      <c r="G1137" s="151"/>
      <c r="H1137" s="87"/>
      <c r="I1137" s="152"/>
      <c r="J1137" s="157"/>
      <c r="K1137" s="157"/>
      <c r="L1137" s="157"/>
      <c r="M1137" s="152"/>
      <c r="N1137" s="152"/>
    </row>
    <row r="1138" spans="1:14" x14ac:dyDescent="0.2">
      <c r="B1138" s="96" t="s">
        <v>119</v>
      </c>
      <c r="C1138" s="151"/>
      <c r="D1138" s="151"/>
      <c r="E1138" s="151"/>
      <c r="F1138" s="151"/>
      <c r="G1138" s="151"/>
      <c r="H1138" s="87"/>
      <c r="I1138" s="152"/>
      <c r="K1138" s="178" t="s">
        <v>119</v>
      </c>
      <c r="L1138" s="178"/>
      <c r="M1138" s="152"/>
      <c r="N1138" s="152"/>
    </row>
    <row r="1139" spans="1:14" x14ac:dyDescent="0.2">
      <c r="B1139" s="151"/>
      <c r="C1139" s="151"/>
      <c r="D1139" s="151"/>
      <c r="E1139" s="151"/>
      <c r="F1139" s="151"/>
      <c r="G1139" s="151"/>
      <c r="H1139" s="87"/>
      <c r="I1139" s="152"/>
      <c r="J1139" s="152"/>
      <c r="K1139" s="152"/>
      <c r="L1139" s="152"/>
      <c r="M1139" s="152"/>
      <c r="N1139" s="152"/>
    </row>
    <row r="1140" spans="1:14" x14ac:dyDescent="0.2">
      <c r="B1140" s="174" t="s">
        <v>120</v>
      </c>
      <c r="C1140" s="151"/>
      <c r="D1140" s="151"/>
      <c r="E1140" s="151"/>
      <c r="F1140" s="151"/>
      <c r="G1140" s="151"/>
      <c r="H1140" s="87"/>
      <c r="I1140" s="152"/>
      <c r="J1140" s="152" t="s">
        <v>120</v>
      </c>
      <c r="K1140" s="152"/>
      <c r="L1140" s="152"/>
      <c r="M1140" s="152"/>
      <c r="N1140" s="152"/>
    </row>
    <row r="1141" spans="1:14" x14ac:dyDescent="0.2">
      <c r="A1141" s="139"/>
    </row>
    <row r="1142" spans="1:14" x14ac:dyDescent="0.2">
      <c r="A1142" s="138"/>
      <c r="B1142" s="151"/>
      <c r="C1142" s="151"/>
      <c r="D1142" s="151"/>
      <c r="E1142" s="151"/>
      <c r="F1142" s="151"/>
      <c r="G1142" s="151"/>
      <c r="H1142" s="87"/>
      <c r="I1142" s="152"/>
      <c r="J1142" s="152"/>
      <c r="K1142" s="152"/>
      <c r="M1142" s="152"/>
      <c r="N1142" s="154" t="s">
        <v>87</v>
      </c>
    </row>
    <row r="1143" spans="1:14" x14ac:dyDescent="0.2">
      <c r="B1143" s="151"/>
      <c r="C1143" s="151"/>
      <c r="D1143" s="151"/>
      <c r="E1143" s="151"/>
      <c r="F1143" s="151"/>
      <c r="G1143" s="151"/>
      <c r="H1143" s="87"/>
      <c r="I1143" s="152"/>
      <c r="J1143" s="152"/>
      <c r="K1143" s="152"/>
      <c r="M1143" s="152"/>
      <c r="N1143" s="154" t="s">
        <v>88</v>
      </c>
    </row>
    <row r="1144" spans="1:14" x14ac:dyDescent="0.2">
      <c r="B1144" s="151"/>
      <c r="C1144" s="151"/>
      <c r="D1144" s="151"/>
      <c r="E1144" s="151"/>
      <c r="F1144" s="151"/>
      <c r="G1144" s="151"/>
      <c r="H1144" s="87"/>
      <c r="I1144" s="152"/>
      <c r="J1144" s="152"/>
      <c r="K1144" s="152"/>
      <c r="M1144" s="152"/>
      <c r="N1144" s="154" t="s">
        <v>89</v>
      </c>
    </row>
    <row r="1145" spans="1:14" x14ac:dyDescent="0.2">
      <c r="B1145" s="151"/>
      <c r="C1145" s="151"/>
      <c r="D1145" s="151"/>
      <c r="E1145" s="151"/>
      <c r="F1145" s="151"/>
      <c r="G1145" s="151"/>
      <c r="H1145" s="87"/>
      <c r="I1145" s="152"/>
      <c r="J1145" s="152"/>
      <c r="K1145" s="152"/>
      <c r="L1145" s="152"/>
      <c r="M1145" s="152"/>
      <c r="N1145" s="152"/>
    </row>
    <row r="1146" spans="1:14" x14ac:dyDescent="0.2">
      <c r="B1146" s="151"/>
      <c r="D1146" s="151"/>
      <c r="E1146" s="151"/>
      <c r="F1146" s="151"/>
      <c r="G1146" s="151"/>
      <c r="H1146" s="151" t="s">
        <v>90</v>
      </c>
      <c r="I1146" s="151"/>
      <c r="J1146" s="151"/>
      <c r="K1146" s="151"/>
      <c r="L1146" s="151"/>
      <c r="M1146" s="152"/>
      <c r="N1146" s="152"/>
    </row>
    <row r="1147" spans="1:14" x14ac:dyDescent="0.2">
      <c r="B1147" s="151"/>
      <c r="D1147" s="151"/>
      <c r="E1147" s="151"/>
      <c r="F1147" s="151" t="s">
        <v>91</v>
      </c>
      <c r="G1147" s="151"/>
      <c r="H1147" s="151"/>
      <c r="I1147" s="151"/>
      <c r="J1147" s="151"/>
      <c r="K1147" s="151"/>
      <c r="L1147" s="151"/>
      <c r="M1147" s="152"/>
      <c r="N1147" s="152"/>
    </row>
    <row r="1148" spans="1:14" x14ac:dyDescent="0.2">
      <c r="B1148" s="151" t="s">
        <v>92</v>
      </c>
      <c r="C1148" s="86"/>
      <c r="D1148" s="86"/>
      <c r="E1148" s="86"/>
      <c r="F1148" s="86"/>
      <c r="G1148" s="86"/>
      <c r="H1148" s="86"/>
      <c r="I1148" s="156"/>
      <c r="J1148" s="156"/>
      <c r="K1148" s="156"/>
      <c r="L1148" s="152" t="s">
        <v>93</v>
      </c>
      <c r="M1148" s="152"/>
      <c r="N1148" s="152"/>
    </row>
    <row r="1149" spans="1:14" x14ac:dyDescent="0.2">
      <c r="B1149" s="151"/>
      <c r="C1149" s="86"/>
      <c r="D1149" s="86"/>
      <c r="E1149" s="86"/>
      <c r="F1149" s="86"/>
      <c r="G1149" s="86"/>
      <c r="H1149" s="86"/>
      <c r="I1149" s="156"/>
      <c r="J1149" s="156"/>
      <c r="K1149" s="156"/>
      <c r="L1149" s="156"/>
      <c r="M1149" s="156"/>
      <c r="N1149" s="156"/>
    </row>
    <row r="1150" spans="1:14" x14ac:dyDescent="0.2">
      <c r="B1150" s="151" t="s">
        <v>159</v>
      </c>
      <c r="C1150" s="86"/>
      <c r="D1150" s="86"/>
      <c r="E1150" s="86"/>
      <c r="F1150" s="86"/>
      <c r="G1150" s="86"/>
      <c r="H1150" s="86"/>
      <c r="I1150" s="156"/>
      <c r="J1150" s="156"/>
      <c r="K1150" s="156"/>
      <c r="L1150" s="156"/>
      <c r="M1150" s="156"/>
      <c r="N1150" s="156"/>
    </row>
    <row r="1151" spans="1:14" x14ac:dyDescent="0.2">
      <c r="B1151" s="151" t="s">
        <v>94</v>
      </c>
      <c r="C1151" s="86"/>
      <c r="D1151" s="86"/>
      <c r="E1151" s="86"/>
      <c r="F1151" s="86"/>
      <c r="G1151" s="86"/>
      <c r="H1151" s="86"/>
      <c r="I1151" s="156"/>
      <c r="J1151" s="156"/>
      <c r="K1151" s="156"/>
      <c r="L1151" s="156"/>
      <c r="M1151" s="156"/>
      <c r="N1151" s="156"/>
    </row>
    <row r="1152" spans="1:14" x14ac:dyDescent="0.2">
      <c r="B1152" s="151" t="s">
        <v>158</v>
      </c>
      <c r="C1152" s="86"/>
      <c r="D1152" s="86"/>
      <c r="E1152" s="86"/>
      <c r="F1152" s="86"/>
      <c r="G1152" s="86"/>
      <c r="H1152" s="86"/>
      <c r="I1152" s="156"/>
      <c r="J1152" s="156"/>
      <c r="K1152" s="156"/>
      <c r="L1152" s="156"/>
      <c r="M1152" s="156"/>
      <c r="N1152" s="156"/>
    </row>
    <row r="1153" spans="1:14" x14ac:dyDescent="0.2">
      <c r="B1153" s="151" t="s">
        <v>161</v>
      </c>
      <c r="C1153" s="86"/>
      <c r="D1153" s="86"/>
      <c r="E1153" s="86"/>
      <c r="F1153" s="86"/>
      <c r="G1153" s="86"/>
      <c r="H1153" s="86"/>
      <c r="I1153" s="156"/>
      <c r="J1153" s="156"/>
      <c r="K1153" s="156"/>
      <c r="L1153" s="156"/>
      <c r="M1153" s="156"/>
      <c r="N1153" s="156"/>
    </row>
    <row r="1154" spans="1:14" x14ac:dyDescent="0.2">
      <c r="B1154" s="151"/>
      <c r="C1154" s="151"/>
      <c r="D1154" s="151"/>
      <c r="E1154" s="151"/>
      <c r="F1154" s="151"/>
      <c r="G1154" s="151"/>
      <c r="H1154" s="87"/>
      <c r="I1154" s="152"/>
      <c r="J1154" s="157"/>
      <c r="K1154" s="152"/>
      <c r="L1154" s="152"/>
      <c r="M1154" s="152"/>
      <c r="N1154" s="152"/>
    </row>
    <row r="1155" spans="1:14" ht="12.75" customHeight="1" x14ac:dyDescent="0.2">
      <c r="B1155" s="130" t="s">
        <v>34</v>
      </c>
      <c r="C1155" s="132" t="s">
        <v>95</v>
      </c>
      <c r="D1155" s="130" t="s">
        <v>96</v>
      </c>
      <c r="E1155" s="130" t="s">
        <v>97</v>
      </c>
      <c r="F1155" s="130" t="s">
        <v>121</v>
      </c>
      <c r="G1155" s="130" t="s">
        <v>98</v>
      </c>
      <c r="H1155" s="128" t="s">
        <v>7</v>
      </c>
      <c r="I1155" s="150" t="s">
        <v>167</v>
      </c>
      <c r="K1155" s="158"/>
      <c r="L1155" s="159"/>
      <c r="M1155" s="160" t="s">
        <v>99</v>
      </c>
      <c r="N1155" s="161" t="s">
        <v>100</v>
      </c>
    </row>
    <row r="1156" spans="1:14" x14ac:dyDescent="0.2">
      <c r="B1156" s="131"/>
      <c r="C1156" s="133"/>
      <c r="D1156" s="131"/>
      <c r="E1156" s="131"/>
      <c r="F1156" s="131"/>
      <c r="G1156" s="131"/>
      <c r="H1156" s="129"/>
      <c r="I1156" s="149" t="s">
        <v>101</v>
      </c>
      <c r="J1156" s="75" t="s">
        <v>102</v>
      </c>
      <c r="K1156" s="75" t="s">
        <v>103</v>
      </c>
      <c r="L1156" s="75" t="s">
        <v>104</v>
      </c>
      <c r="M1156" s="149"/>
      <c r="N1156" s="162"/>
    </row>
    <row r="1157" spans="1:14" ht="12.75" customHeight="1" x14ac:dyDescent="0.2">
      <c r="A1157" s="94" t="s">
        <v>200</v>
      </c>
      <c r="B1157" s="163"/>
      <c r="C1157" s="140"/>
      <c r="D1157" s="140"/>
      <c r="E1157" s="140"/>
      <c r="F1157" s="140"/>
      <c r="G1157" s="141"/>
      <c r="H1157" s="11" t="s">
        <v>16</v>
      </c>
      <c r="I1157" s="12">
        <v>102.99</v>
      </c>
      <c r="J1157" s="12">
        <v>73.39</v>
      </c>
      <c r="K1157" s="12">
        <v>37.18</v>
      </c>
      <c r="L1157" s="12"/>
      <c r="M1157" s="12">
        <v>5.87</v>
      </c>
      <c r="N1157" s="12"/>
    </row>
    <row r="1158" spans="1:14" x14ac:dyDescent="0.2">
      <c r="A1158" s="94">
        <v>20</v>
      </c>
      <c r="B1158" s="142"/>
      <c r="C1158" s="143"/>
      <c r="D1158" s="143"/>
      <c r="E1158" s="143"/>
      <c r="F1158" s="143"/>
      <c r="G1158" s="144"/>
      <c r="H1158" s="11" t="s">
        <v>24</v>
      </c>
      <c r="I1158" s="12">
        <v>770.31</v>
      </c>
      <c r="J1158" s="12">
        <v>550.4</v>
      </c>
      <c r="K1158" s="12">
        <v>276.91000000000003</v>
      </c>
      <c r="L1158" s="12"/>
      <c r="M1158" s="12">
        <v>23.97</v>
      </c>
      <c r="N1158" s="12"/>
    </row>
    <row r="1159" spans="1:14" x14ac:dyDescent="0.2">
      <c r="B1159" s="142"/>
      <c r="C1159" s="143"/>
      <c r="D1159" s="143"/>
      <c r="E1159" s="143"/>
      <c r="F1159" s="143"/>
      <c r="G1159" s="144"/>
      <c r="H1159" s="11" t="s">
        <v>18</v>
      </c>
      <c r="I1159" s="12">
        <v>61.16</v>
      </c>
      <c r="J1159" s="12">
        <v>44.52</v>
      </c>
      <c r="K1159" s="12">
        <v>22.75</v>
      </c>
      <c r="L1159" s="12"/>
      <c r="M1159" s="12">
        <v>1.22</v>
      </c>
      <c r="N1159" s="12"/>
    </row>
    <row r="1160" spans="1:14" x14ac:dyDescent="0.2">
      <c r="B1160" s="164"/>
      <c r="C1160" s="148" t="s">
        <v>163</v>
      </c>
      <c r="D1160" s="143"/>
      <c r="E1160" s="143"/>
      <c r="F1160" s="143"/>
      <c r="G1160" s="144"/>
      <c r="H1160" s="11" t="s">
        <v>63</v>
      </c>
      <c r="I1160" s="12">
        <v>61.16</v>
      </c>
      <c r="J1160" s="12">
        <v>44.52</v>
      </c>
      <c r="K1160" s="12">
        <v>22.75</v>
      </c>
      <c r="L1160" s="12"/>
      <c r="M1160" s="12">
        <v>1.22</v>
      </c>
      <c r="N1160" s="12"/>
    </row>
    <row r="1161" spans="1:14" x14ac:dyDescent="0.2">
      <c r="B1161" s="142"/>
      <c r="C1161" s="143"/>
      <c r="D1161" s="143"/>
      <c r="E1161" s="143"/>
      <c r="F1161" s="143"/>
      <c r="G1161" s="144"/>
      <c r="H1161" s="11" t="s">
        <v>56</v>
      </c>
      <c r="I1161" s="12">
        <v>770.31</v>
      </c>
      <c r="J1161" s="12">
        <v>550.4</v>
      </c>
      <c r="K1161" s="12">
        <v>276.91000000000003</v>
      </c>
      <c r="L1161" s="12"/>
      <c r="M1161" s="12">
        <v>23.97</v>
      </c>
      <c r="N1161" s="12"/>
    </row>
    <row r="1162" spans="1:14" x14ac:dyDescent="0.2">
      <c r="B1162" s="142"/>
      <c r="C1162" s="143"/>
      <c r="D1162" s="143"/>
      <c r="E1162" s="143"/>
      <c r="F1162" s="143"/>
      <c r="G1162" s="144"/>
      <c r="H1162" s="11" t="s">
        <v>28</v>
      </c>
      <c r="I1162" s="12">
        <v>61.16</v>
      </c>
      <c r="J1162" s="12">
        <v>44.52</v>
      </c>
      <c r="K1162" s="12">
        <v>22.75</v>
      </c>
      <c r="L1162" s="12"/>
      <c r="M1162" s="12">
        <v>1.22</v>
      </c>
      <c r="N1162" s="12"/>
    </row>
    <row r="1163" spans="1:14" x14ac:dyDescent="0.2">
      <c r="B1163" s="145"/>
      <c r="C1163" s="146"/>
      <c r="D1163" s="146"/>
      <c r="E1163" s="146"/>
      <c r="F1163" s="146"/>
      <c r="G1163" s="147"/>
      <c r="H1163" s="11" t="s">
        <v>17</v>
      </c>
      <c r="I1163" s="12">
        <v>19.57</v>
      </c>
      <c r="J1163" s="12">
        <v>14.92</v>
      </c>
      <c r="K1163" s="12">
        <v>7.58</v>
      </c>
      <c r="L1163" s="12"/>
      <c r="M1163" s="12">
        <v>0.49</v>
      </c>
      <c r="N1163" s="12"/>
    </row>
    <row r="1164" spans="1:14" x14ac:dyDescent="0.2">
      <c r="A1164" s="94">
        <v>703</v>
      </c>
      <c r="B1164" s="70" t="s">
        <v>23</v>
      </c>
      <c r="C1164" s="97" t="s">
        <v>105</v>
      </c>
      <c r="D1164" s="70">
        <v>67</v>
      </c>
      <c r="E1164" s="70">
        <v>2</v>
      </c>
      <c r="F1164" s="70">
        <v>1</v>
      </c>
      <c r="G1164" s="179">
        <v>4.0999999999999996</v>
      </c>
      <c r="H1164" s="165" t="s">
        <v>16</v>
      </c>
      <c r="I1164" s="166">
        <v>38</v>
      </c>
      <c r="J1164" s="166">
        <v>49.3</v>
      </c>
      <c r="K1164" s="166">
        <v>6.3</v>
      </c>
      <c r="L1164" s="92">
        <v>93.6</v>
      </c>
      <c r="M1164" s="88">
        <v>171.4</v>
      </c>
      <c r="N1164" s="88">
        <v>265</v>
      </c>
    </row>
    <row r="1165" spans="1:14" x14ac:dyDescent="0.2">
      <c r="B1165" s="8"/>
      <c r="C1165" s="8"/>
      <c r="D1165" s="8"/>
      <c r="E1165" s="8"/>
      <c r="F1165" s="8"/>
      <c r="G1165" s="8"/>
      <c r="H1165" s="135" t="s">
        <v>106</v>
      </c>
      <c r="I1165" s="136">
        <v>3913.62</v>
      </c>
      <c r="J1165" s="136">
        <v>3618.13</v>
      </c>
      <c r="K1165" s="136">
        <v>234.23</v>
      </c>
      <c r="L1165" s="136">
        <v>7765.98</v>
      </c>
      <c r="M1165" s="136">
        <v>1006.12</v>
      </c>
      <c r="N1165" s="136">
        <v>14706.26</v>
      </c>
    </row>
    <row r="1166" spans="1:14" x14ac:dyDescent="0.2">
      <c r="B1166" s="8"/>
      <c r="C1166" s="8"/>
      <c r="D1166" s="8"/>
      <c r="E1166" s="8"/>
      <c r="F1166" s="8"/>
      <c r="G1166" s="8"/>
      <c r="H1166" s="165" t="s">
        <v>24</v>
      </c>
      <c r="I1166" s="166">
        <v>0</v>
      </c>
      <c r="J1166" s="166">
        <v>0</v>
      </c>
      <c r="K1166" s="166">
        <v>0</v>
      </c>
      <c r="L1166" s="92">
        <v>0</v>
      </c>
      <c r="M1166" s="88">
        <v>0</v>
      </c>
      <c r="N1166" s="88">
        <v>0</v>
      </c>
    </row>
    <row r="1167" spans="1:14" x14ac:dyDescent="0.2">
      <c r="B1167" s="8"/>
      <c r="C1167" s="8"/>
      <c r="D1167" s="8"/>
      <c r="E1167" s="8"/>
      <c r="F1167" s="8"/>
      <c r="G1167" s="8"/>
      <c r="H1167" s="135" t="s">
        <v>106</v>
      </c>
      <c r="I1167" s="136">
        <v>0</v>
      </c>
      <c r="J1167" s="136">
        <v>0</v>
      </c>
      <c r="K1167" s="136">
        <v>0</v>
      </c>
      <c r="L1167" s="136">
        <v>0</v>
      </c>
      <c r="M1167" s="136">
        <v>0</v>
      </c>
      <c r="N1167" s="136">
        <v>0</v>
      </c>
    </row>
    <row r="1168" spans="1:14" x14ac:dyDescent="0.2">
      <c r="B1168" s="8"/>
      <c r="C1168" s="8"/>
      <c r="D1168" s="8"/>
      <c r="E1168" s="8"/>
      <c r="F1168" s="8"/>
      <c r="G1168" s="8"/>
      <c r="H1168" s="165" t="s">
        <v>37</v>
      </c>
      <c r="I1168" s="166">
        <v>0</v>
      </c>
      <c r="J1168" s="166">
        <v>0</v>
      </c>
      <c r="K1168" s="166">
        <v>0</v>
      </c>
      <c r="L1168" s="92">
        <v>0</v>
      </c>
      <c r="M1168" s="88">
        <v>0</v>
      </c>
      <c r="N1168" s="88">
        <v>0</v>
      </c>
    </row>
    <row r="1169" spans="1:14" x14ac:dyDescent="0.2">
      <c r="B1169" s="8"/>
      <c r="C1169" s="8"/>
      <c r="D1169" s="8"/>
      <c r="E1169" s="8"/>
      <c r="F1169" s="8"/>
      <c r="G1169" s="8"/>
      <c r="H1169" s="135" t="s">
        <v>106</v>
      </c>
      <c r="I1169" s="136">
        <v>0</v>
      </c>
      <c r="J1169" s="136">
        <v>0</v>
      </c>
      <c r="K1169" s="136">
        <v>0</v>
      </c>
      <c r="L1169" s="136">
        <v>0</v>
      </c>
      <c r="M1169" s="136">
        <v>0</v>
      </c>
      <c r="N1169" s="136">
        <v>0</v>
      </c>
    </row>
    <row r="1170" spans="1:14" x14ac:dyDescent="0.2">
      <c r="B1170" s="8"/>
      <c r="C1170" s="8"/>
      <c r="D1170" s="8"/>
      <c r="E1170" s="8"/>
      <c r="F1170" s="8"/>
      <c r="G1170" s="8"/>
      <c r="H1170" s="14" t="s">
        <v>18</v>
      </c>
      <c r="I1170" s="92">
        <v>15.52</v>
      </c>
      <c r="J1170" s="92">
        <v>39.69</v>
      </c>
      <c r="K1170" s="92">
        <v>4.07</v>
      </c>
      <c r="L1170" s="92">
        <v>59.279999999999994</v>
      </c>
      <c r="M1170" s="92">
        <v>164.82</v>
      </c>
      <c r="N1170" s="88">
        <v>224.1</v>
      </c>
    </row>
    <row r="1171" spans="1:14" x14ac:dyDescent="0.2">
      <c r="B1171" s="8"/>
      <c r="C1171" s="8"/>
      <c r="D1171" s="8"/>
      <c r="E1171" s="8"/>
      <c r="F1171" s="8"/>
      <c r="G1171" s="8"/>
      <c r="H1171" s="135" t="s">
        <v>106</v>
      </c>
      <c r="I1171" s="136">
        <v>949.2</v>
      </c>
      <c r="J1171" s="136">
        <v>1767</v>
      </c>
      <c r="K1171" s="136">
        <v>92.59</v>
      </c>
      <c r="L1171" s="136">
        <v>2808.79</v>
      </c>
      <c r="M1171" s="136">
        <v>201.08</v>
      </c>
      <c r="N1171" s="136">
        <v>5046.84</v>
      </c>
    </row>
    <row r="1172" spans="1:14" x14ac:dyDescent="0.2">
      <c r="B1172" s="8"/>
      <c r="C1172" s="8"/>
      <c r="D1172" s="8"/>
      <c r="E1172" s="8"/>
      <c r="F1172" s="8"/>
      <c r="G1172" s="8"/>
      <c r="H1172" s="14" t="s">
        <v>63</v>
      </c>
      <c r="I1172" s="92">
        <v>0</v>
      </c>
      <c r="J1172" s="92">
        <v>0</v>
      </c>
      <c r="K1172" s="92">
        <v>0</v>
      </c>
      <c r="L1172" s="92">
        <v>0</v>
      </c>
      <c r="M1172" s="92">
        <v>0</v>
      </c>
      <c r="N1172" s="88">
        <v>0</v>
      </c>
    </row>
    <row r="1173" spans="1:14" x14ac:dyDescent="0.2">
      <c r="B1173" s="8"/>
      <c r="C1173" s="8"/>
      <c r="D1173" s="8"/>
      <c r="E1173" s="8"/>
      <c r="F1173" s="8"/>
      <c r="G1173" s="8"/>
      <c r="H1173" s="135" t="s">
        <v>106</v>
      </c>
      <c r="I1173" s="136">
        <v>0</v>
      </c>
      <c r="J1173" s="136">
        <v>0</v>
      </c>
      <c r="K1173" s="136">
        <v>0</v>
      </c>
      <c r="L1173" s="136">
        <v>0</v>
      </c>
      <c r="M1173" s="136">
        <v>0</v>
      </c>
      <c r="N1173" s="136">
        <v>0</v>
      </c>
    </row>
    <row r="1174" spans="1:14" x14ac:dyDescent="0.2">
      <c r="B1174" s="8"/>
      <c r="C1174" s="8"/>
      <c r="D1174" s="8"/>
      <c r="E1174" s="8"/>
      <c r="F1174" s="8"/>
      <c r="G1174" s="8"/>
      <c r="H1174" s="14" t="s">
        <v>56</v>
      </c>
      <c r="I1174" s="92">
        <v>0</v>
      </c>
      <c r="J1174" s="92">
        <v>0</v>
      </c>
      <c r="K1174" s="92">
        <v>0</v>
      </c>
      <c r="L1174" s="92">
        <v>0</v>
      </c>
      <c r="M1174" s="92">
        <v>0</v>
      </c>
      <c r="N1174" s="88">
        <v>0</v>
      </c>
    </row>
    <row r="1175" spans="1:14" x14ac:dyDescent="0.2">
      <c r="B1175" s="8"/>
      <c r="C1175" s="8"/>
      <c r="D1175" s="8"/>
      <c r="E1175" s="8"/>
      <c r="F1175" s="8"/>
      <c r="G1175" s="8"/>
      <c r="H1175" s="135" t="s">
        <v>106</v>
      </c>
      <c r="I1175" s="136">
        <v>0</v>
      </c>
      <c r="J1175" s="136">
        <v>0</v>
      </c>
      <c r="K1175" s="136">
        <v>0</v>
      </c>
      <c r="L1175" s="136">
        <v>0</v>
      </c>
      <c r="M1175" s="136">
        <v>0</v>
      </c>
      <c r="N1175" s="136">
        <v>0</v>
      </c>
    </row>
    <row r="1176" spans="1:14" x14ac:dyDescent="0.2">
      <c r="B1176" s="8"/>
      <c r="C1176" s="8"/>
      <c r="D1176" s="8"/>
      <c r="E1176" s="8"/>
      <c r="F1176" s="8"/>
      <c r="G1176" s="8"/>
      <c r="H1176" s="14" t="s">
        <v>28</v>
      </c>
      <c r="I1176" s="92">
        <v>0</v>
      </c>
      <c r="J1176" s="92">
        <v>0</v>
      </c>
      <c r="K1176" s="92">
        <v>0</v>
      </c>
      <c r="L1176" s="92">
        <v>0</v>
      </c>
      <c r="M1176" s="92">
        <v>0</v>
      </c>
      <c r="N1176" s="88">
        <v>0</v>
      </c>
    </row>
    <row r="1177" spans="1:14" x14ac:dyDescent="0.2">
      <c r="B1177" s="8"/>
      <c r="C1177" s="8"/>
      <c r="D1177" s="8"/>
      <c r="E1177" s="8"/>
      <c r="F1177" s="8"/>
      <c r="G1177" s="8"/>
      <c r="H1177" s="135" t="s">
        <v>106</v>
      </c>
      <c r="I1177" s="136">
        <v>0</v>
      </c>
      <c r="J1177" s="136">
        <v>0</v>
      </c>
      <c r="K1177" s="136">
        <v>0</v>
      </c>
      <c r="L1177" s="136">
        <v>0</v>
      </c>
      <c r="M1177" s="136">
        <v>0</v>
      </c>
      <c r="N1177" s="136">
        <v>0</v>
      </c>
    </row>
    <row r="1178" spans="1:14" x14ac:dyDescent="0.2">
      <c r="B1178" s="180"/>
      <c r="C1178" s="180"/>
      <c r="D1178" s="180"/>
      <c r="E1178" s="180"/>
      <c r="F1178" s="180"/>
      <c r="G1178" s="180"/>
      <c r="H1178" s="14" t="s">
        <v>17</v>
      </c>
      <c r="I1178" s="92">
        <v>90.8</v>
      </c>
      <c r="J1178" s="92">
        <v>53.8</v>
      </c>
      <c r="K1178" s="92">
        <v>3.6</v>
      </c>
      <c r="L1178" s="92">
        <v>148.19999999999999</v>
      </c>
      <c r="M1178" s="92">
        <v>251</v>
      </c>
      <c r="N1178" s="88">
        <v>399.2</v>
      </c>
    </row>
    <row r="1179" spans="1:14" x14ac:dyDescent="0.2">
      <c r="B1179" s="180"/>
      <c r="C1179" s="180"/>
      <c r="D1179" s="180"/>
      <c r="E1179" s="180"/>
      <c r="F1179" s="180"/>
      <c r="G1179" s="180"/>
      <c r="H1179" s="135" t="s">
        <v>106</v>
      </c>
      <c r="I1179" s="136">
        <v>1776.96</v>
      </c>
      <c r="J1179" s="136">
        <v>802.7</v>
      </c>
      <c r="K1179" s="136">
        <v>27.29</v>
      </c>
      <c r="L1179" s="136">
        <v>2606.9499999999998</v>
      </c>
      <c r="M1179" s="136">
        <v>122.99</v>
      </c>
      <c r="N1179" s="136">
        <v>4576.8</v>
      </c>
    </row>
    <row r="1180" spans="1:14" x14ac:dyDescent="0.2">
      <c r="B1180" s="180"/>
      <c r="C1180" s="180"/>
      <c r="D1180" s="180"/>
      <c r="E1180" s="180"/>
      <c r="F1180" s="180"/>
      <c r="G1180" s="180"/>
      <c r="H1180" s="13" t="s">
        <v>107</v>
      </c>
      <c r="I1180" s="91">
        <v>0</v>
      </c>
      <c r="J1180" s="91">
        <v>0</v>
      </c>
      <c r="K1180" s="91">
        <v>0</v>
      </c>
      <c r="L1180" s="91">
        <v>0</v>
      </c>
      <c r="M1180" s="91">
        <v>0</v>
      </c>
      <c r="N1180" s="85">
        <v>0</v>
      </c>
    </row>
    <row r="1181" spans="1:14" x14ac:dyDescent="0.2">
      <c r="B1181" s="180"/>
      <c r="C1181" s="180"/>
      <c r="D1181" s="180"/>
      <c r="E1181" s="180"/>
      <c r="F1181" s="180"/>
      <c r="G1181" s="180"/>
      <c r="H1181" s="137" t="s">
        <v>122</v>
      </c>
      <c r="I1181" s="136">
        <v>6639.78</v>
      </c>
      <c r="J1181" s="136">
        <v>6187.83</v>
      </c>
      <c r="K1181" s="136">
        <v>354.11</v>
      </c>
      <c r="L1181" s="136">
        <v>13181.720000000001</v>
      </c>
      <c r="M1181" s="136">
        <v>1330.19</v>
      </c>
      <c r="N1181" s="136">
        <v>24329.899999999998</v>
      </c>
    </row>
    <row r="1183" spans="1:14" x14ac:dyDescent="0.2">
      <c r="B1183" s="171" t="s">
        <v>108</v>
      </c>
      <c r="C1183" s="171"/>
      <c r="D1183" s="171"/>
      <c r="E1183" s="171"/>
      <c r="F1183" s="172"/>
      <c r="G1183" s="151"/>
      <c r="H1183" s="87"/>
      <c r="I1183" s="152"/>
      <c r="J1183" s="170"/>
      <c r="K1183" s="170"/>
      <c r="L1183" s="170"/>
      <c r="M1183" s="170"/>
      <c r="N1183" s="170"/>
    </row>
    <row r="1184" spans="1:14" x14ac:dyDescent="0.2">
      <c r="A1184" s="95"/>
      <c r="B1184" s="87" t="s">
        <v>156</v>
      </c>
      <c r="C1184" s="87"/>
      <c r="D1184" s="87"/>
      <c r="E1184" s="87"/>
      <c r="F1184" s="87"/>
      <c r="G1184" s="87"/>
      <c r="H1184" s="87"/>
      <c r="I1184" s="87"/>
      <c r="J1184" s="173"/>
      <c r="K1184" s="173"/>
      <c r="L1184" s="173"/>
      <c r="M1184" s="173"/>
      <c r="N1184" s="173"/>
    </row>
    <row r="1185" spans="2:14" x14ac:dyDescent="0.2">
      <c r="B1185" s="151" t="s">
        <v>109</v>
      </c>
      <c r="C1185" s="151"/>
      <c r="D1185" s="151"/>
      <c r="E1185" s="151"/>
      <c r="F1185" s="151"/>
      <c r="G1185" s="151"/>
      <c r="H1185" s="151"/>
      <c r="I1185" s="151"/>
      <c r="J1185" s="170"/>
      <c r="K1185" s="170"/>
      <c r="L1185" s="170"/>
      <c r="M1185" s="170"/>
      <c r="N1185" s="170"/>
    </row>
    <row r="1186" spans="2:14" x14ac:dyDescent="0.2">
      <c r="B1186" s="151" t="s">
        <v>110</v>
      </c>
      <c r="C1186" s="151"/>
      <c r="D1186" s="151"/>
      <c r="E1186" s="151"/>
      <c r="F1186" s="151"/>
      <c r="G1186" s="151"/>
      <c r="H1186" s="151"/>
      <c r="I1186" s="151"/>
      <c r="J1186" s="170"/>
      <c r="K1186" s="170"/>
      <c r="L1186" s="170"/>
      <c r="M1186" s="170"/>
      <c r="N1186" s="170"/>
    </row>
    <row r="1187" spans="2:14" x14ac:dyDescent="0.2">
      <c r="B1187" s="151" t="s">
        <v>111</v>
      </c>
      <c r="C1187" s="151"/>
      <c r="D1187" s="151"/>
      <c r="E1187" s="151"/>
      <c r="F1187" s="151"/>
      <c r="G1187" s="151"/>
      <c r="H1187" s="151"/>
      <c r="I1187" s="151"/>
      <c r="J1187" s="170"/>
      <c r="K1187" s="170"/>
      <c r="L1187" s="170"/>
      <c r="M1187" s="170"/>
      <c r="N1187" s="170"/>
    </row>
    <row r="1188" spans="2:14" x14ac:dyDescent="0.2">
      <c r="B1188" s="151" t="s">
        <v>112</v>
      </c>
      <c r="C1188" s="151"/>
      <c r="D1188" s="151"/>
      <c r="E1188" s="151"/>
      <c r="F1188" s="151"/>
      <c r="G1188" s="151"/>
      <c r="H1188" s="151"/>
      <c r="I1188" s="151"/>
      <c r="J1188" s="152"/>
      <c r="K1188" s="152"/>
      <c r="L1188" s="152"/>
      <c r="M1188" s="152"/>
      <c r="N1188" s="152"/>
    </row>
    <row r="1189" spans="2:14" x14ac:dyDescent="0.2">
      <c r="B1189" s="151" t="s">
        <v>113</v>
      </c>
      <c r="C1189" s="151"/>
      <c r="D1189" s="151"/>
      <c r="E1189" s="151"/>
      <c r="F1189" s="151"/>
      <c r="G1189" s="151"/>
      <c r="H1189" s="151"/>
      <c r="I1189" s="151"/>
      <c r="J1189" s="152"/>
      <c r="K1189" s="152"/>
      <c r="L1189" s="152"/>
      <c r="M1189" s="152"/>
      <c r="N1189" s="152"/>
    </row>
    <row r="1190" spans="2:14" x14ac:dyDescent="0.2">
      <c r="B1190" s="151" t="s">
        <v>114</v>
      </c>
      <c r="C1190" s="151"/>
      <c r="D1190" s="151"/>
      <c r="E1190" s="151"/>
      <c r="F1190" s="151"/>
      <c r="G1190" s="151"/>
      <c r="H1190" s="151"/>
      <c r="I1190" s="151"/>
      <c r="J1190" s="152"/>
      <c r="K1190" s="152"/>
      <c r="L1190" s="152"/>
      <c r="M1190" s="152"/>
      <c r="N1190" s="152"/>
    </row>
    <row r="1191" spans="2:14" x14ac:dyDescent="0.2">
      <c r="B1191" s="151" t="s">
        <v>115</v>
      </c>
      <c r="C1191" s="151"/>
      <c r="D1191" s="151"/>
      <c r="E1191" s="151"/>
      <c r="F1191" s="151"/>
      <c r="G1191" s="151"/>
      <c r="H1191" s="151"/>
      <c r="I1191" s="151"/>
      <c r="J1191" s="152"/>
      <c r="K1191" s="152"/>
      <c r="L1191" s="152"/>
      <c r="M1191" s="152"/>
      <c r="N1191" s="152"/>
    </row>
    <row r="1192" spans="2:14" x14ac:dyDescent="0.2">
      <c r="B1192" s="174"/>
      <c r="C1192" s="174"/>
      <c r="D1192" s="174"/>
      <c r="E1192" s="174"/>
      <c r="F1192" s="174"/>
      <c r="G1192" s="174"/>
      <c r="H1192" s="174"/>
      <c r="I1192" s="175"/>
      <c r="J1192" s="152"/>
      <c r="K1192" s="152"/>
      <c r="L1192" s="152"/>
      <c r="M1192" s="152"/>
      <c r="N1192" s="152"/>
    </row>
    <row r="1193" spans="2:14" x14ac:dyDescent="0.2">
      <c r="B1193" s="151" t="s">
        <v>116</v>
      </c>
      <c r="C1193" s="151"/>
      <c r="D1193" s="151"/>
      <c r="E1193" s="151"/>
      <c r="F1193" s="151"/>
      <c r="G1193" s="151"/>
      <c r="H1193" s="87"/>
      <c r="I1193" s="152"/>
      <c r="J1193" s="152" t="s">
        <v>117</v>
      </c>
      <c r="K1193" s="152"/>
      <c r="L1193" s="152"/>
      <c r="M1193" s="152"/>
      <c r="N1193" s="152"/>
    </row>
    <row r="1194" spans="2:14" x14ac:dyDescent="0.2">
      <c r="B1194" s="176" t="s">
        <v>155</v>
      </c>
      <c r="C1194" s="176"/>
      <c r="D1194" s="151"/>
      <c r="E1194" s="151"/>
      <c r="F1194" s="151"/>
      <c r="G1194" s="151"/>
      <c r="H1194" s="87"/>
      <c r="I1194" s="152"/>
      <c r="J1194" s="157"/>
      <c r="K1194" s="157"/>
      <c r="L1194" s="157"/>
      <c r="M1194" s="152"/>
      <c r="N1194" s="152"/>
    </row>
    <row r="1195" spans="2:14" x14ac:dyDescent="0.2">
      <c r="B1195" s="177" t="s">
        <v>118</v>
      </c>
      <c r="C1195" s="151"/>
      <c r="D1195" s="151"/>
      <c r="E1195" s="151"/>
      <c r="F1195" s="151"/>
      <c r="G1195" s="151"/>
      <c r="H1195" s="87"/>
      <c r="I1195" s="152"/>
      <c r="J1195" s="152" t="s">
        <v>118</v>
      </c>
      <c r="K1195" s="152"/>
      <c r="L1195" s="152"/>
      <c r="M1195" s="152"/>
      <c r="N1195" s="152"/>
    </row>
    <row r="1196" spans="2:14" x14ac:dyDescent="0.2">
      <c r="B1196" s="151"/>
      <c r="C1196" s="151"/>
      <c r="D1196" s="151"/>
      <c r="E1196" s="151"/>
      <c r="F1196" s="151"/>
      <c r="G1196" s="151"/>
      <c r="H1196" s="87"/>
      <c r="I1196" s="152"/>
      <c r="J1196" s="152"/>
      <c r="K1196" s="152"/>
      <c r="L1196" s="152"/>
      <c r="M1196" s="152"/>
      <c r="N1196" s="152"/>
    </row>
    <row r="1197" spans="2:14" x14ac:dyDescent="0.2">
      <c r="B1197" s="176"/>
      <c r="C1197" s="176"/>
      <c r="D1197" s="151"/>
      <c r="E1197" s="151"/>
      <c r="F1197" s="151"/>
      <c r="G1197" s="151"/>
      <c r="H1197" s="87"/>
      <c r="I1197" s="152"/>
      <c r="J1197" s="157"/>
      <c r="K1197" s="157"/>
      <c r="L1197" s="157"/>
      <c r="M1197" s="152"/>
      <c r="N1197" s="152"/>
    </row>
    <row r="1198" spans="2:14" x14ac:dyDescent="0.2">
      <c r="B1198" s="96" t="s">
        <v>119</v>
      </c>
      <c r="C1198" s="151"/>
      <c r="D1198" s="151"/>
      <c r="E1198" s="151"/>
      <c r="F1198" s="151"/>
      <c r="G1198" s="151"/>
      <c r="H1198" s="87"/>
      <c r="I1198" s="152"/>
      <c r="K1198" s="178" t="s">
        <v>119</v>
      </c>
      <c r="L1198" s="178"/>
      <c r="M1198" s="152"/>
      <c r="N1198" s="152"/>
    </row>
    <row r="1199" spans="2:14" x14ac:dyDescent="0.2">
      <c r="B1199" s="151"/>
      <c r="C1199" s="151"/>
      <c r="D1199" s="151"/>
      <c r="E1199" s="151"/>
      <c r="F1199" s="151"/>
      <c r="G1199" s="151"/>
      <c r="H1199" s="87"/>
      <c r="I1199" s="152"/>
      <c r="J1199" s="152"/>
      <c r="K1199" s="152"/>
      <c r="L1199" s="152"/>
      <c r="M1199" s="152"/>
      <c r="N1199" s="152"/>
    </row>
    <row r="1200" spans="2:14" x14ac:dyDescent="0.2">
      <c r="B1200" s="174" t="s">
        <v>120</v>
      </c>
      <c r="C1200" s="151"/>
      <c r="D1200" s="151"/>
      <c r="E1200" s="151"/>
      <c r="F1200" s="151"/>
      <c r="G1200" s="151"/>
      <c r="H1200" s="87"/>
      <c r="I1200" s="152"/>
      <c r="J1200" s="152" t="s">
        <v>120</v>
      </c>
      <c r="K1200" s="152"/>
      <c r="L1200" s="152"/>
      <c r="M1200" s="152"/>
      <c r="N1200" s="152"/>
    </row>
    <row r="1201" spans="1:14" x14ac:dyDescent="0.2">
      <c r="A1201" s="139"/>
    </row>
    <row r="1202" spans="1:14" x14ac:dyDescent="0.2">
      <c r="A1202" s="138"/>
      <c r="B1202" s="151"/>
      <c r="C1202" s="151"/>
      <c r="D1202" s="151"/>
      <c r="E1202" s="151"/>
      <c r="F1202" s="151"/>
      <c r="G1202" s="151"/>
      <c r="H1202" s="87"/>
      <c r="I1202" s="152"/>
      <c r="J1202" s="152"/>
      <c r="K1202" s="152"/>
      <c r="M1202" s="152"/>
      <c r="N1202" s="154" t="s">
        <v>87</v>
      </c>
    </row>
    <row r="1203" spans="1:14" x14ac:dyDescent="0.2">
      <c r="B1203" s="151"/>
      <c r="C1203" s="151"/>
      <c r="D1203" s="151"/>
      <c r="E1203" s="151"/>
      <c r="F1203" s="151"/>
      <c r="G1203" s="151"/>
      <c r="H1203" s="87"/>
      <c r="I1203" s="152"/>
      <c r="J1203" s="152"/>
      <c r="K1203" s="152"/>
      <c r="M1203" s="152"/>
      <c r="N1203" s="154" t="s">
        <v>88</v>
      </c>
    </row>
    <row r="1204" spans="1:14" x14ac:dyDescent="0.2">
      <c r="B1204" s="151"/>
      <c r="C1204" s="151"/>
      <c r="D1204" s="151"/>
      <c r="E1204" s="151"/>
      <c r="F1204" s="151"/>
      <c r="G1204" s="151"/>
      <c r="H1204" s="87"/>
      <c r="I1204" s="152"/>
      <c r="J1204" s="152"/>
      <c r="K1204" s="152"/>
      <c r="M1204" s="152"/>
      <c r="N1204" s="154" t="s">
        <v>89</v>
      </c>
    </row>
    <row r="1205" spans="1:14" x14ac:dyDescent="0.2">
      <c r="B1205" s="151"/>
      <c r="C1205" s="151"/>
      <c r="D1205" s="151"/>
      <c r="E1205" s="151"/>
      <c r="F1205" s="151"/>
      <c r="G1205" s="151"/>
      <c r="H1205" s="87"/>
      <c r="I1205" s="152"/>
      <c r="J1205" s="152"/>
      <c r="K1205" s="152"/>
      <c r="L1205" s="152"/>
      <c r="M1205" s="152"/>
      <c r="N1205" s="152"/>
    </row>
    <row r="1206" spans="1:14" x14ac:dyDescent="0.2">
      <c r="B1206" s="151"/>
      <c r="D1206" s="151"/>
      <c r="E1206" s="151"/>
      <c r="F1206" s="151"/>
      <c r="G1206" s="151"/>
      <c r="H1206" s="151" t="s">
        <v>90</v>
      </c>
      <c r="I1206" s="151"/>
      <c r="J1206" s="151"/>
      <c r="K1206" s="151"/>
      <c r="L1206" s="151"/>
      <c r="M1206" s="152"/>
      <c r="N1206" s="152"/>
    </row>
    <row r="1207" spans="1:14" x14ac:dyDescent="0.2">
      <c r="B1207" s="151"/>
      <c r="D1207" s="151"/>
      <c r="E1207" s="151"/>
      <c r="F1207" s="151" t="s">
        <v>91</v>
      </c>
      <c r="G1207" s="151"/>
      <c r="H1207" s="151"/>
      <c r="I1207" s="151"/>
      <c r="J1207" s="151"/>
      <c r="K1207" s="151"/>
      <c r="L1207" s="151"/>
      <c r="M1207" s="152"/>
      <c r="N1207" s="152"/>
    </row>
    <row r="1208" spans="1:14" x14ac:dyDescent="0.2">
      <c r="B1208" s="151" t="s">
        <v>92</v>
      </c>
      <c r="C1208" s="86"/>
      <c r="D1208" s="86"/>
      <c r="E1208" s="86"/>
      <c r="F1208" s="86"/>
      <c r="G1208" s="86"/>
      <c r="H1208" s="86"/>
      <c r="I1208" s="156"/>
      <c r="J1208" s="156"/>
      <c r="K1208" s="156"/>
      <c r="L1208" s="152" t="s">
        <v>93</v>
      </c>
      <c r="M1208" s="152"/>
      <c r="N1208" s="152"/>
    </row>
    <row r="1209" spans="1:14" x14ac:dyDescent="0.2">
      <c r="B1209" s="151"/>
      <c r="C1209" s="86"/>
      <c r="D1209" s="86"/>
      <c r="E1209" s="86"/>
      <c r="F1209" s="86"/>
      <c r="G1209" s="86"/>
      <c r="H1209" s="86"/>
      <c r="I1209" s="156"/>
      <c r="J1209" s="156"/>
      <c r="K1209" s="156"/>
      <c r="L1209" s="156"/>
      <c r="M1209" s="156"/>
      <c r="N1209" s="156"/>
    </row>
    <row r="1210" spans="1:14" x14ac:dyDescent="0.2">
      <c r="B1210" s="151" t="s">
        <v>159</v>
      </c>
      <c r="C1210" s="86"/>
      <c r="D1210" s="86"/>
      <c r="E1210" s="86"/>
      <c r="F1210" s="86"/>
      <c r="G1210" s="86"/>
      <c r="H1210" s="86"/>
      <c r="I1210" s="156"/>
      <c r="J1210" s="156"/>
      <c r="K1210" s="156"/>
      <c r="L1210" s="156"/>
      <c r="M1210" s="156"/>
      <c r="N1210" s="156"/>
    </row>
    <row r="1211" spans="1:14" x14ac:dyDescent="0.2">
      <c r="B1211" s="151" t="s">
        <v>94</v>
      </c>
      <c r="C1211" s="86"/>
      <c r="D1211" s="86"/>
      <c r="E1211" s="86"/>
      <c r="F1211" s="86"/>
      <c r="G1211" s="86"/>
      <c r="H1211" s="86"/>
      <c r="I1211" s="156"/>
      <c r="J1211" s="156"/>
      <c r="K1211" s="156"/>
      <c r="L1211" s="156"/>
      <c r="M1211" s="156"/>
      <c r="N1211" s="156"/>
    </row>
    <row r="1212" spans="1:14" x14ac:dyDescent="0.2">
      <c r="B1212" s="151" t="s">
        <v>158</v>
      </c>
      <c r="C1212" s="86"/>
      <c r="D1212" s="86"/>
      <c r="E1212" s="86"/>
      <c r="F1212" s="86"/>
      <c r="G1212" s="86"/>
      <c r="H1212" s="86"/>
      <c r="I1212" s="156"/>
      <c r="J1212" s="156"/>
      <c r="K1212" s="156"/>
      <c r="L1212" s="156"/>
      <c r="M1212" s="156"/>
      <c r="N1212" s="156"/>
    </row>
    <row r="1213" spans="1:14" x14ac:dyDescent="0.2">
      <c r="B1213" s="151" t="s">
        <v>161</v>
      </c>
      <c r="C1213" s="86"/>
      <c r="D1213" s="86"/>
      <c r="E1213" s="86"/>
      <c r="F1213" s="86"/>
      <c r="G1213" s="86"/>
      <c r="H1213" s="86"/>
      <c r="I1213" s="156"/>
      <c r="J1213" s="156"/>
      <c r="K1213" s="156"/>
      <c r="L1213" s="156"/>
      <c r="M1213" s="156"/>
      <c r="N1213" s="156"/>
    </row>
    <row r="1214" spans="1:14" x14ac:dyDescent="0.2">
      <c r="B1214" s="151"/>
      <c r="C1214" s="151"/>
      <c r="D1214" s="151"/>
      <c r="E1214" s="151"/>
      <c r="F1214" s="151"/>
      <c r="G1214" s="151"/>
      <c r="H1214" s="87"/>
      <c r="I1214" s="152"/>
      <c r="J1214" s="157"/>
      <c r="K1214" s="152"/>
      <c r="L1214" s="152"/>
      <c r="M1214" s="152"/>
      <c r="N1214" s="152"/>
    </row>
    <row r="1215" spans="1:14" ht="12.75" customHeight="1" x14ac:dyDescent="0.2">
      <c r="B1215" s="130" t="s">
        <v>34</v>
      </c>
      <c r="C1215" s="132" t="s">
        <v>95</v>
      </c>
      <c r="D1215" s="130" t="s">
        <v>96</v>
      </c>
      <c r="E1215" s="130" t="s">
        <v>97</v>
      </c>
      <c r="F1215" s="130" t="s">
        <v>121</v>
      </c>
      <c r="G1215" s="130" t="s">
        <v>98</v>
      </c>
      <c r="H1215" s="128" t="s">
        <v>7</v>
      </c>
      <c r="I1215" s="150" t="s">
        <v>167</v>
      </c>
      <c r="K1215" s="158"/>
      <c r="L1215" s="159"/>
      <c r="M1215" s="160" t="s">
        <v>99</v>
      </c>
      <c r="N1215" s="161" t="s">
        <v>100</v>
      </c>
    </row>
    <row r="1216" spans="1:14" x14ac:dyDescent="0.2">
      <c r="B1216" s="131"/>
      <c r="C1216" s="133"/>
      <c r="D1216" s="131"/>
      <c r="E1216" s="131"/>
      <c r="F1216" s="131"/>
      <c r="G1216" s="131"/>
      <c r="H1216" s="129"/>
      <c r="I1216" s="149" t="s">
        <v>101</v>
      </c>
      <c r="J1216" s="75" t="s">
        <v>102</v>
      </c>
      <c r="K1216" s="75" t="s">
        <v>103</v>
      </c>
      <c r="L1216" s="75" t="s">
        <v>104</v>
      </c>
      <c r="M1216" s="149"/>
      <c r="N1216" s="162"/>
    </row>
    <row r="1217" spans="1:14" ht="12.75" customHeight="1" x14ac:dyDescent="0.2">
      <c r="A1217" s="94" t="s">
        <v>201</v>
      </c>
      <c r="B1217" s="163"/>
      <c r="C1217" s="140"/>
      <c r="D1217" s="140"/>
      <c r="E1217" s="140"/>
      <c r="F1217" s="140"/>
      <c r="G1217" s="141"/>
      <c r="H1217" s="11" t="s">
        <v>16</v>
      </c>
      <c r="I1217" s="12">
        <v>102.99</v>
      </c>
      <c r="J1217" s="12">
        <v>73.39</v>
      </c>
      <c r="K1217" s="12">
        <v>37.18</v>
      </c>
      <c r="L1217" s="12"/>
      <c r="M1217" s="12">
        <v>5.87</v>
      </c>
      <c r="N1217" s="12"/>
    </row>
    <row r="1218" spans="1:14" x14ac:dyDescent="0.2">
      <c r="A1218" s="94">
        <v>21</v>
      </c>
      <c r="B1218" s="142"/>
      <c r="C1218" s="143"/>
      <c r="D1218" s="143"/>
      <c r="E1218" s="143"/>
      <c r="F1218" s="143"/>
      <c r="G1218" s="144"/>
      <c r="H1218" s="11" t="s">
        <v>24</v>
      </c>
      <c r="I1218" s="12">
        <v>770.31</v>
      </c>
      <c r="J1218" s="12">
        <v>550.4</v>
      </c>
      <c r="K1218" s="12">
        <v>276.91000000000003</v>
      </c>
      <c r="L1218" s="12"/>
      <c r="M1218" s="12">
        <v>23.97</v>
      </c>
      <c r="N1218" s="12"/>
    </row>
    <row r="1219" spans="1:14" x14ac:dyDescent="0.2">
      <c r="B1219" s="142"/>
      <c r="C1219" s="143"/>
      <c r="D1219" s="143"/>
      <c r="E1219" s="143"/>
      <c r="F1219" s="143"/>
      <c r="G1219" s="144"/>
      <c r="H1219" s="11" t="s">
        <v>18</v>
      </c>
      <c r="I1219" s="12">
        <v>61.16</v>
      </c>
      <c r="J1219" s="12">
        <v>44.52</v>
      </c>
      <c r="K1219" s="12">
        <v>22.75</v>
      </c>
      <c r="L1219" s="12"/>
      <c r="M1219" s="12">
        <v>1.22</v>
      </c>
      <c r="N1219" s="12"/>
    </row>
    <row r="1220" spans="1:14" x14ac:dyDescent="0.2">
      <c r="B1220" s="164"/>
      <c r="C1220" s="148" t="s">
        <v>163</v>
      </c>
      <c r="D1220" s="143"/>
      <c r="E1220" s="143"/>
      <c r="F1220" s="143"/>
      <c r="G1220" s="144"/>
      <c r="H1220" s="11" t="s">
        <v>63</v>
      </c>
      <c r="I1220" s="12">
        <v>61.16</v>
      </c>
      <c r="J1220" s="12">
        <v>44.52</v>
      </c>
      <c r="K1220" s="12">
        <v>22.75</v>
      </c>
      <c r="L1220" s="12"/>
      <c r="M1220" s="12">
        <v>1.22</v>
      </c>
      <c r="N1220" s="12"/>
    </row>
    <row r="1221" spans="1:14" x14ac:dyDescent="0.2">
      <c r="B1221" s="142"/>
      <c r="C1221" s="143"/>
      <c r="D1221" s="143"/>
      <c r="E1221" s="143"/>
      <c r="F1221" s="143"/>
      <c r="G1221" s="144"/>
      <c r="H1221" s="11" t="s">
        <v>56</v>
      </c>
      <c r="I1221" s="12">
        <v>770.31</v>
      </c>
      <c r="J1221" s="12">
        <v>550.4</v>
      </c>
      <c r="K1221" s="12">
        <v>276.91000000000003</v>
      </c>
      <c r="L1221" s="12"/>
      <c r="M1221" s="12">
        <v>23.97</v>
      </c>
      <c r="N1221" s="12"/>
    </row>
    <row r="1222" spans="1:14" x14ac:dyDescent="0.2">
      <c r="B1222" s="142"/>
      <c r="C1222" s="143"/>
      <c r="D1222" s="143"/>
      <c r="E1222" s="143"/>
      <c r="F1222" s="143"/>
      <c r="G1222" s="144"/>
      <c r="H1222" s="11" t="s">
        <v>28</v>
      </c>
      <c r="I1222" s="12">
        <v>61.16</v>
      </c>
      <c r="J1222" s="12">
        <v>44.52</v>
      </c>
      <c r="K1222" s="12">
        <v>22.75</v>
      </c>
      <c r="L1222" s="12"/>
      <c r="M1222" s="12">
        <v>1.22</v>
      </c>
      <c r="N1222" s="12"/>
    </row>
    <row r="1223" spans="1:14" x14ac:dyDescent="0.2">
      <c r="B1223" s="145"/>
      <c r="C1223" s="146"/>
      <c r="D1223" s="146"/>
      <c r="E1223" s="146"/>
      <c r="F1223" s="146"/>
      <c r="G1223" s="147"/>
      <c r="H1223" s="11" t="s">
        <v>17</v>
      </c>
      <c r="I1223" s="12">
        <v>19.57</v>
      </c>
      <c r="J1223" s="12">
        <v>14.92</v>
      </c>
      <c r="K1223" s="12">
        <v>7.58</v>
      </c>
      <c r="L1223" s="12"/>
      <c r="M1223" s="12">
        <v>0.49</v>
      </c>
      <c r="N1223" s="12"/>
    </row>
    <row r="1224" spans="1:14" x14ac:dyDescent="0.2">
      <c r="A1224" s="94">
        <v>740</v>
      </c>
      <c r="B1224" s="70" t="s">
        <v>23</v>
      </c>
      <c r="C1224" s="97" t="s">
        <v>105</v>
      </c>
      <c r="D1224" s="70">
        <v>67</v>
      </c>
      <c r="E1224" s="70">
        <v>3</v>
      </c>
      <c r="F1224" s="70">
        <v>2</v>
      </c>
      <c r="G1224" s="179">
        <v>3.7</v>
      </c>
      <c r="H1224" s="165" t="s">
        <v>16</v>
      </c>
      <c r="I1224" s="166">
        <v>0</v>
      </c>
      <c r="J1224" s="166">
        <v>9.3000000000000007</v>
      </c>
      <c r="K1224" s="166">
        <v>6.3</v>
      </c>
      <c r="L1224" s="92">
        <v>15.600000000000001</v>
      </c>
      <c r="M1224" s="88">
        <v>30</v>
      </c>
      <c r="N1224" s="88">
        <v>45.6</v>
      </c>
    </row>
    <row r="1225" spans="1:14" x14ac:dyDescent="0.2">
      <c r="B1225" s="8"/>
      <c r="C1225" s="8"/>
      <c r="D1225" s="8"/>
      <c r="E1225" s="8"/>
      <c r="F1225" s="8"/>
      <c r="G1225" s="8"/>
      <c r="H1225" s="135" t="s">
        <v>106</v>
      </c>
      <c r="I1225" s="136">
        <v>0</v>
      </c>
      <c r="J1225" s="136">
        <v>682.53</v>
      </c>
      <c r="K1225" s="136">
        <v>234.23</v>
      </c>
      <c r="L1225" s="136">
        <v>916.76</v>
      </c>
      <c r="M1225" s="136">
        <v>176.1</v>
      </c>
      <c r="N1225" s="136">
        <v>1744.91</v>
      </c>
    </row>
    <row r="1226" spans="1:14" x14ac:dyDescent="0.2">
      <c r="B1226" s="8"/>
      <c r="C1226" s="8"/>
      <c r="D1226" s="8"/>
      <c r="E1226" s="8"/>
      <c r="F1226" s="8"/>
      <c r="G1226" s="8"/>
      <c r="H1226" s="165" t="s">
        <v>24</v>
      </c>
      <c r="I1226" s="166">
        <v>0</v>
      </c>
      <c r="J1226" s="166">
        <v>0</v>
      </c>
      <c r="K1226" s="166">
        <v>0</v>
      </c>
      <c r="L1226" s="92">
        <v>0</v>
      </c>
      <c r="M1226" s="88">
        <v>0</v>
      </c>
      <c r="N1226" s="88">
        <v>0</v>
      </c>
    </row>
    <row r="1227" spans="1:14" x14ac:dyDescent="0.2">
      <c r="B1227" s="8"/>
      <c r="C1227" s="8"/>
      <c r="D1227" s="8"/>
      <c r="E1227" s="8"/>
      <c r="F1227" s="8"/>
      <c r="G1227" s="8"/>
      <c r="H1227" s="135" t="s">
        <v>106</v>
      </c>
      <c r="I1227" s="136">
        <v>0</v>
      </c>
      <c r="J1227" s="136">
        <v>0</v>
      </c>
      <c r="K1227" s="136">
        <v>0</v>
      </c>
      <c r="L1227" s="136">
        <v>0</v>
      </c>
      <c r="M1227" s="136">
        <v>0</v>
      </c>
      <c r="N1227" s="136">
        <v>0</v>
      </c>
    </row>
    <row r="1228" spans="1:14" x14ac:dyDescent="0.2">
      <c r="B1228" s="8"/>
      <c r="C1228" s="8"/>
      <c r="D1228" s="8"/>
      <c r="E1228" s="8"/>
      <c r="F1228" s="8"/>
      <c r="G1228" s="8"/>
      <c r="H1228" s="165" t="s">
        <v>37</v>
      </c>
      <c r="I1228" s="166">
        <v>0</v>
      </c>
      <c r="J1228" s="166">
        <v>0</v>
      </c>
      <c r="K1228" s="166">
        <v>0</v>
      </c>
      <c r="L1228" s="92">
        <v>0</v>
      </c>
      <c r="M1228" s="88">
        <v>0</v>
      </c>
      <c r="N1228" s="88">
        <v>0</v>
      </c>
    </row>
    <row r="1229" spans="1:14" x14ac:dyDescent="0.2">
      <c r="B1229" s="8"/>
      <c r="C1229" s="8"/>
      <c r="D1229" s="8"/>
      <c r="E1229" s="8"/>
      <c r="F1229" s="8"/>
      <c r="G1229" s="8"/>
      <c r="H1229" s="135" t="s">
        <v>106</v>
      </c>
      <c r="I1229" s="136">
        <v>0</v>
      </c>
      <c r="J1229" s="136">
        <v>0</v>
      </c>
      <c r="K1229" s="136">
        <v>0</v>
      </c>
      <c r="L1229" s="136">
        <v>0</v>
      </c>
      <c r="M1229" s="136">
        <v>0</v>
      </c>
      <c r="N1229" s="136">
        <v>0</v>
      </c>
    </row>
    <row r="1230" spans="1:14" x14ac:dyDescent="0.2">
      <c r="B1230" s="8"/>
      <c r="C1230" s="8"/>
      <c r="D1230" s="8"/>
      <c r="E1230" s="8"/>
      <c r="F1230" s="8"/>
      <c r="G1230" s="8"/>
      <c r="H1230" s="14" t="s">
        <v>18</v>
      </c>
      <c r="I1230" s="92">
        <v>0.26</v>
      </c>
      <c r="J1230" s="92">
        <v>15.63</v>
      </c>
      <c r="K1230" s="92">
        <v>4.07</v>
      </c>
      <c r="L1230" s="92">
        <v>19.96</v>
      </c>
      <c r="M1230" s="92">
        <v>54.03</v>
      </c>
      <c r="N1230" s="88">
        <v>73.990000000000009</v>
      </c>
    </row>
    <row r="1231" spans="1:14" x14ac:dyDescent="0.2">
      <c r="B1231" s="8"/>
      <c r="C1231" s="8"/>
      <c r="D1231" s="8"/>
      <c r="E1231" s="8"/>
      <c r="F1231" s="8"/>
      <c r="G1231" s="8"/>
      <c r="H1231" s="135" t="s">
        <v>106</v>
      </c>
      <c r="I1231" s="136">
        <v>15.9</v>
      </c>
      <c r="J1231" s="136">
        <v>695.85</v>
      </c>
      <c r="K1231" s="136">
        <v>92.59</v>
      </c>
      <c r="L1231" s="136">
        <v>804.34</v>
      </c>
      <c r="M1231" s="136">
        <v>65.92</v>
      </c>
      <c r="N1231" s="136">
        <v>1389.75</v>
      </c>
    </row>
    <row r="1232" spans="1:14" x14ac:dyDescent="0.2">
      <c r="B1232" s="8"/>
      <c r="C1232" s="8"/>
      <c r="D1232" s="8"/>
      <c r="E1232" s="8"/>
      <c r="F1232" s="8"/>
      <c r="G1232" s="8"/>
      <c r="H1232" s="14" t="s">
        <v>63</v>
      </c>
      <c r="I1232" s="92">
        <v>0</v>
      </c>
      <c r="J1232" s="92">
        <v>0</v>
      </c>
      <c r="K1232" s="92">
        <v>0</v>
      </c>
      <c r="L1232" s="92">
        <v>0</v>
      </c>
      <c r="M1232" s="92">
        <v>0</v>
      </c>
      <c r="N1232" s="88">
        <v>0</v>
      </c>
    </row>
    <row r="1233" spans="1:14" x14ac:dyDescent="0.2">
      <c r="B1233" s="8"/>
      <c r="C1233" s="8"/>
      <c r="D1233" s="8"/>
      <c r="E1233" s="8"/>
      <c r="F1233" s="8"/>
      <c r="G1233" s="8"/>
      <c r="H1233" s="135" t="s">
        <v>106</v>
      </c>
      <c r="I1233" s="136">
        <v>0</v>
      </c>
      <c r="J1233" s="136">
        <v>0</v>
      </c>
      <c r="K1233" s="136">
        <v>0</v>
      </c>
      <c r="L1233" s="136">
        <v>0</v>
      </c>
      <c r="M1233" s="136">
        <v>0</v>
      </c>
      <c r="N1233" s="136">
        <v>0</v>
      </c>
    </row>
    <row r="1234" spans="1:14" x14ac:dyDescent="0.2">
      <c r="B1234" s="8"/>
      <c r="C1234" s="8"/>
      <c r="D1234" s="8"/>
      <c r="E1234" s="8"/>
      <c r="F1234" s="8"/>
      <c r="G1234" s="8"/>
      <c r="H1234" s="14" t="s">
        <v>56</v>
      </c>
      <c r="I1234" s="92">
        <v>0</v>
      </c>
      <c r="J1234" s="92">
        <v>0</v>
      </c>
      <c r="K1234" s="92">
        <v>0</v>
      </c>
      <c r="L1234" s="92">
        <v>0</v>
      </c>
      <c r="M1234" s="92">
        <v>0</v>
      </c>
      <c r="N1234" s="88">
        <v>0</v>
      </c>
    </row>
    <row r="1235" spans="1:14" x14ac:dyDescent="0.2">
      <c r="B1235" s="8"/>
      <c r="C1235" s="8"/>
      <c r="D1235" s="8"/>
      <c r="E1235" s="8"/>
      <c r="F1235" s="8"/>
      <c r="G1235" s="8"/>
      <c r="H1235" s="135" t="s">
        <v>106</v>
      </c>
      <c r="I1235" s="136">
        <v>0</v>
      </c>
      <c r="J1235" s="136">
        <v>0</v>
      </c>
      <c r="K1235" s="136">
        <v>0</v>
      </c>
      <c r="L1235" s="136">
        <v>0</v>
      </c>
      <c r="M1235" s="136">
        <v>0</v>
      </c>
      <c r="N1235" s="136">
        <v>0</v>
      </c>
    </row>
    <row r="1236" spans="1:14" x14ac:dyDescent="0.2">
      <c r="B1236" s="8"/>
      <c r="C1236" s="8"/>
      <c r="D1236" s="8"/>
      <c r="E1236" s="8"/>
      <c r="F1236" s="8"/>
      <c r="G1236" s="8"/>
      <c r="H1236" s="14" t="s">
        <v>28</v>
      </c>
      <c r="I1236" s="92">
        <v>0</v>
      </c>
      <c r="J1236" s="92">
        <v>0</v>
      </c>
      <c r="K1236" s="92">
        <v>0</v>
      </c>
      <c r="L1236" s="92">
        <v>0</v>
      </c>
      <c r="M1236" s="92">
        <v>0</v>
      </c>
      <c r="N1236" s="88">
        <v>0</v>
      </c>
    </row>
    <row r="1237" spans="1:14" x14ac:dyDescent="0.2">
      <c r="B1237" s="8"/>
      <c r="C1237" s="8"/>
      <c r="D1237" s="8"/>
      <c r="E1237" s="8"/>
      <c r="F1237" s="8"/>
      <c r="G1237" s="8"/>
      <c r="H1237" s="135" t="s">
        <v>106</v>
      </c>
      <c r="I1237" s="136">
        <v>0</v>
      </c>
      <c r="J1237" s="136">
        <v>0</v>
      </c>
      <c r="K1237" s="136">
        <v>0</v>
      </c>
      <c r="L1237" s="136">
        <v>0</v>
      </c>
      <c r="M1237" s="136">
        <v>0</v>
      </c>
      <c r="N1237" s="136">
        <v>0</v>
      </c>
    </row>
    <row r="1238" spans="1:14" x14ac:dyDescent="0.2">
      <c r="B1238" s="180"/>
      <c r="C1238" s="180"/>
      <c r="D1238" s="180"/>
      <c r="E1238" s="180"/>
      <c r="F1238" s="180"/>
      <c r="G1238" s="180"/>
      <c r="H1238" s="14" t="s">
        <v>17</v>
      </c>
      <c r="I1238" s="92">
        <v>89.9</v>
      </c>
      <c r="J1238" s="92">
        <v>36.799999999999997</v>
      </c>
      <c r="K1238" s="92">
        <v>3.9</v>
      </c>
      <c r="L1238" s="92">
        <v>130.6</v>
      </c>
      <c r="M1238" s="92">
        <v>226</v>
      </c>
      <c r="N1238" s="88">
        <v>356.6</v>
      </c>
    </row>
    <row r="1239" spans="1:14" x14ac:dyDescent="0.2">
      <c r="B1239" s="180"/>
      <c r="C1239" s="180"/>
      <c r="D1239" s="180"/>
      <c r="E1239" s="180"/>
      <c r="F1239" s="180"/>
      <c r="G1239" s="180"/>
      <c r="H1239" s="135" t="s">
        <v>106</v>
      </c>
      <c r="I1239" s="136">
        <v>1759.34</v>
      </c>
      <c r="J1239" s="136">
        <v>549.05999999999995</v>
      </c>
      <c r="K1239" s="136">
        <v>29.56</v>
      </c>
      <c r="L1239" s="136">
        <v>2337.9599999999996</v>
      </c>
      <c r="M1239" s="136">
        <v>110.74</v>
      </c>
      <c r="N1239" s="136">
        <v>3909.83</v>
      </c>
    </row>
    <row r="1240" spans="1:14" x14ac:dyDescent="0.2">
      <c r="B1240" s="180"/>
      <c r="C1240" s="180"/>
      <c r="D1240" s="180"/>
      <c r="E1240" s="180"/>
      <c r="F1240" s="180"/>
      <c r="G1240" s="180"/>
      <c r="H1240" s="13" t="s">
        <v>107</v>
      </c>
      <c r="I1240" s="91">
        <v>0</v>
      </c>
      <c r="J1240" s="91">
        <v>0</v>
      </c>
      <c r="K1240" s="91">
        <v>0</v>
      </c>
      <c r="L1240" s="91">
        <v>0</v>
      </c>
      <c r="M1240" s="91">
        <v>0</v>
      </c>
      <c r="N1240" s="85">
        <v>0</v>
      </c>
    </row>
    <row r="1241" spans="1:14" x14ac:dyDescent="0.2">
      <c r="B1241" s="180"/>
      <c r="C1241" s="180"/>
      <c r="D1241" s="180"/>
      <c r="E1241" s="180"/>
      <c r="F1241" s="180"/>
      <c r="G1241" s="180"/>
      <c r="H1241" s="137" t="s">
        <v>122</v>
      </c>
      <c r="I1241" s="136">
        <v>1775.24</v>
      </c>
      <c r="J1241" s="136">
        <v>1927.44</v>
      </c>
      <c r="K1241" s="136">
        <v>356.38</v>
      </c>
      <c r="L1241" s="136">
        <v>4059.0600000000004</v>
      </c>
      <c r="M1241" s="136">
        <v>352.76</v>
      </c>
      <c r="N1241" s="136">
        <v>7044.49</v>
      </c>
    </row>
    <row r="1243" spans="1:14" x14ac:dyDescent="0.2">
      <c r="B1243" s="171" t="s">
        <v>108</v>
      </c>
      <c r="C1243" s="171"/>
      <c r="D1243" s="171"/>
      <c r="E1243" s="171"/>
      <c r="F1243" s="172"/>
      <c r="G1243" s="151"/>
      <c r="H1243" s="87"/>
      <c r="I1243" s="152"/>
      <c r="J1243" s="170"/>
      <c r="K1243" s="170"/>
      <c r="L1243" s="170"/>
      <c r="M1243" s="170"/>
      <c r="N1243" s="170"/>
    </row>
    <row r="1244" spans="1:14" x14ac:dyDescent="0.2">
      <c r="A1244" s="95"/>
      <c r="B1244" s="87" t="s">
        <v>156</v>
      </c>
      <c r="C1244" s="87"/>
      <c r="D1244" s="87"/>
      <c r="E1244" s="87"/>
      <c r="F1244" s="87"/>
      <c r="G1244" s="87"/>
      <c r="H1244" s="87"/>
      <c r="I1244" s="87"/>
      <c r="J1244" s="173"/>
      <c r="K1244" s="173"/>
      <c r="L1244" s="173"/>
      <c r="M1244" s="173"/>
      <c r="N1244" s="173"/>
    </row>
    <row r="1245" spans="1:14" x14ac:dyDescent="0.2">
      <c r="B1245" s="151" t="s">
        <v>109</v>
      </c>
      <c r="C1245" s="151"/>
      <c r="D1245" s="151"/>
      <c r="E1245" s="151"/>
      <c r="F1245" s="151"/>
      <c r="G1245" s="151"/>
      <c r="H1245" s="151"/>
      <c r="I1245" s="151"/>
      <c r="J1245" s="170"/>
      <c r="K1245" s="170"/>
      <c r="L1245" s="170"/>
      <c r="M1245" s="170"/>
      <c r="N1245" s="170"/>
    </row>
    <row r="1246" spans="1:14" x14ac:dyDescent="0.2">
      <c r="B1246" s="151" t="s">
        <v>110</v>
      </c>
      <c r="C1246" s="151"/>
      <c r="D1246" s="151"/>
      <c r="E1246" s="151"/>
      <c r="F1246" s="151"/>
      <c r="G1246" s="151"/>
      <c r="H1246" s="151"/>
      <c r="I1246" s="151"/>
      <c r="J1246" s="170"/>
      <c r="K1246" s="170"/>
      <c r="L1246" s="170"/>
      <c r="M1246" s="170"/>
      <c r="N1246" s="170"/>
    </row>
    <row r="1247" spans="1:14" x14ac:dyDescent="0.2">
      <c r="B1247" s="151" t="s">
        <v>111</v>
      </c>
      <c r="C1247" s="151"/>
      <c r="D1247" s="151"/>
      <c r="E1247" s="151"/>
      <c r="F1247" s="151"/>
      <c r="G1247" s="151"/>
      <c r="H1247" s="151"/>
      <c r="I1247" s="151"/>
      <c r="J1247" s="170"/>
      <c r="K1247" s="170"/>
      <c r="L1247" s="170"/>
      <c r="M1247" s="170"/>
      <c r="N1247" s="170"/>
    </row>
    <row r="1248" spans="1:14" x14ac:dyDescent="0.2">
      <c r="B1248" s="151" t="s">
        <v>112</v>
      </c>
      <c r="C1248" s="151"/>
      <c r="D1248" s="151"/>
      <c r="E1248" s="151"/>
      <c r="F1248" s="151"/>
      <c r="G1248" s="151"/>
      <c r="H1248" s="151"/>
      <c r="I1248" s="151"/>
      <c r="J1248" s="152"/>
      <c r="K1248" s="152"/>
      <c r="L1248" s="152"/>
      <c r="M1248" s="152"/>
      <c r="N1248" s="152"/>
    </row>
    <row r="1249" spans="1:14" x14ac:dyDescent="0.2">
      <c r="B1249" s="151" t="s">
        <v>113</v>
      </c>
      <c r="C1249" s="151"/>
      <c r="D1249" s="151"/>
      <c r="E1249" s="151"/>
      <c r="F1249" s="151"/>
      <c r="G1249" s="151"/>
      <c r="H1249" s="151"/>
      <c r="I1249" s="151"/>
      <c r="J1249" s="152"/>
      <c r="K1249" s="152"/>
      <c r="L1249" s="152"/>
      <c r="M1249" s="152"/>
      <c r="N1249" s="152"/>
    </row>
    <row r="1250" spans="1:14" x14ac:dyDescent="0.2">
      <c r="B1250" s="151" t="s">
        <v>114</v>
      </c>
      <c r="C1250" s="151"/>
      <c r="D1250" s="151"/>
      <c r="E1250" s="151"/>
      <c r="F1250" s="151"/>
      <c r="G1250" s="151"/>
      <c r="H1250" s="151"/>
      <c r="I1250" s="151"/>
      <c r="J1250" s="152"/>
      <c r="K1250" s="152"/>
      <c r="L1250" s="152"/>
      <c r="M1250" s="152"/>
      <c r="N1250" s="152"/>
    </row>
    <row r="1251" spans="1:14" x14ac:dyDescent="0.2">
      <c r="B1251" s="151" t="s">
        <v>115</v>
      </c>
      <c r="C1251" s="151"/>
      <c r="D1251" s="151"/>
      <c r="E1251" s="151"/>
      <c r="F1251" s="151"/>
      <c r="G1251" s="151"/>
      <c r="H1251" s="151"/>
      <c r="I1251" s="151"/>
      <c r="J1251" s="152"/>
      <c r="K1251" s="152"/>
      <c r="L1251" s="152"/>
      <c r="M1251" s="152"/>
      <c r="N1251" s="152"/>
    </row>
    <row r="1252" spans="1:14" x14ac:dyDescent="0.2">
      <c r="B1252" s="174"/>
      <c r="C1252" s="174"/>
      <c r="D1252" s="174"/>
      <c r="E1252" s="174"/>
      <c r="F1252" s="174"/>
      <c r="G1252" s="174"/>
      <c r="H1252" s="174"/>
      <c r="I1252" s="175"/>
      <c r="J1252" s="152"/>
      <c r="K1252" s="152"/>
      <c r="L1252" s="152"/>
      <c r="M1252" s="152"/>
      <c r="N1252" s="152"/>
    </row>
    <row r="1253" spans="1:14" x14ac:dyDescent="0.2">
      <c r="B1253" s="151" t="s">
        <v>116</v>
      </c>
      <c r="C1253" s="151"/>
      <c r="D1253" s="151"/>
      <c r="E1253" s="151"/>
      <c r="F1253" s="151"/>
      <c r="G1253" s="151"/>
      <c r="H1253" s="87"/>
      <c r="I1253" s="152"/>
      <c r="J1253" s="152" t="s">
        <v>117</v>
      </c>
      <c r="K1253" s="152"/>
      <c r="L1253" s="152"/>
      <c r="M1253" s="152"/>
      <c r="N1253" s="152"/>
    </row>
    <row r="1254" spans="1:14" x14ac:dyDescent="0.2">
      <c r="B1254" s="176" t="s">
        <v>155</v>
      </c>
      <c r="C1254" s="176"/>
      <c r="D1254" s="151"/>
      <c r="E1254" s="151"/>
      <c r="F1254" s="151"/>
      <c r="G1254" s="151"/>
      <c r="H1254" s="87"/>
      <c r="I1254" s="152"/>
      <c r="J1254" s="157"/>
      <c r="K1254" s="157"/>
      <c r="L1254" s="157"/>
      <c r="M1254" s="152"/>
      <c r="N1254" s="152"/>
    </row>
    <row r="1255" spans="1:14" x14ac:dyDescent="0.2">
      <c r="B1255" s="177" t="s">
        <v>118</v>
      </c>
      <c r="C1255" s="151"/>
      <c r="D1255" s="151"/>
      <c r="E1255" s="151"/>
      <c r="F1255" s="151"/>
      <c r="G1255" s="151"/>
      <c r="H1255" s="87"/>
      <c r="I1255" s="152"/>
      <c r="J1255" s="152" t="s">
        <v>118</v>
      </c>
      <c r="K1255" s="152"/>
      <c r="L1255" s="152"/>
      <c r="M1255" s="152"/>
      <c r="N1255" s="152"/>
    </row>
    <row r="1256" spans="1:14" x14ac:dyDescent="0.2">
      <c r="B1256" s="151"/>
      <c r="C1256" s="151"/>
      <c r="D1256" s="151"/>
      <c r="E1256" s="151"/>
      <c r="F1256" s="151"/>
      <c r="G1256" s="151"/>
      <c r="H1256" s="87"/>
      <c r="I1256" s="152"/>
      <c r="J1256" s="152"/>
      <c r="K1256" s="152"/>
      <c r="L1256" s="152"/>
      <c r="M1256" s="152"/>
      <c r="N1256" s="152"/>
    </row>
    <row r="1257" spans="1:14" x14ac:dyDescent="0.2">
      <c r="B1257" s="176"/>
      <c r="C1257" s="176"/>
      <c r="D1257" s="151"/>
      <c r="E1257" s="151"/>
      <c r="F1257" s="151"/>
      <c r="G1257" s="151"/>
      <c r="H1257" s="87"/>
      <c r="I1257" s="152"/>
      <c r="J1257" s="157"/>
      <c r="K1257" s="157"/>
      <c r="L1257" s="157"/>
      <c r="M1257" s="152"/>
      <c r="N1257" s="152"/>
    </row>
    <row r="1258" spans="1:14" x14ac:dyDescent="0.2">
      <c r="B1258" s="96" t="s">
        <v>119</v>
      </c>
      <c r="C1258" s="151"/>
      <c r="D1258" s="151"/>
      <c r="E1258" s="151"/>
      <c r="F1258" s="151"/>
      <c r="G1258" s="151"/>
      <c r="H1258" s="87"/>
      <c r="I1258" s="152"/>
      <c r="K1258" s="178" t="s">
        <v>119</v>
      </c>
      <c r="L1258" s="178"/>
      <c r="M1258" s="152"/>
      <c r="N1258" s="152"/>
    </row>
    <row r="1259" spans="1:14" x14ac:dyDescent="0.2">
      <c r="B1259" s="151"/>
      <c r="C1259" s="151"/>
      <c r="D1259" s="151"/>
      <c r="E1259" s="151"/>
      <c r="F1259" s="151"/>
      <c r="G1259" s="151"/>
      <c r="H1259" s="87"/>
      <c r="I1259" s="152"/>
      <c r="J1259" s="152"/>
      <c r="K1259" s="152"/>
      <c r="L1259" s="152"/>
      <c r="M1259" s="152"/>
      <c r="N1259" s="152"/>
    </row>
    <row r="1260" spans="1:14" x14ac:dyDescent="0.2">
      <c r="B1260" s="174" t="s">
        <v>120</v>
      </c>
      <c r="C1260" s="151"/>
      <c r="D1260" s="151"/>
      <c r="E1260" s="151"/>
      <c r="F1260" s="151"/>
      <c r="G1260" s="151"/>
      <c r="H1260" s="87"/>
      <c r="I1260" s="152"/>
      <c r="J1260" s="152" t="s">
        <v>120</v>
      </c>
      <c r="K1260" s="152"/>
      <c r="L1260" s="152"/>
      <c r="M1260" s="152"/>
      <c r="N1260" s="152"/>
    </row>
    <row r="1261" spans="1:14" x14ac:dyDescent="0.2">
      <c r="A1261" s="139"/>
    </row>
    <row r="1262" spans="1:14" x14ac:dyDescent="0.2">
      <c r="A1262" s="138"/>
      <c r="B1262" s="151"/>
      <c r="C1262" s="151"/>
      <c r="D1262" s="151"/>
      <c r="E1262" s="151"/>
      <c r="F1262" s="151"/>
      <c r="G1262" s="151"/>
      <c r="H1262" s="87"/>
      <c r="I1262" s="152"/>
      <c r="J1262" s="152"/>
      <c r="K1262" s="152"/>
      <c r="M1262" s="152"/>
      <c r="N1262" s="154" t="s">
        <v>87</v>
      </c>
    </row>
    <row r="1263" spans="1:14" x14ac:dyDescent="0.2">
      <c r="B1263" s="151"/>
      <c r="C1263" s="151"/>
      <c r="D1263" s="151"/>
      <c r="E1263" s="151"/>
      <c r="F1263" s="151"/>
      <c r="G1263" s="151"/>
      <c r="H1263" s="87"/>
      <c r="I1263" s="152"/>
      <c r="J1263" s="152"/>
      <c r="K1263" s="152"/>
      <c r="M1263" s="152"/>
      <c r="N1263" s="154" t="s">
        <v>88</v>
      </c>
    </row>
    <row r="1264" spans="1:14" x14ac:dyDescent="0.2">
      <c r="B1264" s="151"/>
      <c r="C1264" s="151"/>
      <c r="D1264" s="151"/>
      <c r="E1264" s="151"/>
      <c r="F1264" s="151"/>
      <c r="G1264" s="151"/>
      <c r="H1264" s="87"/>
      <c r="I1264" s="152"/>
      <c r="J1264" s="152"/>
      <c r="K1264" s="152"/>
      <c r="M1264" s="152"/>
      <c r="N1264" s="154" t="s">
        <v>89</v>
      </c>
    </row>
    <row r="1265" spans="1:14" x14ac:dyDescent="0.2">
      <c r="B1265" s="151"/>
      <c r="C1265" s="151"/>
      <c r="D1265" s="151"/>
      <c r="E1265" s="151"/>
      <c r="F1265" s="151"/>
      <c r="G1265" s="151"/>
      <c r="H1265" s="87"/>
      <c r="I1265" s="152"/>
      <c r="J1265" s="152"/>
      <c r="K1265" s="152"/>
      <c r="L1265" s="152"/>
      <c r="M1265" s="152"/>
      <c r="N1265" s="152"/>
    </row>
    <row r="1266" spans="1:14" x14ac:dyDescent="0.2">
      <c r="B1266" s="151"/>
      <c r="D1266" s="151"/>
      <c r="E1266" s="151"/>
      <c r="F1266" s="151"/>
      <c r="G1266" s="151"/>
      <c r="H1266" s="151" t="s">
        <v>90</v>
      </c>
      <c r="I1266" s="151"/>
      <c r="J1266" s="151"/>
      <c r="K1266" s="151"/>
      <c r="L1266" s="151"/>
      <c r="M1266" s="152"/>
      <c r="N1266" s="152"/>
    </row>
    <row r="1267" spans="1:14" x14ac:dyDescent="0.2">
      <c r="B1267" s="151"/>
      <c r="D1267" s="151"/>
      <c r="E1267" s="151"/>
      <c r="F1267" s="151" t="s">
        <v>91</v>
      </c>
      <c r="G1267" s="151"/>
      <c r="H1267" s="151"/>
      <c r="I1267" s="151"/>
      <c r="J1267" s="151"/>
      <c r="K1267" s="151"/>
      <c r="L1267" s="151"/>
      <c r="M1267" s="152"/>
      <c r="N1267" s="152"/>
    </row>
    <row r="1268" spans="1:14" x14ac:dyDescent="0.2">
      <c r="B1268" s="151" t="s">
        <v>92</v>
      </c>
      <c r="C1268" s="86"/>
      <c r="D1268" s="86"/>
      <c r="E1268" s="86"/>
      <c r="F1268" s="86"/>
      <c r="G1268" s="86"/>
      <c r="H1268" s="86"/>
      <c r="I1268" s="156"/>
      <c r="J1268" s="156"/>
      <c r="K1268" s="156"/>
      <c r="L1268" s="152" t="s">
        <v>93</v>
      </c>
      <c r="M1268" s="152"/>
      <c r="N1268" s="152"/>
    </row>
    <row r="1269" spans="1:14" x14ac:dyDescent="0.2">
      <c r="B1269" s="151"/>
      <c r="C1269" s="86"/>
      <c r="D1269" s="86"/>
      <c r="E1269" s="86"/>
      <c r="F1269" s="86"/>
      <c r="G1269" s="86"/>
      <c r="H1269" s="86"/>
      <c r="I1269" s="156"/>
      <c r="J1269" s="156"/>
      <c r="K1269" s="156"/>
      <c r="L1269" s="156"/>
      <c r="M1269" s="156"/>
      <c r="N1269" s="156"/>
    </row>
    <row r="1270" spans="1:14" x14ac:dyDescent="0.2">
      <c r="B1270" s="151" t="s">
        <v>159</v>
      </c>
      <c r="C1270" s="86"/>
      <c r="D1270" s="86"/>
      <c r="E1270" s="86"/>
      <c r="F1270" s="86"/>
      <c r="G1270" s="86"/>
      <c r="H1270" s="86"/>
      <c r="I1270" s="156"/>
      <c r="J1270" s="156"/>
      <c r="K1270" s="156"/>
      <c r="L1270" s="156"/>
      <c r="M1270" s="156"/>
      <c r="N1270" s="156"/>
    </row>
    <row r="1271" spans="1:14" x14ac:dyDescent="0.2">
      <c r="B1271" s="151" t="s">
        <v>94</v>
      </c>
      <c r="C1271" s="86"/>
      <c r="D1271" s="86"/>
      <c r="E1271" s="86"/>
      <c r="F1271" s="86"/>
      <c r="G1271" s="86"/>
      <c r="H1271" s="86"/>
      <c r="I1271" s="156"/>
      <c r="J1271" s="156"/>
      <c r="K1271" s="156"/>
      <c r="L1271" s="156"/>
      <c r="M1271" s="156"/>
      <c r="N1271" s="156"/>
    </row>
    <row r="1272" spans="1:14" x14ac:dyDescent="0.2">
      <c r="B1272" s="151" t="s">
        <v>158</v>
      </c>
      <c r="C1272" s="86"/>
      <c r="D1272" s="86"/>
      <c r="E1272" s="86"/>
      <c r="F1272" s="86"/>
      <c r="G1272" s="86"/>
      <c r="H1272" s="86"/>
      <c r="I1272" s="156"/>
      <c r="J1272" s="156"/>
      <c r="K1272" s="156"/>
      <c r="L1272" s="156"/>
      <c r="M1272" s="156"/>
      <c r="N1272" s="156"/>
    </row>
    <row r="1273" spans="1:14" x14ac:dyDescent="0.2">
      <c r="B1273" s="151" t="s">
        <v>161</v>
      </c>
      <c r="C1273" s="86"/>
      <c r="D1273" s="86"/>
      <c r="E1273" s="86"/>
      <c r="F1273" s="86"/>
      <c r="G1273" s="86"/>
      <c r="H1273" s="86"/>
      <c r="I1273" s="156"/>
      <c r="J1273" s="156"/>
      <c r="K1273" s="156"/>
      <c r="L1273" s="156"/>
      <c r="M1273" s="156"/>
      <c r="N1273" s="156"/>
    </row>
    <row r="1274" spans="1:14" x14ac:dyDescent="0.2">
      <c r="B1274" s="151"/>
      <c r="C1274" s="151"/>
      <c r="D1274" s="151"/>
      <c r="E1274" s="151"/>
      <c r="F1274" s="151"/>
      <c r="G1274" s="151"/>
      <c r="H1274" s="87"/>
      <c r="I1274" s="152"/>
      <c r="J1274" s="157"/>
      <c r="K1274" s="152"/>
      <c r="L1274" s="152"/>
      <c r="M1274" s="152"/>
      <c r="N1274" s="152"/>
    </row>
    <row r="1275" spans="1:14" ht="12.75" customHeight="1" x14ac:dyDescent="0.2">
      <c r="B1275" s="130" t="s">
        <v>34</v>
      </c>
      <c r="C1275" s="132" t="s">
        <v>95</v>
      </c>
      <c r="D1275" s="130" t="s">
        <v>96</v>
      </c>
      <c r="E1275" s="130" t="s">
        <v>97</v>
      </c>
      <c r="F1275" s="130" t="s">
        <v>121</v>
      </c>
      <c r="G1275" s="130" t="s">
        <v>98</v>
      </c>
      <c r="H1275" s="128" t="s">
        <v>7</v>
      </c>
      <c r="I1275" s="150" t="s">
        <v>167</v>
      </c>
      <c r="K1275" s="158"/>
      <c r="L1275" s="159"/>
      <c r="M1275" s="160" t="s">
        <v>99</v>
      </c>
      <c r="N1275" s="161" t="s">
        <v>100</v>
      </c>
    </row>
    <row r="1276" spans="1:14" x14ac:dyDescent="0.2">
      <c r="B1276" s="131"/>
      <c r="C1276" s="133"/>
      <c r="D1276" s="131"/>
      <c r="E1276" s="131"/>
      <c r="F1276" s="131"/>
      <c r="G1276" s="131"/>
      <c r="H1276" s="129"/>
      <c r="I1276" s="149" t="s">
        <v>101</v>
      </c>
      <c r="J1276" s="75" t="s">
        <v>102</v>
      </c>
      <c r="K1276" s="75" t="s">
        <v>103</v>
      </c>
      <c r="L1276" s="75" t="s">
        <v>104</v>
      </c>
      <c r="M1276" s="149"/>
      <c r="N1276" s="162"/>
    </row>
    <row r="1277" spans="1:14" ht="12.75" customHeight="1" x14ac:dyDescent="0.2">
      <c r="A1277" s="94" t="s">
        <v>202</v>
      </c>
      <c r="B1277" s="163"/>
      <c r="C1277" s="140"/>
      <c r="D1277" s="140"/>
      <c r="E1277" s="140"/>
      <c r="F1277" s="140"/>
      <c r="G1277" s="141"/>
      <c r="H1277" s="11" t="s">
        <v>16</v>
      </c>
      <c r="I1277" s="12">
        <v>102.99</v>
      </c>
      <c r="J1277" s="12">
        <v>73.39</v>
      </c>
      <c r="K1277" s="12">
        <v>37.18</v>
      </c>
      <c r="L1277" s="12"/>
      <c r="M1277" s="12">
        <v>5.87</v>
      </c>
      <c r="N1277" s="12"/>
    </row>
    <row r="1278" spans="1:14" x14ac:dyDescent="0.2">
      <c r="A1278" s="94">
        <v>22</v>
      </c>
      <c r="B1278" s="142"/>
      <c r="C1278" s="143"/>
      <c r="D1278" s="143"/>
      <c r="E1278" s="143"/>
      <c r="F1278" s="143"/>
      <c r="G1278" s="144"/>
      <c r="H1278" s="11" t="s">
        <v>24</v>
      </c>
      <c r="I1278" s="12">
        <v>770.31</v>
      </c>
      <c r="J1278" s="12">
        <v>550.4</v>
      </c>
      <c r="K1278" s="12">
        <v>276.91000000000003</v>
      </c>
      <c r="L1278" s="12"/>
      <c r="M1278" s="12">
        <v>23.97</v>
      </c>
      <c r="N1278" s="12"/>
    </row>
    <row r="1279" spans="1:14" x14ac:dyDescent="0.2">
      <c r="B1279" s="142"/>
      <c r="C1279" s="143"/>
      <c r="D1279" s="143"/>
      <c r="E1279" s="143"/>
      <c r="F1279" s="143"/>
      <c r="G1279" s="144"/>
      <c r="H1279" s="11" t="s">
        <v>18</v>
      </c>
      <c r="I1279" s="12">
        <v>61.16</v>
      </c>
      <c r="J1279" s="12">
        <v>44.52</v>
      </c>
      <c r="K1279" s="12">
        <v>22.75</v>
      </c>
      <c r="L1279" s="12"/>
      <c r="M1279" s="12">
        <v>1.22</v>
      </c>
      <c r="N1279" s="12"/>
    </row>
    <row r="1280" spans="1:14" x14ac:dyDescent="0.2">
      <c r="B1280" s="164"/>
      <c r="C1280" s="148" t="s">
        <v>163</v>
      </c>
      <c r="D1280" s="143"/>
      <c r="E1280" s="143"/>
      <c r="F1280" s="143"/>
      <c r="G1280" s="144"/>
      <c r="H1280" s="11" t="s">
        <v>63</v>
      </c>
      <c r="I1280" s="12">
        <v>61.16</v>
      </c>
      <c r="J1280" s="12">
        <v>44.52</v>
      </c>
      <c r="K1280" s="12">
        <v>22.75</v>
      </c>
      <c r="L1280" s="12"/>
      <c r="M1280" s="12">
        <v>1.22</v>
      </c>
      <c r="N1280" s="12"/>
    </row>
    <row r="1281" spans="1:14" x14ac:dyDescent="0.2">
      <c r="B1281" s="142"/>
      <c r="C1281" s="143"/>
      <c r="D1281" s="143"/>
      <c r="E1281" s="143"/>
      <c r="F1281" s="143"/>
      <c r="G1281" s="144"/>
      <c r="H1281" s="11" t="s">
        <v>56</v>
      </c>
      <c r="I1281" s="12">
        <v>770.31</v>
      </c>
      <c r="J1281" s="12">
        <v>550.4</v>
      </c>
      <c r="K1281" s="12">
        <v>276.91000000000003</v>
      </c>
      <c r="L1281" s="12"/>
      <c r="M1281" s="12">
        <v>23.97</v>
      </c>
      <c r="N1281" s="12"/>
    </row>
    <row r="1282" spans="1:14" x14ac:dyDescent="0.2">
      <c r="B1282" s="142"/>
      <c r="C1282" s="143"/>
      <c r="D1282" s="143"/>
      <c r="E1282" s="143"/>
      <c r="F1282" s="143"/>
      <c r="G1282" s="144"/>
      <c r="H1282" s="11" t="s">
        <v>28</v>
      </c>
      <c r="I1282" s="12">
        <v>61.16</v>
      </c>
      <c r="J1282" s="12">
        <v>44.52</v>
      </c>
      <c r="K1282" s="12">
        <v>22.75</v>
      </c>
      <c r="L1282" s="12"/>
      <c r="M1282" s="12">
        <v>1.22</v>
      </c>
      <c r="N1282" s="12"/>
    </row>
    <row r="1283" spans="1:14" x14ac:dyDescent="0.2">
      <c r="B1283" s="145"/>
      <c r="C1283" s="146"/>
      <c r="D1283" s="146"/>
      <c r="E1283" s="146"/>
      <c r="F1283" s="146"/>
      <c r="G1283" s="147"/>
      <c r="H1283" s="11" t="s">
        <v>17</v>
      </c>
      <c r="I1283" s="12">
        <v>19.57</v>
      </c>
      <c r="J1283" s="12">
        <v>14.92</v>
      </c>
      <c r="K1283" s="12">
        <v>7.58</v>
      </c>
      <c r="L1283" s="12"/>
      <c r="M1283" s="12">
        <v>0.49</v>
      </c>
      <c r="N1283" s="12"/>
    </row>
    <row r="1284" spans="1:14" x14ac:dyDescent="0.2">
      <c r="A1284" s="94">
        <v>777</v>
      </c>
      <c r="B1284" s="70" t="s">
        <v>23</v>
      </c>
      <c r="C1284" s="97" t="s">
        <v>105</v>
      </c>
      <c r="D1284" s="70">
        <v>23</v>
      </c>
      <c r="E1284" s="70">
        <v>10</v>
      </c>
      <c r="F1284" s="70">
        <v>2</v>
      </c>
      <c r="G1284" s="179">
        <v>4</v>
      </c>
      <c r="H1284" s="165" t="s">
        <v>16</v>
      </c>
      <c r="I1284" s="166">
        <v>13</v>
      </c>
      <c r="J1284" s="166">
        <v>45.8</v>
      </c>
      <c r="K1284" s="166">
        <v>18</v>
      </c>
      <c r="L1284" s="92">
        <v>76.8</v>
      </c>
      <c r="M1284" s="88">
        <v>89.7</v>
      </c>
      <c r="N1284" s="88">
        <v>166.5</v>
      </c>
    </row>
    <row r="1285" spans="1:14" x14ac:dyDescent="0.2">
      <c r="B1285" s="8"/>
      <c r="C1285" s="8"/>
      <c r="D1285" s="8"/>
      <c r="E1285" s="8"/>
      <c r="F1285" s="8"/>
      <c r="G1285" s="8"/>
      <c r="H1285" s="135" t="s">
        <v>106</v>
      </c>
      <c r="I1285" s="136">
        <v>1338.87</v>
      </c>
      <c r="J1285" s="136">
        <v>3361.26</v>
      </c>
      <c r="K1285" s="136">
        <v>669.24</v>
      </c>
      <c r="L1285" s="136">
        <v>5369.37</v>
      </c>
      <c r="M1285" s="136">
        <v>526.54</v>
      </c>
      <c r="N1285" s="136">
        <v>9413.7199999999993</v>
      </c>
    </row>
    <row r="1286" spans="1:14" x14ac:dyDescent="0.2">
      <c r="B1286" s="8"/>
      <c r="C1286" s="8"/>
      <c r="D1286" s="8"/>
      <c r="E1286" s="8"/>
      <c r="F1286" s="8"/>
      <c r="G1286" s="8"/>
      <c r="H1286" s="165" t="s">
        <v>24</v>
      </c>
      <c r="I1286" s="166">
        <v>0</v>
      </c>
      <c r="J1286" s="166">
        <v>1.4</v>
      </c>
      <c r="K1286" s="166">
        <v>4.5999999999999996</v>
      </c>
      <c r="L1286" s="92">
        <v>6</v>
      </c>
      <c r="M1286" s="88">
        <v>8.4</v>
      </c>
      <c r="N1286" s="88">
        <v>14.4</v>
      </c>
    </row>
    <row r="1287" spans="1:14" x14ac:dyDescent="0.2">
      <c r="B1287" s="8"/>
      <c r="C1287" s="8"/>
      <c r="D1287" s="8"/>
      <c r="E1287" s="8"/>
      <c r="F1287" s="8"/>
      <c r="G1287" s="8"/>
      <c r="H1287" s="135" t="s">
        <v>106</v>
      </c>
      <c r="I1287" s="136">
        <v>0</v>
      </c>
      <c r="J1287" s="136">
        <v>770.56</v>
      </c>
      <c r="K1287" s="136">
        <v>1273.79</v>
      </c>
      <c r="L1287" s="136">
        <v>2044.35</v>
      </c>
      <c r="M1287" s="136">
        <v>201.35</v>
      </c>
      <c r="N1287" s="136">
        <v>3585.89</v>
      </c>
    </row>
    <row r="1288" spans="1:14" x14ac:dyDescent="0.2">
      <c r="B1288" s="8"/>
      <c r="C1288" s="8"/>
      <c r="D1288" s="8"/>
      <c r="E1288" s="8"/>
      <c r="F1288" s="8"/>
      <c r="G1288" s="8"/>
      <c r="H1288" s="165" t="s">
        <v>37</v>
      </c>
      <c r="I1288" s="166">
        <v>0</v>
      </c>
      <c r="J1288" s="166">
        <v>0</v>
      </c>
      <c r="K1288" s="166">
        <v>0</v>
      </c>
      <c r="L1288" s="92">
        <v>0</v>
      </c>
      <c r="M1288" s="88">
        <v>0</v>
      </c>
      <c r="N1288" s="88">
        <v>0</v>
      </c>
    </row>
    <row r="1289" spans="1:14" x14ac:dyDescent="0.2">
      <c r="B1289" s="8"/>
      <c r="C1289" s="8"/>
      <c r="D1289" s="8"/>
      <c r="E1289" s="8"/>
      <c r="F1289" s="8"/>
      <c r="G1289" s="8"/>
      <c r="H1289" s="135" t="s">
        <v>106</v>
      </c>
      <c r="I1289" s="136">
        <v>0</v>
      </c>
      <c r="J1289" s="136">
        <v>0</v>
      </c>
      <c r="K1289" s="136">
        <v>0</v>
      </c>
      <c r="L1289" s="136">
        <v>0</v>
      </c>
      <c r="M1289" s="136">
        <v>0</v>
      </c>
      <c r="N1289" s="136">
        <v>0</v>
      </c>
    </row>
    <row r="1290" spans="1:14" x14ac:dyDescent="0.2">
      <c r="B1290" s="8"/>
      <c r="C1290" s="8"/>
      <c r="D1290" s="8"/>
      <c r="E1290" s="8"/>
      <c r="F1290" s="8"/>
      <c r="G1290" s="8"/>
      <c r="H1290" s="14" t="s">
        <v>18</v>
      </c>
      <c r="I1290" s="92">
        <v>16.84</v>
      </c>
      <c r="J1290" s="92">
        <v>76.92</v>
      </c>
      <c r="K1290" s="92">
        <v>13.22</v>
      </c>
      <c r="L1290" s="92">
        <v>106.98</v>
      </c>
      <c r="M1290" s="92">
        <v>164.53</v>
      </c>
      <c r="N1290" s="88">
        <v>271.51</v>
      </c>
    </row>
    <row r="1291" spans="1:14" x14ac:dyDescent="0.2">
      <c r="B1291" s="8"/>
      <c r="C1291" s="8"/>
      <c r="D1291" s="8"/>
      <c r="E1291" s="8"/>
      <c r="F1291" s="8"/>
      <c r="G1291" s="8"/>
      <c r="H1291" s="135" t="s">
        <v>106</v>
      </c>
      <c r="I1291" s="136">
        <v>1029.93</v>
      </c>
      <c r="J1291" s="136">
        <v>3424.48</v>
      </c>
      <c r="K1291" s="136">
        <v>300.76</v>
      </c>
      <c r="L1291" s="136">
        <v>4755.17</v>
      </c>
      <c r="M1291" s="136">
        <v>200.73</v>
      </c>
      <c r="N1291" s="136">
        <v>7913.78</v>
      </c>
    </row>
    <row r="1292" spans="1:14" x14ac:dyDescent="0.2">
      <c r="B1292" s="8"/>
      <c r="C1292" s="8"/>
      <c r="D1292" s="8"/>
      <c r="E1292" s="8"/>
      <c r="F1292" s="8"/>
      <c r="G1292" s="8"/>
      <c r="H1292" s="14" t="s">
        <v>63</v>
      </c>
      <c r="I1292" s="92">
        <v>0</v>
      </c>
      <c r="J1292" s="92">
        <v>0</v>
      </c>
      <c r="K1292" s="92">
        <v>0</v>
      </c>
      <c r="L1292" s="92">
        <v>0</v>
      </c>
      <c r="M1292" s="92">
        <v>0</v>
      </c>
      <c r="N1292" s="88">
        <v>0</v>
      </c>
    </row>
    <row r="1293" spans="1:14" x14ac:dyDescent="0.2">
      <c r="B1293" s="8"/>
      <c r="C1293" s="8"/>
      <c r="D1293" s="8"/>
      <c r="E1293" s="8"/>
      <c r="F1293" s="8"/>
      <c r="G1293" s="8"/>
      <c r="H1293" s="135" t="s">
        <v>106</v>
      </c>
      <c r="I1293" s="136">
        <v>0</v>
      </c>
      <c r="J1293" s="136">
        <v>0</v>
      </c>
      <c r="K1293" s="136">
        <v>0</v>
      </c>
      <c r="L1293" s="136">
        <v>0</v>
      </c>
      <c r="M1293" s="136">
        <v>0</v>
      </c>
      <c r="N1293" s="136">
        <v>0</v>
      </c>
    </row>
    <row r="1294" spans="1:14" x14ac:dyDescent="0.2">
      <c r="B1294" s="8"/>
      <c r="C1294" s="8"/>
      <c r="D1294" s="8"/>
      <c r="E1294" s="8"/>
      <c r="F1294" s="8"/>
      <c r="G1294" s="8"/>
      <c r="H1294" s="14" t="s">
        <v>56</v>
      </c>
      <c r="I1294" s="92">
        <v>0</v>
      </c>
      <c r="J1294" s="92">
        <v>0</v>
      </c>
      <c r="K1294" s="92">
        <v>0</v>
      </c>
      <c r="L1294" s="92">
        <v>0</v>
      </c>
      <c r="M1294" s="92">
        <v>0</v>
      </c>
      <c r="N1294" s="88">
        <v>0</v>
      </c>
    </row>
    <row r="1295" spans="1:14" x14ac:dyDescent="0.2">
      <c r="B1295" s="8"/>
      <c r="C1295" s="8"/>
      <c r="D1295" s="8"/>
      <c r="E1295" s="8"/>
      <c r="F1295" s="8"/>
      <c r="G1295" s="8"/>
      <c r="H1295" s="135" t="s">
        <v>106</v>
      </c>
      <c r="I1295" s="136">
        <v>0</v>
      </c>
      <c r="J1295" s="136">
        <v>0</v>
      </c>
      <c r="K1295" s="136">
        <v>0</v>
      </c>
      <c r="L1295" s="136">
        <v>0</v>
      </c>
      <c r="M1295" s="136">
        <v>0</v>
      </c>
      <c r="N1295" s="136">
        <v>0</v>
      </c>
    </row>
    <row r="1296" spans="1:14" x14ac:dyDescent="0.2">
      <c r="B1296" s="8"/>
      <c r="C1296" s="8"/>
      <c r="D1296" s="8"/>
      <c r="E1296" s="8"/>
      <c r="F1296" s="8"/>
      <c r="G1296" s="8"/>
      <c r="H1296" s="14" t="s">
        <v>28</v>
      </c>
      <c r="I1296" s="92">
        <v>0</v>
      </c>
      <c r="J1296" s="92">
        <v>0</v>
      </c>
      <c r="K1296" s="92">
        <v>0</v>
      </c>
      <c r="L1296" s="92">
        <v>0</v>
      </c>
      <c r="M1296" s="92">
        <v>0</v>
      </c>
      <c r="N1296" s="88">
        <v>0</v>
      </c>
    </row>
    <row r="1297" spans="1:14" x14ac:dyDescent="0.2">
      <c r="B1297" s="8"/>
      <c r="C1297" s="8"/>
      <c r="D1297" s="8"/>
      <c r="E1297" s="8"/>
      <c r="F1297" s="8"/>
      <c r="G1297" s="8"/>
      <c r="H1297" s="135" t="s">
        <v>106</v>
      </c>
      <c r="I1297" s="136">
        <v>0</v>
      </c>
      <c r="J1297" s="136">
        <v>0</v>
      </c>
      <c r="K1297" s="136">
        <v>0</v>
      </c>
      <c r="L1297" s="136">
        <v>0</v>
      </c>
      <c r="M1297" s="136">
        <v>0</v>
      </c>
      <c r="N1297" s="136">
        <v>0</v>
      </c>
    </row>
    <row r="1298" spans="1:14" x14ac:dyDescent="0.2">
      <c r="B1298" s="180"/>
      <c r="C1298" s="180"/>
      <c r="D1298" s="180"/>
      <c r="E1298" s="180"/>
      <c r="F1298" s="180"/>
      <c r="G1298" s="180"/>
      <c r="H1298" s="14" t="s">
        <v>17</v>
      </c>
      <c r="I1298" s="92">
        <v>0</v>
      </c>
      <c r="J1298" s="92">
        <v>40.700000000000003</v>
      </c>
      <c r="K1298" s="92">
        <v>7.8</v>
      </c>
      <c r="L1298" s="92">
        <v>48.5</v>
      </c>
      <c r="M1298" s="92">
        <v>56.7</v>
      </c>
      <c r="N1298" s="88">
        <v>105.2</v>
      </c>
    </row>
    <row r="1299" spans="1:14" x14ac:dyDescent="0.2">
      <c r="B1299" s="180"/>
      <c r="C1299" s="180"/>
      <c r="D1299" s="180"/>
      <c r="E1299" s="180"/>
      <c r="F1299" s="180"/>
      <c r="G1299" s="180"/>
      <c r="H1299" s="135" t="s">
        <v>106</v>
      </c>
      <c r="I1299" s="136">
        <v>0</v>
      </c>
      <c r="J1299" s="136">
        <v>607.24</v>
      </c>
      <c r="K1299" s="136">
        <v>59.12</v>
      </c>
      <c r="L1299" s="136">
        <v>666.36</v>
      </c>
      <c r="M1299" s="136">
        <v>27.78</v>
      </c>
      <c r="N1299" s="136">
        <v>1108.57</v>
      </c>
    </row>
    <row r="1300" spans="1:14" x14ac:dyDescent="0.2">
      <c r="B1300" s="180"/>
      <c r="C1300" s="180"/>
      <c r="D1300" s="180"/>
      <c r="E1300" s="180"/>
      <c r="F1300" s="180"/>
      <c r="G1300" s="180"/>
      <c r="H1300" s="13" t="s">
        <v>107</v>
      </c>
      <c r="I1300" s="91">
        <v>0</v>
      </c>
      <c r="J1300" s="91">
        <v>0</v>
      </c>
      <c r="K1300" s="91">
        <v>0</v>
      </c>
      <c r="L1300" s="91">
        <v>0</v>
      </c>
      <c r="M1300" s="91">
        <v>0</v>
      </c>
      <c r="N1300" s="85">
        <v>0</v>
      </c>
    </row>
    <row r="1301" spans="1:14" x14ac:dyDescent="0.2">
      <c r="B1301" s="180"/>
      <c r="C1301" s="180"/>
      <c r="D1301" s="180"/>
      <c r="E1301" s="180"/>
      <c r="F1301" s="180"/>
      <c r="G1301" s="180"/>
      <c r="H1301" s="137" t="s">
        <v>122</v>
      </c>
      <c r="I1301" s="136">
        <v>2368.8000000000002</v>
      </c>
      <c r="J1301" s="136">
        <v>8163.5399999999991</v>
      </c>
      <c r="K1301" s="136">
        <v>2302.91</v>
      </c>
      <c r="L1301" s="136">
        <v>12835.25</v>
      </c>
      <c r="M1301" s="136">
        <v>956.4</v>
      </c>
      <c r="N1301" s="136">
        <v>22021.96</v>
      </c>
    </row>
    <row r="1303" spans="1:14" x14ac:dyDescent="0.2">
      <c r="B1303" s="171" t="s">
        <v>108</v>
      </c>
      <c r="C1303" s="171"/>
      <c r="D1303" s="171"/>
      <c r="E1303" s="171"/>
      <c r="F1303" s="172"/>
      <c r="G1303" s="151"/>
      <c r="H1303" s="87"/>
      <c r="I1303" s="152"/>
      <c r="J1303" s="170"/>
      <c r="K1303" s="170"/>
      <c r="L1303" s="170"/>
      <c r="M1303" s="170"/>
      <c r="N1303" s="170"/>
    </row>
    <row r="1304" spans="1:14" x14ac:dyDescent="0.2">
      <c r="A1304" s="95"/>
      <c r="B1304" s="87" t="s">
        <v>156</v>
      </c>
      <c r="C1304" s="87"/>
      <c r="D1304" s="87"/>
      <c r="E1304" s="87"/>
      <c r="F1304" s="87"/>
      <c r="G1304" s="87"/>
      <c r="H1304" s="87"/>
      <c r="I1304" s="87"/>
      <c r="J1304" s="173"/>
      <c r="K1304" s="173"/>
      <c r="L1304" s="173"/>
      <c r="M1304" s="173"/>
      <c r="N1304" s="173"/>
    </row>
    <row r="1305" spans="1:14" x14ac:dyDescent="0.2">
      <c r="B1305" s="151" t="s">
        <v>109</v>
      </c>
      <c r="C1305" s="151"/>
      <c r="D1305" s="151"/>
      <c r="E1305" s="151"/>
      <c r="F1305" s="151"/>
      <c r="G1305" s="151"/>
      <c r="H1305" s="151"/>
      <c r="I1305" s="151"/>
      <c r="J1305" s="170"/>
      <c r="K1305" s="170"/>
      <c r="L1305" s="170"/>
      <c r="M1305" s="170"/>
      <c r="N1305" s="170"/>
    </row>
    <row r="1306" spans="1:14" x14ac:dyDescent="0.2">
      <c r="B1306" s="151" t="s">
        <v>110</v>
      </c>
      <c r="C1306" s="151"/>
      <c r="D1306" s="151"/>
      <c r="E1306" s="151"/>
      <c r="F1306" s="151"/>
      <c r="G1306" s="151"/>
      <c r="H1306" s="151"/>
      <c r="I1306" s="151"/>
      <c r="J1306" s="170"/>
      <c r="K1306" s="170"/>
      <c r="L1306" s="170"/>
      <c r="M1306" s="170"/>
      <c r="N1306" s="170"/>
    </row>
    <row r="1307" spans="1:14" x14ac:dyDescent="0.2">
      <c r="B1307" s="151" t="s">
        <v>111</v>
      </c>
      <c r="C1307" s="151"/>
      <c r="D1307" s="151"/>
      <c r="E1307" s="151"/>
      <c r="F1307" s="151"/>
      <c r="G1307" s="151"/>
      <c r="H1307" s="151"/>
      <c r="I1307" s="151"/>
      <c r="J1307" s="170"/>
      <c r="K1307" s="170"/>
      <c r="L1307" s="170"/>
      <c r="M1307" s="170"/>
      <c r="N1307" s="170"/>
    </row>
    <row r="1308" spans="1:14" x14ac:dyDescent="0.2">
      <c r="B1308" s="151" t="s">
        <v>112</v>
      </c>
      <c r="C1308" s="151"/>
      <c r="D1308" s="151"/>
      <c r="E1308" s="151"/>
      <c r="F1308" s="151"/>
      <c r="G1308" s="151"/>
      <c r="H1308" s="151"/>
      <c r="I1308" s="151"/>
      <c r="J1308" s="152"/>
      <c r="K1308" s="152"/>
      <c r="L1308" s="152"/>
      <c r="M1308" s="152"/>
      <c r="N1308" s="152"/>
    </row>
    <row r="1309" spans="1:14" x14ac:dyDescent="0.2">
      <c r="B1309" s="151" t="s">
        <v>113</v>
      </c>
      <c r="C1309" s="151"/>
      <c r="D1309" s="151"/>
      <c r="E1309" s="151"/>
      <c r="F1309" s="151"/>
      <c r="G1309" s="151"/>
      <c r="H1309" s="151"/>
      <c r="I1309" s="151"/>
      <c r="J1309" s="152"/>
      <c r="K1309" s="152"/>
      <c r="L1309" s="152"/>
      <c r="M1309" s="152"/>
      <c r="N1309" s="152"/>
    </row>
    <row r="1310" spans="1:14" x14ac:dyDescent="0.2">
      <c r="B1310" s="151" t="s">
        <v>114</v>
      </c>
      <c r="C1310" s="151"/>
      <c r="D1310" s="151"/>
      <c r="E1310" s="151"/>
      <c r="F1310" s="151"/>
      <c r="G1310" s="151"/>
      <c r="H1310" s="151"/>
      <c r="I1310" s="151"/>
      <c r="J1310" s="152"/>
      <c r="K1310" s="152"/>
      <c r="L1310" s="152"/>
      <c r="M1310" s="152"/>
      <c r="N1310" s="152"/>
    </row>
    <row r="1311" spans="1:14" x14ac:dyDescent="0.2">
      <c r="B1311" s="151" t="s">
        <v>115</v>
      </c>
      <c r="C1311" s="151"/>
      <c r="D1311" s="151"/>
      <c r="E1311" s="151"/>
      <c r="F1311" s="151"/>
      <c r="G1311" s="151"/>
      <c r="H1311" s="151"/>
      <c r="I1311" s="151"/>
      <c r="J1311" s="152"/>
      <c r="K1311" s="152"/>
      <c r="L1311" s="152"/>
      <c r="M1311" s="152"/>
      <c r="N1311" s="152"/>
    </row>
    <row r="1312" spans="1:14" x14ac:dyDescent="0.2">
      <c r="B1312" s="174"/>
      <c r="C1312" s="174"/>
      <c r="D1312" s="174"/>
      <c r="E1312" s="174"/>
      <c r="F1312" s="174"/>
      <c r="G1312" s="174"/>
      <c r="H1312" s="174"/>
      <c r="I1312" s="175"/>
      <c r="J1312" s="152"/>
      <c r="K1312" s="152"/>
      <c r="L1312" s="152"/>
      <c r="M1312" s="152"/>
      <c r="N1312" s="152"/>
    </row>
    <row r="1313" spans="1:14" x14ac:dyDescent="0.2">
      <c r="B1313" s="151" t="s">
        <v>116</v>
      </c>
      <c r="C1313" s="151"/>
      <c r="D1313" s="151"/>
      <c r="E1313" s="151"/>
      <c r="F1313" s="151"/>
      <c r="G1313" s="151"/>
      <c r="H1313" s="87"/>
      <c r="I1313" s="152"/>
      <c r="J1313" s="152" t="s">
        <v>117</v>
      </c>
      <c r="K1313" s="152"/>
      <c r="L1313" s="152"/>
      <c r="M1313" s="152"/>
      <c r="N1313" s="152"/>
    </row>
    <row r="1314" spans="1:14" x14ac:dyDescent="0.2">
      <c r="B1314" s="176" t="s">
        <v>155</v>
      </c>
      <c r="C1314" s="176"/>
      <c r="D1314" s="151"/>
      <c r="E1314" s="151"/>
      <c r="F1314" s="151"/>
      <c r="G1314" s="151"/>
      <c r="H1314" s="87"/>
      <c r="I1314" s="152"/>
      <c r="J1314" s="157"/>
      <c r="K1314" s="157"/>
      <c r="L1314" s="157"/>
      <c r="M1314" s="152"/>
      <c r="N1314" s="152"/>
    </row>
    <row r="1315" spans="1:14" x14ac:dyDescent="0.2">
      <c r="B1315" s="177" t="s">
        <v>118</v>
      </c>
      <c r="C1315" s="151"/>
      <c r="D1315" s="151"/>
      <c r="E1315" s="151"/>
      <c r="F1315" s="151"/>
      <c r="G1315" s="151"/>
      <c r="H1315" s="87"/>
      <c r="I1315" s="152"/>
      <c r="J1315" s="152" t="s">
        <v>118</v>
      </c>
      <c r="K1315" s="152"/>
      <c r="L1315" s="152"/>
      <c r="M1315" s="152"/>
      <c r="N1315" s="152"/>
    </row>
    <row r="1316" spans="1:14" x14ac:dyDescent="0.2">
      <c r="B1316" s="151"/>
      <c r="C1316" s="151"/>
      <c r="D1316" s="151"/>
      <c r="E1316" s="151"/>
      <c r="F1316" s="151"/>
      <c r="G1316" s="151"/>
      <c r="H1316" s="87"/>
      <c r="I1316" s="152"/>
      <c r="J1316" s="152"/>
      <c r="K1316" s="152"/>
      <c r="L1316" s="152"/>
      <c r="M1316" s="152"/>
      <c r="N1316" s="152"/>
    </row>
    <row r="1317" spans="1:14" x14ac:dyDescent="0.2">
      <c r="B1317" s="176"/>
      <c r="C1317" s="176"/>
      <c r="D1317" s="151"/>
      <c r="E1317" s="151"/>
      <c r="F1317" s="151"/>
      <c r="G1317" s="151"/>
      <c r="H1317" s="87"/>
      <c r="I1317" s="152"/>
      <c r="J1317" s="157"/>
      <c r="K1317" s="157"/>
      <c r="L1317" s="157"/>
      <c r="M1317" s="152"/>
      <c r="N1317" s="152"/>
    </row>
    <row r="1318" spans="1:14" x14ac:dyDescent="0.2">
      <c r="B1318" s="96" t="s">
        <v>119</v>
      </c>
      <c r="C1318" s="151"/>
      <c r="D1318" s="151"/>
      <c r="E1318" s="151"/>
      <c r="F1318" s="151"/>
      <c r="G1318" s="151"/>
      <c r="H1318" s="87"/>
      <c r="I1318" s="152"/>
      <c r="K1318" s="178" t="s">
        <v>119</v>
      </c>
      <c r="L1318" s="178"/>
      <c r="M1318" s="152"/>
      <c r="N1318" s="152"/>
    </row>
    <row r="1319" spans="1:14" x14ac:dyDescent="0.2">
      <c r="B1319" s="151"/>
      <c r="C1319" s="151"/>
      <c r="D1319" s="151"/>
      <c r="E1319" s="151"/>
      <c r="F1319" s="151"/>
      <c r="G1319" s="151"/>
      <c r="H1319" s="87"/>
      <c r="I1319" s="152"/>
      <c r="J1319" s="152"/>
      <c r="K1319" s="152"/>
      <c r="L1319" s="152"/>
      <c r="M1319" s="152"/>
      <c r="N1319" s="152"/>
    </row>
    <row r="1320" spans="1:14" x14ac:dyDescent="0.2">
      <c r="B1320" s="174" t="s">
        <v>120</v>
      </c>
      <c r="C1320" s="151"/>
      <c r="D1320" s="151"/>
      <c r="E1320" s="151"/>
      <c r="F1320" s="151"/>
      <c r="G1320" s="151"/>
      <c r="H1320" s="87"/>
      <c r="I1320" s="152"/>
      <c r="J1320" s="152" t="s">
        <v>120</v>
      </c>
      <c r="K1320" s="152"/>
      <c r="L1320" s="152"/>
      <c r="M1320" s="152"/>
      <c r="N1320" s="152"/>
    </row>
    <row r="1321" spans="1:14" x14ac:dyDescent="0.2">
      <c r="A1321" s="139"/>
    </row>
    <row r="1322" spans="1:14" x14ac:dyDescent="0.2">
      <c r="A1322" s="138"/>
      <c r="B1322" s="151"/>
      <c r="C1322" s="151"/>
      <c r="D1322" s="151"/>
      <c r="E1322" s="151"/>
      <c r="F1322" s="151"/>
      <c r="G1322" s="151"/>
      <c r="H1322" s="87"/>
      <c r="I1322" s="152"/>
      <c r="J1322" s="152"/>
      <c r="K1322" s="152"/>
      <c r="M1322" s="152"/>
      <c r="N1322" s="154" t="s">
        <v>87</v>
      </c>
    </row>
    <row r="1323" spans="1:14" x14ac:dyDescent="0.2">
      <c r="B1323" s="151"/>
      <c r="C1323" s="151"/>
      <c r="D1323" s="151"/>
      <c r="E1323" s="151"/>
      <c r="F1323" s="151"/>
      <c r="G1323" s="151"/>
      <c r="H1323" s="87"/>
      <c r="I1323" s="152"/>
      <c r="J1323" s="152"/>
      <c r="K1323" s="152"/>
      <c r="M1323" s="152"/>
      <c r="N1323" s="154" t="s">
        <v>88</v>
      </c>
    </row>
    <row r="1324" spans="1:14" x14ac:dyDescent="0.2">
      <c r="B1324" s="151"/>
      <c r="C1324" s="151"/>
      <c r="D1324" s="151"/>
      <c r="E1324" s="151"/>
      <c r="F1324" s="151"/>
      <c r="G1324" s="151"/>
      <c r="H1324" s="87"/>
      <c r="I1324" s="152"/>
      <c r="J1324" s="152"/>
      <c r="K1324" s="152"/>
      <c r="M1324" s="152"/>
      <c r="N1324" s="154" t="s">
        <v>89</v>
      </c>
    </row>
    <row r="1325" spans="1:14" x14ac:dyDescent="0.2">
      <c r="B1325" s="151"/>
      <c r="C1325" s="151"/>
      <c r="D1325" s="151"/>
      <c r="E1325" s="151"/>
      <c r="F1325" s="151"/>
      <c r="G1325" s="151"/>
      <c r="H1325" s="87"/>
      <c r="I1325" s="152"/>
      <c r="J1325" s="152"/>
      <c r="K1325" s="152"/>
      <c r="L1325" s="152"/>
      <c r="M1325" s="152"/>
      <c r="N1325" s="152"/>
    </row>
    <row r="1326" spans="1:14" x14ac:dyDescent="0.2">
      <c r="B1326" s="151"/>
      <c r="D1326" s="151"/>
      <c r="E1326" s="151"/>
      <c r="F1326" s="151"/>
      <c r="G1326" s="151"/>
      <c r="H1326" s="151" t="s">
        <v>90</v>
      </c>
      <c r="I1326" s="151"/>
      <c r="J1326" s="151"/>
      <c r="K1326" s="151"/>
      <c r="L1326" s="151"/>
      <c r="M1326" s="152"/>
      <c r="N1326" s="152"/>
    </row>
    <row r="1327" spans="1:14" x14ac:dyDescent="0.2">
      <c r="B1327" s="151"/>
      <c r="D1327" s="151"/>
      <c r="E1327" s="151"/>
      <c r="F1327" s="151" t="s">
        <v>91</v>
      </c>
      <c r="G1327" s="151"/>
      <c r="H1327" s="151"/>
      <c r="I1327" s="151"/>
      <c r="J1327" s="151"/>
      <c r="K1327" s="151"/>
      <c r="L1327" s="151"/>
      <c r="M1327" s="152"/>
      <c r="N1327" s="152"/>
    </row>
    <row r="1328" spans="1:14" x14ac:dyDescent="0.2">
      <c r="B1328" s="151" t="s">
        <v>92</v>
      </c>
      <c r="C1328" s="86"/>
      <c r="D1328" s="86"/>
      <c r="E1328" s="86"/>
      <c r="F1328" s="86"/>
      <c r="G1328" s="86"/>
      <c r="H1328" s="86"/>
      <c r="I1328" s="156"/>
      <c r="J1328" s="156"/>
      <c r="K1328" s="156"/>
      <c r="L1328" s="152" t="s">
        <v>93</v>
      </c>
      <c r="M1328" s="152"/>
      <c r="N1328" s="152"/>
    </row>
    <row r="1329" spans="1:14" x14ac:dyDescent="0.2">
      <c r="B1329" s="151"/>
      <c r="C1329" s="86"/>
      <c r="D1329" s="86"/>
      <c r="E1329" s="86"/>
      <c r="F1329" s="86"/>
      <c r="G1329" s="86"/>
      <c r="H1329" s="86"/>
      <c r="I1329" s="156"/>
      <c r="J1329" s="156"/>
      <c r="K1329" s="156"/>
      <c r="L1329" s="156"/>
      <c r="M1329" s="156"/>
      <c r="N1329" s="156"/>
    </row>
    <row r="1330" spans="1:14" x14ac:dyDescent="0.2">
      <c r="B1330" s="151" t="s">
        <v>159</v>
      </c>
      <c r="C1330" s="86"/>
      <c r="D1330" s="86"/>
      <c r="E1330" s="86"/>
      <c r="F1330" s="86"/>
      <c r="G1330" s="86"/>
      <c r="H1330" s="86"/>
      <c r="I1330" s="156"/>
      <c r="J1330" s="156"/>
      <c r="K1330" s="156"/>
      <c r="L1330" s="156"/>
      <c r="M1330" s="156"/>
      <c r="N1330" s="156"/>
    </row>
    <row r="1331" spans="1:14" x14ac:dyDescent="0.2">
      <c r="B1331" s="151" t="s">
        <v>94</v>
      </c>
      <c r="C1331" s="86"/>
      <c r="D1331" s="86"/>
      <c r="E1331" s="86"/>
      <c r="F1331" s="86"/>
      <c r="G1331" s="86"/>
      <c r="H1331" s="86"/>
      <c r="I1331" s="156"/>
      <c r="J1331" s="156"/>
      <c r="K1331" s="156"/>
      <c r="L1331" s="156"/>
      <c r="M1331" s="156"/>
      <c r="N1331" s="156"/>
    </row>
    <row r="1332" spans="1:14" x14ac:dyDescent="0.2">
      <c r="B1332" s="151" t="s">
        <v>158</v>
      </c>
      <c r="C1332" s="86"/>
      <c r="D1332" s="86"/>
      <c r="E1332" s="86"/>
      <c r="F1332" s="86"/>
      <c r="G1332" s="86"/>
      <c r="H1332" s="86"/>
      <c r="I1332" s="156"/>
      <c r="J1332" s="156"/>
      <c r="K1332" s="156"/>
      <c r="L1332" s="156"/>
      <c r="M1332" s="156"/>
      <c r="N1332" s="156"/>
    </row>
    <row r="1333" spans="1:14" x14ac:dyDescent="0.2">
      <c r="B1333" s="151" t="s">
        <v>161</v>
      </c>
      <c r="C1333" s="86"/>
      <c r="D1333" s="86"/>
      <c r="E1333" s="86"/>
      <c r="F1333" s="86"/>
      <c r="G1333" s="86"/>
      <c r="H1333" s="86"/>
      <c r="I1333" s="156"/>
      <c r="J1333" s="156"/>
      <c r="K1333" s="156"/>
      <c r="L1333" s="156"/>
      <c r="M1333" s="156"/>
      <c r="N1333" s="156"/>
    </row>
    <row r="1334" spans="1:14" x14ac:dyDescent="0.2">
      <c r="B1334" s="151"/>
      <c r="C1334" s="151"/>
      <c r="D1334" s="151"/>
      <c r="E1334" s="151"/>
      <c r="F1334" s="151"/>
      <c r="G1334" s="151"/>
      <c r="H1334" s="87"/>
      <c r="I1334" s="152"/>
      <c r="J1334" s="157"/>
      <c r="K1334" s="152"/>
      <c r="L1334" s="152"/>
      <c r="M1334" s="152"/>
      <c r="N1334" s="152"/>
    </row>
    <row r="1335" spans="1:14" ht="12.75" customHeight="1" x14ac:dyDescent="0.2">
      <c r="B1335" s="130" t="s">
        <v>34</v>
      </c>
      <c r="C1335" s="132" t="s">
        <v>95</v>
      </c>
      <c r="D1335" s="130" t="s">
        <v>96</v>
      </c>
      <c r="E1335" s="130" t="s">
        <v>97</v>
      </c>
      <c r="F1335" s="130" t="s">
        <v>121</v>
      </c>
      <c r="G1335" s="130" t="s">
        <v>98</v>
      </c>
      <c r="H1335" s="128" t="s">
        <v>7</v>
      </c>
      <c r="I1335" s="150" t="s">
        <v>167</v>
      </c>
      <c r="K1335" s="158"/>
      <c r="L1335" s="159"/>
      <c r="M1335" s="160" t="s">
        <v>99</v>
      </c>
      <c r="N1335" s="161" t="s">
        <v>100</v>
      </c>
    </row>
    <row r="1336" spans="1:14" x14ac:dyDescent="0.2">
      <c r="B1336" s="131"/>
      <c r="C1336" s="133"/>
      <c r="D1336" s="131"/>
      <c r="E1336" s="131"/>
      <c r="F1336" s="131"/>
      <c r="G1336" s="131"/>
      <c r="H1336" s="129"/>
      <c r="I1336" s="149" t="s">
        <v>101</v>
      </c>
      <c r="J1336" s="75" t="s">
        <v>102</v>
      </c>
      <c r="K1336" s="75" t="s">
        <v>103</v>
      </c>
      <c r="L1336" s="75" t="s">
        <v>104</v>
      </c>
      <c r="M1336" s="149"/>
      <c r="N1336" s="162"/>
    </row>
    <row r="1337" spans="1:14" ht="12.75" customHeight="1" x14ac:dyDescent="0.2">
      <c r="A1337" s="94" t="s">
        <v>203</v>
      </c>
      <c r="B1337" s="163"/>
      <c r="C1337" s="140"/>
      <c r="D1337" s="140"/>
      <c r="E1337" s="140"/>
      <c r="F1337" s="140"/>
      <c r="G1337" s="141"/>
      <c r="H1337" s="11" t="s">
        <v>16</v>
      </c>
      <c r="I1337" s="12">
        <v>102.99</v>
      </c>
      <c r="J1337" s="12">
        <v>73.39</v>
      </c>
      <c r="K1337" s="12">
        <v>37.18</v>
      </c>
      <c r="L1337" s="12"/>
      <c r="M1337" s="12">
        <v>5.87</v>
      </c>
      <c r="N1337" s="12"/>
    </row>
    <row r="1338" spans="1:14" x14ac:dyDescent="0.2">
      <c r="A1338" s="94">
        <v>23</v>
      </c>
      <c r="B1338" s="142"/>
      <c r="C1338" s="143"/>
      <c r="D1338" s="143"/>
      <c r="E1338" s="143"/>
      <c r="F1338" s="143"/>
      <c r="G1338" s="144"/>
      <c r="H1338" s="11" t="s">
        <v>24</v>
      </c>
      <c r="I1338" s="12">
        <v>770.31</v>
      </c>
      <c r="J1338" s="12">
        <v>550.4</v>
      </c>
      <c r="K1338" s="12">
        <v>276.91000000000003</v>
      </c>
      <c r="L1338" s="12"/>
      <c r="M1338" s="12">
        <v>23.97</v>
      </c>
      <c r="N1338" s="12"/>
    </row>
    <row r="1339" spans="1:14" x14ac:dyDescent="0.2">
      <c r="B1339" s="142"/>
      <c r="C1339" s="143"/>
      <c r="D1339" s="143"/>
      <c r="E1339" s="143"/>
      <c r="F1339" s="143"/>
      <c r="G1339" s="144"/>
      <c r="H1339" s="11" t="s">
        <v>18</v>
      </c>
      <c r="I1339" s="12">
        <v>61.16</v>
      </c>
      <c r="J1339" s="12">
        <v>44.52</v>
      </c>
      <c r="K1339" s="12">
        <v>22.75</v>
      </c>
      <c r="L1339" s="12"/>
      <c r="M1339" s="12">
        <v>1.22</v>
      </c>
      <c r="N1339" s="12"/>
    </row>
    <row r="1340" spans="1:14" x14ac:dyDescent="0.2">
      <c r="B1340" s="164"/>
      <c r="C1340" s="148" t="s">
        <v>163</v>
      </c>
      <c r="D1340" s="143"/>
      <c r="E1340" s="143"/>
      <c r="F1340" s="143"/>
      <c r="G1340" s="144"/>
      <c r="H1340" s="11" t="s">
        <v>63</v>
      </c>
      <c r="I1340" s="12">
        <v>61.16</v>
      </c>
      <c r="J1340" s="12">
        <v>44.52</v>
      </c>
      <c r="K1340" s="12">
        <v>22.75</v>
      </c>
      <c r="L1340" s="12"/>
      <c r="M1340" s="12">
        <v>1.22</v>
      </c>
      <c r="N1340" s="12"/>
    </row>
    <row r="1341" spans="1:14" x14ac:dyDescent="0.2">
      <c r="B1341" s="142"/>
      <c r="C1341" s="143"/>
      <c r="D1341" s="143"/>
      <c r="E1341" s="143"/>
      <c r="F1341" s="143"/>
      <c r="G1341" s="144"/>
      <c r="H1341" s="11" t="s">
        <v>56</v>
      </c>
      <c r="I1341" s="12">
        <v>770.31</v>
      </c>
      <c r="J1341" s="12">
        <v>550.4</v>
      </c>
      <c r="K1341" s="12">
        <v>276.91000000000003</v>
      </c>
      <c r="L1341" s="12"/>
      <c r="M1341" s="12">
        <v>23.97</v>
      </c>
      <c r="N1341" s="12"/>
    </row>
    <row r="1342" spans="1:14" x14ac:dyDescent="0.2">
      <c r="B1342" s="142"/>
      <c r="C1342" s="143"/>
      <c r="D1342" s="143"/>
      <c r="E1342" s="143"/>
      <c r="F1342" s="143"/>
      <c r="G1342" s="144"/>
      <c r="H1342" s="11" t="s">
        <v>28</v>
      </c>
      <c r="I1342" s="12">
        <v>61.16</v>
      </c>
      <c r="J1342" s="12">
        <v>44.52</v>
      </c>
      <c r="K1342" s="12">
        <v>22.75</v>
      </c>
      <c r="L1342" s="12"/>
      <c r="M1342" s="12">
        <v>1.22</v>
      </c>
      <c r="N1342" s="12"/>
    </row>
    <row r="1343" spans="1:14" x14ac:dyDescent="0.2">
      <c r="B1343" s="145"/>
      <c r="C1343" s="146"/>
      <c r="D1343" s="146"/>
      <c r="E1343" s="146"/>
      <c r="F1343" s="146"/>
      <c r="G1343" s="147"/>
      <c r="H1343" s="11" t="s">
        <v>17</v>
      </c>
      <c r="I1343" s="12">
        <v>19.57</v>
      </c>
      <c r="J1343" s="12">
        <v>14.92</v>
      </c>
      <c r="K1343" s="12">
        <v>7.58</v>
      </c>
      <c r="L1343" s="12"/>
      <c r="M1343" s="12">
        <v>0.49</v>
      </c>
      <c r="N1343" s="12"/>
    </row>
    <row r="1344" spans="1:14" x14ac:dyDescent="0.2">
      <c r="A1344" s="94">
        <v>814</v>
      </c>
      <c r="B1344" s="70" t="s">
        <v>23</v>
      </c>
      <c r="C1344" s="97" t="s">
        <v>105</v>
      </c>
      <c r="D1344" s="70">
        <v>123</v>
      </c>
      <c r="E1344" s="70">
        <v>19</v>
      </c>
      <c r="F1344" s="70">
        <v>1</v>
      </c>
      <c r="G1344" s="179">
        <v>3.7</v>
      </c>
      <c r="H1344" s="165" t="s">
        <v>16</v>
      </c>
      <c r="I1344" s="166">
        <v>6</v>
      </c>
      <c r="J1344" s="166">
        <v>51.4</v>
      </c>
      <c r="K1344" s="166">
        <v>77.400000000000006</v>
      </c>
      <c r="L1344" s="92">
        <v>134.80000000000001</v>
      </c>
      <c r="M1344" s="88">
        <v>248.5</v>
      </c>
      <c r="N1344" s="88">
        <v>383.3</v>
      </c>
    </row>
    <row r="1345" spans="2:14" x14ac:dyDescent="0.2">
      <c r="B1345" s="8"/>
      <c r="C1345" s="8"/>
      <c r="D1345" s="8"/>
      <c r="E1345" s="8"/>
      <c r="F1345" s="8"/>
      <c r="G1345" s="8"/>
      <c r="H1345" s="135" t="s">
        <v>106</v>
      </c>
      <c r="I1345" s="136">
        <v>617.94000000000005</v>
      </c>
      <c r="J1345" s="136">
        <v>3772.25</v>
      </c>
      <c r="K1345" s="136">
        <v>2877.73</v>
      </c>
      <c r="L1345" s="136">
        <v>7267.92</v>
      </c>
      <c r="M1345" s="136">
        <v>1458.7</v>
      </c>
      <c r="N1345" s="136">
        <v>14630.58</v>
      </c>
    </row>
    <row r="1346" spans="2:14" x14ac:dyDescent="0.2">
      <c r="B1346" s="8"/>
      <c r="C1346" s="8"/>
      <c r="D1346" s="8"/>
      <c r="E1346" s="8"/>
      <c r="F1346" s="8"/>
      <c r="G1346" s="8"/>
      <c r="H1346" s="165" t="s">
        <v>24</v>
      </c>
      <c r="I1346" s="166">
        <v>0</v>
      </c>
      <c r="J1346" s="166">
        <v>13.6</v>
      </c>
      <c r="K1346" s="166">
        <v>2.5</v>
      </c>
      <c r="L1346" s="92">
        <v>16.100000000000001</v>
      </c>
      <c r="M1346" s="88">
        <v>30.1</v>
      </c>
      <c r="N1346" s="88">
        <v>46.2</v>
      </c>
    </row>
    <row r="1347" spans="2:14" x14ac:dyDescent="0.2">
      <c r="B1347" s="8"/>
      <c r="C1347" s="8"/>
      <c r="D1347" s="8"/>
      <c r="E1347" s="8"/>
      <c r="F1347" s="8"/>
      <c r="G1347" s="8"/>
      <c r="H1347" s="135" t="s">
        <v>106</v>
      </c>
      <c r="I1347" s="136">
        <v>0</v>
      </c>
      <c r="J1347" s="136">
        <v>7485.44</v>
      </c>
      <c r="K1347" s="136">
        <v>692.28</v>
      </c>
      <c r="L1347" s="136">
        <v>8177.7199999999993</v>
      </c>
      <c r="M1347" s="136">
        <v>721.5</v>
      </c>
      <c r="N1347" s="136">
        <v>14920.34</v>
      </c>
    </row>
    <row r="1348" spans="2:14" x14ac:dyDescent="0.2">
      <c r="B1348" s="8"/>
      <c r="C1348" s="8"/>
      <c r="D1348" s="8"/>
      <c r="E1348" s="8"/>
      <c r="F1348" s="8"/>
      <c r="G1348" s="8"/>
      <c r="H1348" s="165" t="s">
        <v>37</v>
      </c>
      <c r="I1348" s="166">
        <v>0</v>
      </c>
      <c r="J1348" s="166">
        <v>0</v>
      </c>
      <c r="K1348" s="166">
        <v>0</v>
      </c>
      <c r="L1348" s="92">
        <v>0</v>
      </c>
      <c r="M1348" s="88">
        <v>0</v>
      </c>
      <c r="N1348" s="88">
        <v>0</v>
      </c>
    </row>
    <row r="1349" spans="2:14" x14ac:dyDescent="0.2">
      <c r="B1349" s="8"/>
      <c r="C1349" s="8"/>
      <c r="D1349" s="8"/>
      <c r="E1349" s="8"/>
      <c r="F1349" s="8"/>
      <c r="G1349" s="8"/>
      <c r="H1349" s="135" t="s">
        <v>106</v>
      </c>
      <c r="I1349" s="136">
        <v>0</v>
      </c>
      <c r="J1349" s="136">
        <v>0</v>
      </c>
      <c r="K1349" s="136">
        <v>0</v>
      </c>
      <c r="L1349" s="136">
        <v>0</v>
      </c>
      <c r="M1349" s="136">
        <v>0</v>
      </c>
      <c r="N1349" s="136">
        <v>0</v>
      </c>
    </row>
    <row r="1350" spans="2:14" x14ac:dyDescent="0.2">
      <c r="B1350" s="8"/>
      <c r="C1350" s="8"/>
      <c r="D1350" s="8"/>
      <c r="E1350" s="8"/>
      <c r="F1350" s="8"/>
      <c r="G1350" s="8"/>
      <c r="H1350" s="14" t="s">
        <v>18</v>
      </c>
      <c r="I1350" s="92">
        <v>0</v>
      </c>
      <c r="J1350" s="92">
        <v>8.5299999999999994</v>
      </c>
      <c r="K1350" s="92">
        <v>4.01</v>
      </c>
      <c r="L1350" s="92">
        <v>12.54</v>
      </c>
      <c r="M1350" s="92">
        <v>50.02</v>
      </c>
      <c r="N1350" s="88">
        <v>62.56</v>
      </c>
    </row>
    <row r="1351" spans="2:14" x14ac:dyDescent="0.2">
      <c r="B1351" s="8"/>
      <c r="C1351" s="8"/>
      <c r="D1351" s="8"/>
      <c r="E1351" s="8"/>
      <c r="F1351" s="8"/>
      <c r="G1351" s="8"/>
      <c r="H1351" s="135" t="s">
        <v>106</v>
      </c>
      <c r="I1351" s="136">
        <v>0</v>
      </c>
      <c r="J1351" s="136">
        <v>379.76</v>
      </c>
      <c r="K1351" s="136">
        <v>91.23</v>
      </c>
      <c r="L1351" s="136">
        <v>470.99</v>
      </c>
      <c r="M1351" s="136">
        <v>61.02</v>
      </c>
      <c r="N1351" s="136">
        <v>892.16</v>
      </c>
    </row>
    <row r="1352" spans="2:14" x14ac:dyDescent="0.2">
      <c r="B1352" s="8"/>
      <c r="C1352" s="8"/>
      <c r="D1352" s="8"/>
      <c r="E1352" s="8"/>
      <c r="F1352" s="8"/>
      <c r="G1352" s="8"/>
      <c r="H1352" s="14" t="s">
        <v>63</v>
      </c>
      <c r="I1352" s="92">
        <v>0</v>
      </c>
      <c r="J1352" s="92">
        <v>0</v>
      </c>
      <c r="K1352" s="92">
        <v>0</v>
      </c>
      <c r="L1352" s="92">
        <v>0</v>
      </c>
      <c r="M1352" s="92">
        <v>0</v>
      </c>
      <c r="N1352" s="88">
        <v>0</v>
      </c>
    </row>
    <row r="1353" spans="2:14" x14ac:dyDescent="0.2">
      <c r="B1353" s="8"/>
      <c r="C1353" s="8"/>
      <c r="D1353" s="8"/>
      <c r="E1353" s="8"/>
      <c r="F1353" s="8"/>
      <c r="G1353" s="8"/>
      <c r="H1353" s="135" t="s">
        <v>106</v>
      </c>
      <c r="I1353" s="136">
        <v>0</v>
      </c>
      <c r="J1353" s="136">
        <v>0</v>
      </c>
      <c r="K1353" s="136">
        <v>0</v>
      </c>
      <c r="L1353" s="136">
        <v>0</v>
      </c>
      <c r="M1353" s="136">
        <v>0</v>
      </c>
      <c r="N1353" s="136">
        <v>0</v>
      </c>
    </row>
    <row r="1354" spans="2:14" x14ac:dyDescent="0.2">
      <c r="B1354" s="8"/>
      <c r="C1354" s="8"/>
      <c r="D1354" s="8"/>
      <c r="E1354" s="8"/>
      <c r="F1354" s="8"/>
      <c r="G1354" s="8"/>
      <c r="H1354" s="14" t="s">
        <v>56</v>
      </c>
      <c r="I1354" s="92">
        <v>0</v>
      </c>
      <c r="J1354" s="92">
        <v>0</v>
      </c>
      <c r="K1354" s="92">
        <v>0</v>
      </c>
      <c r="L1354" s="92">
        <v>0</v>
      </c>
      <c r="M1354" s="92">
        <v>0</v>
      </c>
      <c r="N1354" s="88">
        <v>0</v>
      </c>
    </row>
    <row r="1355" spans="2:14" x14ac:dyDescent="0.2">
      <c r="B1355" s="8"/>
      <c r="C1355" s="8"/>
      <c r="D1355" s="8"/>
      <c r="E1355" s="8"/>
      <c r="F1355" s="8"/>
      <c r="G1355" s="8"/>
      <c r="H1355" s="135" t="s">
        <v>106</v>
      </c>
      <c r="I1355" s="136">
        <v>0</v>
      </c>
      <c r="J1355" s="136">
        <v>0</v>
      </c>
      <c r="K1355" s="136">
        <v>0</v>
      </c>
      <c r="L1355" s="136">
        <v>0</v>
      </c>
      <c r="M1355" s="136">
        <v>0</v>
      </c>
      <c r="N1355" s="136">
        <v>0</v>
      </c>
    </row>
    <row r="1356" spans="2:14" x14ac:dyDescent="0.2">
      <c r="B1356" s="8"/>
      <c r="C1356" s="8"/>
      <c r="D1356" s="8"/>
      <c r="E1356" s="8"/>
      <c r="F1356" s="8"/>
      <c r="G1356" s="8"/>
      <c r="H1356" s="14" t="s">
        <v>28</v>
      </c>
      <c r="I1356" s="92">
        <v>0</v>
      </c>
      <c r="J1356" s="92">
        <v>0</v>
      </c>
      <c r="K1356" s="92">
        <v>0</v>
      </c>
      <c r="L1356" s="92">
        <v>0</v>
      </c>
      <c r="M1356" s="92">
        <v>0</v>
      </c>
      <c r="N1356" s="88">
        <v>0</v>
      </c>
    </row>
    <row r="1357" spans="2:14" x14ac:dyDescent="0.2">
      <c r="B1357" s="8"/>
      <c r="C1357" s="8"/>
      <c r="D1357" s="8"/>
      <c r="E1357" s="8"/>
      <c r="F1357" s="8"/>
      <c r="G1357" s="8"/>
      <c r="H1357" s="135" t="s">
        <v>106</v>
      </c>
      <c r="I1357" s="136">
        <v>0</v>
      </c>
      <c r="J1357" s="136">
        <v>0</v>
      </c>
      <c r="K1357" s="136">
        <v>0</v>
      </c>
      <c r="L1357" s="136">
        <v>0</v>
      </c>
      <c r="M1357" s="136">
        <v>0</v>
      </c>
      <c r="N1357" s="136">
        <v>0</v>
      </c>
    </row>
    <row r="1358" spans="2:14" x14ac:dyDescent="0.2">
      <c r="B1358" s="180"/>
      <c r="C1358" s="180"/>
      <c r="D1358" s="180"/>
      <c r="E1358" s="180"/>
      <c r="F1358" s="180"/>
      <c r="G1358" s="180"/>
      <c r="H1358" s="14" t="s">
        <v>17</v>
      </c>
      <c r="I1358" s="92">
        <v>0</v>
      </c>
      <c r="J1358" s="92">
        <v>25.5</v>
      </c>
      <c r="K1358" s="92">
        <v>4.8</v>
      </c>
      <c r="L1358" s="92">
        <v>30.3</v>
      </c>
      <c r="M1358" s="92">
        <v>51.7</v>
      </c>
      <c r="N1358" s="88">
        <v>82</v>
      </c>
    </row>
    <row r="1359" spans="2:14" x14ac:dyDescent="0.2">
      <c r="B1359" s="180"/>
      <c r="C1359" s="180"/>
      <c r="D1359" s="180"/>
      <c r="E1359" s="180"/>
      <c r="F1359" s="180"/>
      <c r="G1359" s="180"/>
      <c r="H1359" s="135" t="s">
        <v>106</v>
      </c>
      <c r="I1359" s="136">
        <v>0</v>
      </c>
      <c r="J1359" s="136">
        <v>380.46</v>
      </c>
      <c r="K1359" s="136">
        <v>36.380000000000003</v>
      </c>
      <c r="L1359" s="136">
        <v>416.84</v>
      </c>
      <c r="M1359" s="136">
        <v>25.33</v>
      </c>
      <c r="N1359" s="136">
        <v>741.42</v>
      </c>
    </row>
    <row r="1360" spans="2:14" x14ac:dyDescent="0.2">
      <c r="B1360" s="180"/>
      <c r="C1360" s="180"/>
      <c r="D1360" s="180"/>
      <c r="E1360" s="180"/>
      <c r="F1360" s="180"/>
      <c r="G1360" s="180"/>
      <c r="H1360" s="13" t="s">
        <v>107</v>
      </c>
      <c r="I1360" s="91">
        <v>0</v>
      </c>
      <c r="J1360" s="91">
        <v>0</v>
      </c>
      <c r="K1360" s="91">
        <v>0</v>
      </c>
      <c r="L1360" s="91">
        <v>0</v>
      </c>
      <c r="M1360" s="91">
        <v>0</v>
      </c>
      <c r="N1360" s="85">
        <v>0</v>
      </c>
    </row>
    <row r="1361" spans="1:14" x14ac:dyDescent="0.2">
      <c r="B1361" s="180"/>
      <c r="C1361" s="180"/>
      <c r="D1361" s="180"/>
      <c r="E1361" s="180"/>
      <c r="F1361" s="180"/>
      <c r="G1361" s="180"/>
      <c r="H1361" s="137" t="s">
        <v>122</v>
      </c>
      <c r="I1361" s="136">
        <v>617.94000000000005</v>
      </c>
      <c r="J1361" s="136">
        <v>12017.909999999998</v>
      </c>
      <c r="K1361" s="136">
        <v>3697.6200000000003</v>
      </c>
      <c r="L1361" s="136">
        <v>16333.47</v>
      </c>
      <c r="M1361" s="136">
        <v>2266.5499999999997</v>
      </c>
      <c r="N1361" s="136">
        <v>31184.499999999996</v>
      </c>
    </row>
    <row r="1363" spans="1:14" x14ac:dyDescent="0.2">
      <c r="B1363" s="171" t="s">
        <v>108</v>
      </c>
      <c r="C1363" s="171"/>
      <c r="D1363" s="171"/>
      <c r="E1363" s="171"/>
      <c r="F1363" s="172"/>
      <c r="G1363" s="151"/>
      <c r="H1363" s="87"/>
      <c r="I1363" s="152"/>
      <c r="J1363" s="170"/>
      <c r="K1363" s="170"/>
      <c r="L1363" s="170"/>
      <c r="M1363" s="170"/>
      <c r="N1363" s="170"/>
    </row>
    <row r="1364" spans="1:14" x14ac:dyDescent="0.2">
      <c r="A1364" s="95"/>
      <c r="B1364" s="87" t="s">
        <v>156</v>
      </c>
      <c r="C1364" s="87"/>
      <c r="D1364" s="87"/>
      <c r="E1364" s="87"/>
      <c r="F1364" s="87"/>
      <c r="G1364" s="87"/>
      <c r="H1364" s="87"/>
      <c r="I1364" s="87"/>
      <c r="J1364" s="173"/>
      <c r="K1364" s="173"/>
      <c r="L1364" s="173"/>
      <c r="M1364" s="173"/>
      <c r="N1364" s="173"/>
    </row>
    <row r="1365" spans="1:14" x14ac:dyDescent="0.2">
      <c r="B1365" s="151" t="s">
        <v>109</v>
      </c>
      <c r="C1365" s="151"/>
      <c r="D1365" s="151"/>
      <c r="E1365" s="151"/>
      <c r="F1365" s="151"/>
      <c r="G1365" s="151"/>
      <c r="H1365" s="151"/>
      <c r="I1365" s="151"/>
      <c r="J1365" s="170"/>
      <c r="K1365" s="170"/>
      <c r="L1365" s="170"/>
      <c r="M1365" s="170"/>
      <c r="N1365" s="170"/>
    </row>
    <row r="1366" spans="1:14" x14ac:dyDescent="0.2">
      <c r="B1366" s="151" t="s">
        <v>110</v>
      </c>
      <c r="C1366" s="151"/>
      <c r="D1366" s="151"/>
      <c r="E1366" s="151"/>
      <c r="F1366" s="151"/>
      <c r="G1366" s="151"/>
      <c r="H1366" s="151"/>
      <c r="I1366" s="151"/>
      <c r="J1366" s="170"/>
      <c r="K1366" s="170"/>
      <c r="L1366" s="170"/>
      <c r="M1366" s="170"/>
      <c r="N1366" s="170"/>
    </row>
    <row r="1367" spans="1:14" x14ac:dyDescent="0.2">
      <c r="B1367" s="151" t="s">
        <v>111</v>
      </c>
      <c r="C1367" s="151"/>
      <c r="D1367" s="151"/>
      <c r="E1367" s="151"/>
      <c r="F1367" s="151"/>
      <c r="G1367" s="151"/>
      <c r="H1367" s="151"/>
      <c r="I1367" s="151"/>
      <c r="J1367" s="170"/>
      <c r="K1367" s="170"/>
      <c r="L1367" s="170"/>
      <c r="M1367" s="170"/>
      <c r="N1367" s="170"/>
    </row>
    <row r="1368" spans="1:14" x14ac:dyDescent="0.2">
      <c r="B1368" s="151" t="s">
        <v>112</v>
      </c>
      <c r="C1368" s="151"/>
      <c r="D1368" s="151"/>
      <c r="E1368" s="151"/>
      <c r="F1368" s="151"/>
      <c r="G1368" s="151"/>
      <c r="H1368" s="151"/>
      <c r="I1368" s="151"/>
      <c r="J1368" s="152"/>
      <c r="K1368" s="152"/>
      <c r="L1368" s="152"/>
      <c r="M1368" s="152"/>
      <c r="N1368" s="152"/>
    </row>
    <row r="1369" spans="1:14" x14ac:dyDescent="0.2">
      <c r="B1369" s="151" t="s">
        <v>113</v>
      </c>
      <c r="C1369" s="151"/>
      <c r="D1369" s="151"/>
      <c r="E1369" s="151"/>
      <c r="F1369" s="151"/>
      <c r="G1369" s="151"/>
      <c r="H1369" s="151"/>
      <c r="I1369" s="151"/>
      <c r="J1369" s="152"/>
      <c r="K1369" s="152"/>
      <c r="L1369" s="152"/>
      <c r="M1369" s="152"/>
      <c r="N1369" s="152"/>
    </row>
    <row r="1370" spans="1:14" x14ac:dyDescent="0.2">
      <c r="B1370" s="151" t="s">
        <v>114</v>
      </c>
      <c r="C1370" s="151"/>
      <c r="D1370" s="151"/>
      <c r="E1370" s="151"/>
      <c r="F1370" s="151"/>
      <c r="G1370" s="151"/>
      <c r="H1370" s="151"/>
      <c r="I1370" s="151"/>
      <c r="J1370" s="152"/>
      <c r="K1370" s="152"/>
      <c r="L1370" s="152"/>
      <c r="M1370" s="152"/>
      <c r="N1370" s="152"/>
    </row>
    <row r="1371" spans="1:14" x14ac:dyDescent="0.2">
      <c r="B1371" s="151" t="s">
        <v>115</v>
      </c>
      <c r="C1371" s="151"/>
      <c r="D1371" s="151"/>
      <c r="E1371" s="151"/>
      <c r="F1371" s="151"/>
      <c r="G1371" s="151"/>
      <c r="H1371" s="151"/>
      <c r="I1371" s="151"/>
      <c r="J1371" s="152"/>
      <c r="K1371" s="152"/>
      <c r="L1371" s="152"/>
      <c r="M1371" s="152"/>
      <c r="N1371" s="152"/>
    </row>
    <row r="1372" spans="1:14" x14ac:dyDescent="0.2">
      <c r="B1372" s="174"/>
      <c r="C1372" s="174"/>
      <c r="D1372" s="174"/>
      <c r="E1372" s="174"/>
      <c r="F1372" s="174"/>
      <c r="G1372" s="174"/>
      <c r="H1372" s="174"/>
      <c r="I1372" s="175"/>
      <c r="J1372" s="152"/>
      <c r="K1372" s="152"/>
      <c r="L1372" s="152"/>
      <c r="M1372" s="152"/>
      <c r="N1372" s="152"/>
    </row>
    <row r="1373" spans="1:14" x14ac:dyDescent="0.2">
      <c r="B1373" s="151" t="s">
        <v>116</v>
      </c>
      <c r="C1373" s="151"/>
      <c r="D1373" s="151"/>
      <c r="E1373" s="151"/>
      <c r="F1373" s="151"/>
      <c r="G1373" s="151"/>
      <c r="H1373" s="87"/>
      <c r="I1373" s="152"/>
      <c r="J1373" s="152" t="s">
        <v>117</v>
      </c>
      <c r="K1373" s="152"/>
      <c r="L1373" s="152"/>
      <c r="M1373" s="152"/>
      <c r="N1373" s="152"/>
    </row>
    <row r="1374" spans="1:14" x14ac:dyDescent="0.2">
      <c r="B1374" s="176" t="s">
        <v>155</v>
      </c>
      <c r="C1374" s="176"/>
      <c r="D1374" s="151"/>
      <c r="E1374" s="151"/>
      <c r="F1374" s="151"/>
      <c r="G1374" s="151"/>
      <c r="H1374" s="87"/>
      <c r="I1374" s="152"/>
      <c r="J1374" s="157"/>
      <c r="K1374" s="157"/>
      <c r="L1374" s="157"/>
      <c r="M1374" s="152"/>
      <c r="N1374" s="152"/>
    </row>
    <row r="1375" spans="1:14" x14ac:dyDescent="0.2">
      <c r="B1375" s="177" t="s">
        <v>118</v>
      </c>
      <c r="C1375" s="151"/>
      <c r="D1375" s="151"/>
      <c r="E1375" s="151"/>
      <c r="F1375" s="151"/>
      <c r="G1375" s="151"/>
      <c r="H1375" s="87"/>
      <c r="I1375" s="152"/>
      <c r="J1375" s="152" t="s">
        <v>118</v>
      </c>
      <c r="K1375" s="152"/>
      <c r="L1375" s="152"/>
      <c r="M1375" s="152"/>
      <c r="N1375" s="152"/>
    </row>
    <row r="1376" spans="1:14" x14ac:dyDescent="0.2">
      <c r="B1376" s="151"/>
      <c r="C1376" s="151"/>
      <c r="D1376" s="151"/>
      <c r="E1376" s="151"/>
      <c r="F1376" s="151"/>
      <c r="G1376" s="151"/>
      <c r="H1376" s="87"/>
      <c r="I1376" s="152"/>
      <c r="J1376" s="152"/>
      <c r="K1376" s="152"/>
      <c r="L1376" s="152"/>
      <c r="M1376" s="152"/>
      <c r="N1376" s="152"/>
    </row>
    <row r="1377" spans="1:14" x14ac:dyDescent="0.2">
      <c r="B1377" s="176"/>
      <c r="C1377" s="176"/>
      <c r="D1377" s="151"/>
      <c r="E1377" s="151"/>
      <c r="F1377" s="151"/>
      <c r="G1377" s="151"/>
      <c r="H1377" s="87"/>
      <c r="I1377" s="152"/>
      <c r="J1377" s="157"/>
      <c r="K1377" s="157"/>
      <c r="L1377" s="157"/>
      <c r="M1377" s="152"/>
      <c r="N1377" s="152"/>
    </row>
    <row r="1378" spans="1:14" x14ac:dyDescent="0.2">
      <c r="B1378" s="96" t="s">
        <v>119</v>
      </c>
      <c r="C1378" s="151"/>
      <c r="D1378" s="151"/>
      <c r="E1378" s="151"/>
      <c r="F1378" s="151"/>
      <c r="G1378" s="151"/>
      <c r="H1378" s="87"/>
      <c r="I1378" s="152"/>
      <c r="K1378" s="178" t="s">
        <v>119</v>
      </c>
      <c r="L1378" s="178"/>
      <c r="M1378" s="152"/>
      <c r="N1378" s="152"/>
    </row>
    <row r="1379" spans="1:14" x14ac:dyDescent="0.2">
      <c r="B1379" s="151"/>
      <c r="C1379" s="151"/>
      <c r="D1379" s="151"/>
      <c r="E1379" s="151"/>
      <c r="F1379" s="151"/>
      <c r="G1379" s="151"/>
      <c r="H1379" s="87"/>
      <c r="I1379" s="152"/>
      <c r="J1379" s="152"/>
      <c r="K1379" s="152"/>
      <c r="L1379" s="152"/>
      <c r="M1379" s="152"/>
      <c r="N1379" s="152"/>
    </row>
    <row r="1380" spans="1:14" x14ac:dyDescent="0.2">
      <c r="B1380" s="174" t="s">
        <v>120</v>
      </c>
      <c r="C1380" s="151"/>
      <c r="D1380" s="151"/>
      <c r="E1380" s="151"/>
      <c r="F1380" s="151"/>
      <c r="G1380" s="151"/>
      <c r="H1380" s="87"/>
      <c r="I1380" s="152"/>
      <c r="J1380" s="152" t="s">
        <v>120</v>
      </c>
      <c r="K1380" s="152"/>
      <c r="L1380" s="152"/>
      <c r="M1380" s="152"/>
      <c r="N1380" s="152"/>
    </row>
    <row r="1381" spans="1:14" x14ac:dyDescent="0.2">
      <c r="A1381" s="139"/>
    </row>
    <row r="1382" spans="1:14" x14ac:dyDescent="0.2">
      <c r="A1382" s="138"/>
      <c r="B1382" s="151"/>
      <c r="C1382" s="151"/>
      <c r="D1382" s="151"/>
      <c r="E1382" s="151"/>
      <c r="F1382" s="151"/>
      <c r="G1382" s="151"/>
      <c r="H1382" s="87"/>
      <c r="I1382" s="152"/>
      <c r="J1382" s="152"/>
      <c r="K1382" s="152"/>
      <c r="M1382" s="152"/>
      <c r="N1382" s="154" t="s">
        <v>87</v>
      </c>
    </row>
    <row r="1383" spans="1:14" x14ac:dyDescent="0.2">
      <c r="B1383" s="151"/>
      <c r="C1383" s="151"/>
      <c r="D1383" s="151"/>
      <c r="E1383" s="151"/>
      <c r="F1383" s="151"/>
      <c r="G1383" s="151"/>
      <c r="H1383" s="87"/>
      <c r="I1383" s="152"/>
      <c r="J1383" s="152"/>
      <c r="K1383" s="152"/>
      <c r="M1383" s="152"/>
      <c r="N1383" s="154" t="s">
        <v>88</v>
      </c>
    </row>
    <row r="1384" spans="1:14" x14ac:dyDescent="0.2">
      <c r="B1384" s="151"/>
      <c r="C1384" s="151"/>
      <c r="D1384" s="151"/>
      <c r="E1384" s="151"/>
      <c r="F1384" s="151"/>
      <c r="G1384" s="151"/>
      <c r="H1384" s="87"/>
      <c r="I1384" s="152"/>
      <c r="J1384" s="152"/>
      <c r="K1384" s="152"/>
      <c r="M1384" s="152"/>
      <c r="N1384" s="154" t="s">
        <v>89</v>
      </c>
    </row>
    <row r="1385" spans="1:14" x14ac:dyDescent="0.2">
      <c r="B1385" s="151"/>
      <c r="C1385" s="151"/>
      <c r="D1385" s="151"/>
      <c r="E1385" s="151"/>
      <c r="F1385" s="151"/>
      <c r="G1385" s="151"/>
      <c r="H1385" s="87"/>
      <c r="I1385" s="152"/>
      <c r="J1385" s="152"/>
      <c r="K1385" s="152"/>
      <c r="L1385" s="152"/>
      <c r="M1385" s="152"/>
      <c r="N1385" s="152"/>
    </row>
    <row r="1386" spans="1:14" x14ac:dyDescent="0.2">
      <c r="B1386" s="151"/>
      <c r="D1386" s="151"/>
      <c r="E1386" s="151"/>
      <c r="F1386" s="151"/>
      <c r="G1386" s="151"/>
      <c r="H1386" s="151" t="s">
        <v>90</v>
      </c>
      <c r="I1386" s="151"/>
      <c r="J1386" s="151"/>
      <c r="K1386" s="151"/>
      <c r="L1386" s="151"/>
      <c r="M1386" s="152"/>
      <c r="N1386" s="152"/>
    </row>
    <row r="1387" spans="1:14" x14ac:dyDescent="0.2">
      <c r="B1387" s="151"/>
      <c r="D1387" s="151"/>
      <c r="E1387" s="151"/>
      <c r="F1387" s="151" t="s">
        <v>91</v>
      </c>
      <c r="G1387" s="151"/>
      <c r="H1387" s="151"/>
      <c r="I1387" s="151"/>
      <c r="J1387" s="151"/>
      <c r="K1387" s="151"/>
      <c r="L1387" s="151"/>
      <c r="M1387" s="152"/>
      <c r="N1387" s="152"/>
    </row>
    <row r="1388" spans="1:14" x14ac:dyDescent="0.2">
      <c r="B1388" s="151" t="s">
        <v>92</v>
      </c>
      <c r="C1388" s="86"/>
      <c r="D1388" s="86"/>
      <c r="E1388" s="86"/>
      <c r="F1388" s="86"/>
      <c r="G1388" s="86"/>
      <c r="H1388" s="86"/>
      <c r="I1388" s="156"/>
      <c r="J1388" s="156"/>
      <c r="K1388" s="156"/>
      <c r="L1388" s="152" t="s">
        <v>93</v>
      </c>
      <c r="M1388" s="152"/>
      <c r="N1388" s="152"/>
    </row>
    <row r="1389" spans="1:14" x14ac:dyDescent="0.2">
      <c r="B1389" s="151"/>
      <c r="C1389" s="86"/>
      <c r="D1389" s="86"/>
      <c r="E1389" s="86"/>
      <c r="F1389" s="86"/>
      <c r="G1389" s="86"/>
      <c r="H1389" s="86"/>
      <c r="I1389" s="156"/>
      <c r="J1389" s="156"/>
      <c r="K1389" s="156"/>
      <c r="L1389" s="156"/>
      <c r="M1389" s="156"/>
      <c r="N1389" s="156"/>
    </row>
    <row r="1390" spans="1:14" x14ac:dyDescent="0.2">
      <c r="B1390" s="151" t="s">
        <v>159</v>
      </c>
      <c r="C1390" s="86"/>
      <c r="D1390" s="86"/>
      <c r="E1390" s="86"/>
      <c r="F1390" s="86"/>
      <c r="G1390" s="86"/>
      <c r="H1390" s="86"/>
      <c r="I1390" s="156"/>
      <c r="J1390" s="156"/>
      <c r="K1390" s="156"/>
      <c r="L1390" s="156"/>
      <c r="M1390" s="156"/>
      <c r="N1390" s="156"/>
    </row>
    <row r="1391" spans="1:14" x14ac:dyDescent="0.2">
      <c r="B1391" s="151" t="s">
        <v>94</v>
      </c>
      <c r="C1391" s="86"/>
      <c r="D1391" s="86"/>
      <c r="E1391" s="86"/>
      <c r="F1391" s="86"/>
      <c r="G1391" s="86"/>
      <c r="H1391" s="86"/>
      <c r="I1391" s="156"/>
      <c r="J1391" s="156"/>
      <c r="K1391" s="156"/>
      <c r="L1391" s="156"/>
      <c r="M1391" s="156"/>
      <c r="N1391" s="156"/>
    </row>
    <row r="1392" spans="1:14" x14ac:dyDescent="0.2">
      <c r="B1392" s="151" t="s">
        <v>158</v>
      </c>
      <c r="C1392" s="86"/>
      <c r="D1392" s="86"/>
      <c r="E1392" s="86"/>
      <c r="F1392" s="86"/>
      <c r="G1392" s="86"/>
      <c r="H1392" s="86"/>
      <c r="I1392" s="156"/>
      <c r="J1392" s="156"/>
      <c r="K1392" s="156"/>
      <c r="L1392" s="156"/>
      <c r="M1392" s="156"/>
      <c r="N1392" s="156"/>
    </row>
    <row r="1393" spans="1:14" x14ac:dyDescent="0.2">
      <c r="B1393" s="151" t="s">
        <v>161</v>
      </c>
      <c r="C1393" s="86"/>
      <c r="D1393" s="86"/>
      <c r="E1393" s="86"/>
      <c r="F1393" s="86"/>
      <c r="G1393" s="86"/>
      <c r="H1393" s="86"/>
      <c r="I1393" s="156"/>
      <c r="J1393" s="156"/>
      <c r="K1393" s="156"/>
      <c r="L1393" s="156"/>
      <c r="M1393" s="156"/>
      <c r="N1393" s="156"/>
    </row>
    <row r="1394" spans="1:14" x14ac:dyDescent="0.2">
      <c r="B1394" s="151"/>
      <c r="C1394" s="151"/>
      <c r="D1394" s="151"/>
      <c r="E1394" s="151"/>
      <c r="F1394" s="151"/>
      <c r="G1394" s="151"/>
      <c r="H1394" s="87"/>
      <c r="I1394" s="152"/>
      <c r="J1394" s="157"/>
      <c r="K1394" s="152"/>
      <c r="L1394" s="152"/>
      <c r="M1394" s="152"/>
      <c r="N1394" s="152"/>
    </row>
    <row r="1395" spans="1:14" ht="12.75" customHeight="1" x14ac:dyDescent="0.2">
      <c r="B1395" s="130" t="s">
        <v>34</v>
      </c>
      <c r="C1395" s="132" t="s">
        <v>95</v>
      </c>
      <c r="D1395" s="130" t="s">
        <v>96</v>
      </c>
      <c r="E1395" s="130" t="s">
        <v>97</v>
      </c>
      <c r="F1395" s="130" t="s">
        <v>121</v>
      </c>
      <c r="G1395" s="130" t="s">
        <v>98</v>
      </c>
      <c r="H1395" s="128" t="s">
        <v>7</v>
      </c>
      <c r="I1395" s="150" t="s">
        <v>167</v>
      </c>
      <c r="K1395" s="158"/>
      <c r="L1395" s="159"/>
      <c r="M1395" s="160" t="s">
        <v>99</v>
      </c>
      <c r="N1395" s="161" t="s">
        <v>100</v>
      </c>
    </row>
    <row r="1396" spans="1:14" x14ac:dyDescent="0.2">
      <c r="B1396" s="131"/>
      <c r="C1396" s="133"/>
      <c r="D1396" s="131"/>
      <c r="E1396" s="131"/>
      <c r="F1396" s="131"/>
      <c r="G1396" s="131"/>
      <c r="H1396" s="129"/>
      <c r="I1396" s="149" t="s">
        <v>101</v>
      </c>
      <c r="J1396" s="75" t="s">
        <v>102</v>
      </c>
      <c r="K1396" s="75" t="s">
        <v>103</v>
      </c>
      <c r="L1396" s="75" t="s">
        <v>104</v>
      </c>
      <c r="M1396" s="149"/>
      <c r="N1396" s="162"/>
    </row>
    <row r="1397" spans="1:14" ht="12.75" customHeight="1" x14ac:dyDescent="0.2">
      <c r="A1397" s="94" t="s">
        <v>204</v>
      </c>
      <c r="B1397" s="163"/>
      <c r="C1397" s="140"/>
      <c r="D1397" s="140"/>
      <c r="E1397" s="140"/>
      <c r="F1397" s="140"/>
      <c r="G1397" s="141"/>
      <c r="H1397" s="11" t="s">
        <v>16</v>
      </c>
      <c r="I1397" s="12">
        <v>102.99</v>
      </c>
      <c r="J1397" s="12">
        <v>73.39</v>
      </c>
      <c r="K1397" s="12">
        <v>37.18</v>
      </c>
      <c r="L1397" s="12"/>
      <c r="M1397" s="12">
        <v>5.87</v>
      </c>
      <c r="N1397" s="12"/>
    </row>
    <row r="1398" spans="1:14" x14ac:dyDescent="0.2">
      <c r="A1398" s="94">
        <v>24</v>
      </c>
      <c r="B1398" s="142"/>
      <c r="C1398" s="143"/>
      <c r="D1398" s="143"/>
      <c r="E1398" s="143"/>
      <c r="F1398" s="143"/>
      <c r="G1398" s="144"/>
      <c r="H1398" s="11" t="s">
        <v>24</v>
      </c>
      <c r="I1398" s="12">
        <v>770.31</v>
      </c>
      <c r="J1398" s="12">
        <v>550.4</v>
      </c>
      <c r="K1398" s="12">
        <v>276.91000000000003</v>
      </c>
      <c r="L1398" s="12"/>
      <c r="M1398" s="12">
        <v>23.97</v>
      </c>
      <c r="N1398" s="12"/>
    </row>
    <row r="1399" spans="1:14" x14ac:dyDescent="0.2">
      <c r="B1399" s="142"/>
      <c r="C1399" s="143"/>
      <c r="D1399" s="143"/>
      <c r="E1399" s="143"/>
      <c r="F1399" s="143"/>
      <c r="G1399" s="144"/>
      <c r="H1399" s="11" t="s">
        <v>18</v>
      </c>
      <c r="I1399" s="12">
        <v>61.16</v>
      </c>
      <c r="J1399" s="12">
        <v>44.52</v>
      </c>
      <c r="K1399" s="12">
        <v>22.75</v>
      </c>
      <c r="L1399" s="12"/>
      <c r="M1399" s="12">
        <v>1.22</v>
      </c>
      <c r="N1399" s="12"/>
    </row>
    <row r="1400" spans="1:14" x14ac:dyDescent="0.2">
      <c r="B1400" s="164"/>
      <c r="C1400" s="148" t="s">
        <v>163</v>
      </c>
      <c r="D1400" s="143"/>
      <c r="E1400" s="143"/>
      <c r="F1400" s="143"/>
      <c r="G1400" s="144"/>
      <c r="H1400" s="11" t="s">
        <v>63</v>
      </c>
      <c r="I1400" s="12">
        <v>61.16</v>
      </c>
      <c r="J1400" s="12">
        <v>44.52</v>
      </c>
      <c r="K1400" s="12">
        <v>22.75</v>
      </c>
      <c r="L1400" s="12"/>
      <c r="M1400" s="12">
        <v>1.22</v>
      </c>
      <c r="N1400" s="12"/>
    </row>
    <row r="1401" spans="1:14" x14ac:dyDescent="0.2">
      <c r="B1401" s="142"/>
      <c r="C1401" s="143"/>
      <c r="D1401" s="143"/>
      <c r="E1401" s="143"/>
      <c r="F1401" s="143"/>
      <c r="G1401" s="144"/>
      <c r="H1401" s="11" t="s">
        <v>56</v>
      </c>
      <c r="I1401" s="12">
        <v>770.31</v>
      </c>
      <c r="J1401" s="12">
        <v>550.4</v>
      </c>
      <c r="K1401" s="12">
        <v>276.91000000000003</v>
      </c>
      <c r="L1401" s="12"/>
      <c r="M1401" s="12">
        <v>23.97</v>
      </c>
      <c r="N1401" s="12"/>
    </row>
    <row r="1402" spans="1:14" x14ac:dyDescent="0.2">
      <c r="B1402" s="142"/>
      <c r="C1402" s="143"/>
      <c r="D1402" s="143"/>
      <c r="E1402" s="143"/>
      <c r="F1402" s="143"/>
      <c r="G1402" s="144"/>
      <c r="H1402" s="11" t="s">
        <v>28</v>
      </c>
      <c r="I1402" s="12">
        <v>61.16</v>
      </c>
      <c r="J1402" s="12">
        <v>44.52</v>
      </c>
      <c r="K1402" s="12">
        <v>22.75</v>
      </c>
      <c r="L1402" s="12"/>
      <c r="M1402" s="12">
        <v>1.22</v>
      </c>
      <c r="N1402" s="12"/>
    </row>
    <row r="1403" spans="1:14" x14ac:dyDescent="0.2">
      <c r="B1403" s="145"/>
      <c r="C1403" s="146"/>
      <c r="D1403" s="146"/>
      <c r="E1403" s="146"/>
      <c r="F1403" s="146"/>
      <c r="G1403" s="147"/>
      <c r="H1403" s="11" t="s">
        <v>17</v>
      </c>
      <c r="I1403" s="12">
        <v>19.57</v>
      </c>
      <c r="J1403" s="12">
        <v>14.92</v>
      </c>
      <c r="K1403" s="12">
        <v>7.58</v>
      </c>
      <c r="L1403" s="12"/>
      <c r="M1403" s="12">
        <v>0.49</v>
      </c>
      <c r="N1403" s="12"/>
    </row>
    <row r="1404" spans="1:14" x14ac:dyDescent="0.2">
      <c r="A1404" s="94">
        <v>851</v>
      </c>
      <c r="B1404" s="70" t="s">
        <v>21</v>
      </c>
      <c r="C1404" s="97" t="s">
        <v>105</v>
      </c>
      <c r="D1404" s="70">
        <v>9</v>
      </c>
      <c r="E1404" s="70">
        <v>5</v>
      </c>
      <c r="F1404" s="70">
        <v>1</v>
      </c>
      <c r="G1404" s="179">
        <v>11</v>
      </c>
      <c r="H1404" s="165" t="s">
        <v>16</v>
      </c>
      <c r="I1404" s="166">
        <v>129</v>
      </c>
      <c r="J1404" s="166">
        <v>601.70000000000005</v>
      </c>
      <c r="K1404" s="166">
        <v>180.9</v>
      </c>
      <c r="L1404" s="92">
        <v>911.6</v>
      </c>
      <c r="M1404" s="88">
        <v>722.8</v>
      </c>
      <c r="N1404" s="88">
        <v>1634.4</v>
      </c>
    </row>
    <row r="1405" spans="1:14" x14ac:dyDescent="0.2">
      <c r="B1405" s="8"/>
      <c r="C1405" s="8"/>
      <c r="D1405" s="8"/>
      <c r="E1405" s="8"/>
      <c r="F1405" s="8"/>
      <c r="G1405" s="8"/>
      <c r="H1405" s="135" t="s">
        <v>106</v>
      </c>
      <c r="I1405" s="136">
        <v>13285.71</v>
      </c>
      <c r="J1405" s="136">
        <v>44158.76</v>
      </c>
      <c r="K1405" s="136">
        <v>6725.86</v>
      </c>
      <c r="L1405" s="136">
        <v>64170.33</v>
      </c>
      <c r="M1405" s="136">
        <v>4242.84</v>
      </c>
      <c r="N1405" s="136">
        <v>114695.97</v>
      </c>
    </row>
    <row r="1406" spans="1:14" x14ac:dyDescent="0.2">
      <c r="B1406" s="8"/>
      <c r="C1406" s="8"/>
      <c r="D1406" s="8"/>
      <c r="E1406" s="8"/>
      <c r="F1406" s="8"/>
      <c r="G1406" s="8"/>
      <c r="H1406" s="165" t="s">
        <v>24</v>
      </c>
      <c r="I1406" s="166">
        <v>0</v>
      </c>
      <c r="J1406" s="166">
        <v>0</v>
      </c>
      <c r="K1406" s="166">
        <v>0</v>
      </c>
      <c r="L1406" s="92">
        <v>0</v>
      </c>
      <c r="M1406" s="88">
        <v>0</v>
      </c>
      <c r="N1406" s="88">
        <v>0</v>
      </c>
    </row>
    <row r="1407" spans="1:14" x14ac:dyDescent="0.2">
      <c r="B1407" s="8"/>
      <c r="C1407" s="8"/>
      <c r="D1407" s="8"/>
      <c r="E1407" s="8"/>
      <c r="F1407" s="8"/>
      <c r="G1407" s="8"/>
      <c r="H1407" s="135" t="s">
        <v>106</v>
      </c>
      <c r="I1407" s="136">
        <v>0</v>
      </c>
      <c r="J1407" s="136">
        <v>0</v>
      </c>
      <c r="K1407" s="136">
        <v>0</v>
      </c>
      <c r="L1407" s="136">
        <v>0</v>
      </c>
      <c r="M1407" s="136">
        <v>0</v>
      </c>
      <c r="N1407" s="136">
        <v>0</v>
      </c>
    </row>
    <row r="1408" spans="1:14" x14ac:dyDescent="0.2">
      <c r="B1408" s="8"/>
      <c r="C1408" s="8"/>
      <c r="D1408" s="8"/>
      <c r="E1408" s="8"/>
      <c r="F1408" s="8"/>
      <c r="G1408" s="8"/>
      <c r="H1408" s="165" t="s">
        <v>37</v>
      </c>
      <c r="I1408" s="166">
        <v>0</v>
      </c>
      <c r="J1408" s="166">
        <v>0</v>
      </c>
      <c r="K1408" s="166">
        <v>0</v>
      </c>
      <c r="L1408" s="92">
        <v>0</v>
      </c>
      <c r="M1408" s="88">
        <v>0</v>
      </c>
      <c r="N1408" s="88">
        <v>0</v>
      </c>
    </row>
    <row r="1409" spans="1:14" x14ac:dyDescent="0.2">
      <c r="B1409" s="8"/>
      <c r="C1409" s="8"/>
      <c r="D1409" s="8"/>
      <c r="E1409" s="8"/>
      <c r="F1409" s="8"/>
      <c r="G1409" s="8"/>
      <c r="H1409" s="135" t="s">
        <v>106</v>
      </c>
      <c r="I1409" s="136">
        <v>0</v>
      </c>
      <c r="J1409" s="136">
        <v>0</v>
      </c>
      <c r="K1409" s="136">
        <v>0</v>
      </c>
      <c r="L1409" s="136">
        <v>0</v>
      </c>
      <c r="M1409" s="136">
        <v>0</v>
      </c>
      <c r="N1409" s="136">
        <v>0</v>
      </c>
    </row>
    <row r="1410" spans="1:14" x14ac:dyDescent="0.2">
      <c r="B1410" s="8"/>
      <c r="C1410" s="8"/>
      <c r="D1410" s="8"/>
      <c r="E1410" s="8"/>
      <c r="F1410" s="8"/>
      <c r="G1410" s="8"/>
      <c r="H1410" s="14" t="s">
        <v>18</v>
      </c>
      <c r="I1410" s="92">
        <v>0</v>
      </c>
      <c r="J1410" s="92">
        <v>0</v>
      </c>
      <c r="K1410" s="92">
        <v>0</v>
      </c>
      <c r="L1410" s="92">
        <v>0</v>
      </c>
      <c r="M1410" s="92">
        <v>0</v>
      </c>
      <c r="N1410" s="88">
        <v>0</v>
      </c>
    </row>
    <row r="1411" spans="1:14" x14ac:dyDescent="0.2">
      <c r="B1411" s="8"/>
      <c r="C1411" s="8"/>
      <c r="D1411" s="8"/>
      <c r="E1411" s="8"/>
      <c r="F1411" s="8"/>
      <c r="G1411" s="8"/>
      <c r="H1411" s="135" t="s">
        <v>106</v>
      </c>
      <c r="I1411" s="136">
        <v>0</v>
      </c>
      <c r="J1411" s="136">
        <v>0</v>
      </c>
      <c r="K1411" s="136">
        <v>0</v>
      </c>
      <c r="L1411" s="136">
        <v>0</v>
      </c>
      <c r="M1411" s="136">
        <v>0</v>
      </c>
      <c r="N1411" s="136">
        <v>0</v>
      </c>
    </row>
    <row r="1412" spans="1:14" x14ac:dyDescent="0.2">
      <c r="B1412" s="8"/>
      <c r="C1412" s="8"/>
      <c r="D1412" s="8"/>
      <c r="E1412" s="8"/>
      <c r="F1412" s="8"/>
      <c r="G1412" s="8"/>
      <c r="H1412" s="14" t="s">
        <v>63</v>
      </c>
      <c r="I1412" s="92">
        <v>0</v>
      </c>
      <c r="J1412" s="92">
        <v>0</v>
      </c>
      <c r="K1412" s="92">
        <v>0</v>
      </c>
      <c r="L1412" s="92">
        <v>0</v>
      </c>
      <c r="M1412" s="92">
        <v>0</v>
      </c>
      <c r="N1412" s="88">
        <v>0</v>
      </c>
    </row>
    <row r="1413" spans="1:14" x14ac:dyDescent="0.2">
      <c r="B1413" s="8"/>
      <c r="C1413" s="8"/>
      <c r="D1413" s="8"/>
      <c r="E1413" s="8"/>
      <c r="F1413" s="8"/>
      <c r="G1413" s="8"/>
      <c r="H1413" s="135" t="s">
        <v>106</v>
      </c>
      <c r="I1413" s="136">
        <v>0</v>
      </c>
      <c r="J1413" s="136">
        <v>0</v>
      </c>
      <c r="K1413" s="136">
        <v>0</v>
      </c>
      <c r="L1413" s="136">
        <v>0</v>
      </c>
      <c r="M1413" s="136">
        <v>0</v>
      </c>
      <c r="N1413" s="136">
        <v>0</v>
      </c>
    </row>
    <row r="1414" spans="1:14" x14ac:dyDescent="0.2">
      <c r="B1414" s="8"/>
      <c r="C1414" s="8"/>
      <c r="D1414" s="8"/>
      <c r="E1414" s="8"/>
      <c r="F1414" s="8"/>
      <c r="G1414" s="8"/>
      <c r="H1414" s="14" t="s">
        <v>56</v>
      </c>
      <c r="I1414" s="92">
        <v>0</v>
      </c>
      <c r="J1414" s="92">
        <v>0</v>
      </c>
      <c r="K1414" s="92">
        <v>0</v>
      </c>
      <c r="L1414" s="92">
        <v>0</v>
      </c>
      <c r="M1414" s="92">
        <v>0</v>
      </c>
      <c r="N1414" s="88">
        <v>0</v>
      </c>
    </row>
    <row r="1415" spans="1:14" x14ac:dyDescent="0.2">
      <c r="B1415" s="8"/>
      <c r="C1415" s="8"/>
      <c r="D1415" s="8"/>
      <c r="E1415" s="8"/>
      <c r="F1415" s="8"/>
      <c r="G1415" s="8"/>
      <c r="H1415" s="135" t="s">
        <v>106</v>
      </c>
      <c r="I1415" s="136">
        <v>0</v>
      </c>
      <c r="J1415" s="136">
        <v>0</v>
      </c>
      <c r="K1415" s="136">
        <v>0</v>
      </c>
      <c r="L1415" s="136">
        <v>0</v>
      </c>
      <c r="M1415" s="136">
        <v>0</v>
      </c>
      <c r="N1415" s="136">
        <v>0</v>
      </c>
    </row>
    <row r="1416" spans="1:14" x14ac:dyDescent="0.2">
      <c r="B1416" s="8"/>
      <c r="C1416" s="8"/>
      <c r="D1416" s="8"/>
      <c r="E1416" s="8"/>
      <c r="F1416" s="8"/>
      <c r="G1416" s="8"/>
      <c r="H1416" s="14" t="s">
        <v>28</v>
      </c>
      <c r="I1416" s="92">
        <v>0</v>
      </c>
      <c r="J1416" s="92">
        <v>0</v>
      </c>
      <c r="K1416" s="92">
        <v>0</v>
      </c>
      <c r="L1416" s="92">
        <v>0</v>
      </c>
      <c r="M1416" s="92">
        <v>0</v>
      </c>
      <c r="N1416" s="88">
        <v>0</v>
      </c>
    </row>
    <row r="1417" spans="1:14" x14ac:dyDescent="0.2">
      <c r="B1417" s="8"/>
      <c r="C1417" s="8"/>
      <c r="D1417" s="8"/>
      <c r="E1417" s="8"/>
      <c r="F1417" s="8"/>
      <c r="G1417" s="8"/>
      <c r="H1417" s="135" t="s">
        <v>106</v>
      </c>
      <c r="I1417" s="136">
        <v>0</v>
      </c>
      <c r="J1417" s="136">
        <v>0</v>
      </c>
      <c r="K1417" s="136">
        <v>0</v>
      </c>
      <c r="L1417" s="136">
        <v>0</v>
      </c>
      <c r="M1417" s="136">
        <v>0</v>
      </c>
      <c r="N1417" s="136">
        <v>0</v>
      </c>
    </row>
    <row r="1418" spans="1:14" x14ac:dyDescent="0.2">
      <c r="B1418" s="180"/>
      <c r="C1418" s="180"/>
      <c r="D1418" s="180"/>
      <c r="E1418" s="180"/>
      <c r="F1418" s="180"/>
      <c r="G1418" s="180"/>
      <c r="H1418" s="14" t="s">
        <v>17</v>
      </c>
      <c r="I1418" s="92">
        <v>7.6</v>
      </c>
      <c r="J1418" s="92">
        <v>72.400000000000006</v>
      </c>
      <c r="K1418" s="92">
        <v>6.92</v>
      </c>
      <c r="L1418" s="92">
        <v>86.92</v>
      </c>
      <c r="M1418" s="92">
        <v>76.3</v>
      </c>
      <c r="N1418" s="88">
        <v>163.22</v>
      </c>
    </row>
    <row r="1419" spans="1:14" x14ac:dyDescent="0.2">
      <c r="B1419" s="180"/>
      <c r="C1419" s="180"/>
      <c r="D1419" s="180"/>
      <c r="E1419" s="180"/>
      <c r="F1419" s="180"/>
      <c r="G1419" s="180"/>
      <c r="H1419" s="135" t="s">
        <v>106</v>
      </c>
      <c r="I1419" s="136">
        <v>148.72999999999999</v>
      </c>
      <c r="J1419" s="136">
        <v>1080.21</v>
      </c>
      <c r="K1419" s="136">
        <v>52.45</v>
      </c>
      <c r="L1419" s="136">
        <v>1281.3900000000001</v>
      </c>
      <c r="M1419" s="136">
        <v>37.39</v>
      </c>
      <c r="N1419" s="136">
        <v>2211.0700000000002</v>
      </c>
    </row>
    <row r="1420" spans="1:14" x14ac:dyDescent="0.2">
      <c r="B1420" s="180"/>
      <c r="C1420" s="180"/>
      <c r="D1420" s="180"/>
      <c r="E1420" s="180"/>
      <c r="F1420" s="180"/>
      <c r="G1420" s="180"/>
      <c r="H1420" s="13" t="s">
        <v>107</v>
      </c>
      <c r="I1420" s="91">
        <v>0</v>
      </c>
      <c r="J1420" s="91">
        <v>0</v>
      </c>
      <c r="K1420" s="91">
        <v>0</v>
      </c>
      <c r="L1420" s="91">
        <v>0</v>
      </c>
      <c r="M1420" s="91">
        <v>0</v>
      </c>
      <c r="N1420" s="85">
        <v>0</v>
      </c>
    </row>
    <row r="1421" spans="1:14" x14ac:dyDescent="0.2">
      <c r="B1421" s="180"/>
      <c r="C1421" s="180"/>
      <c r="D1421" s="180"/>
      <c r="E1421" s="180"/>
      <c r="F1421" s="180"/>
      <c r="G1421" s="180"/>
      <c r="H1421" s="137" t="s">
        <v>122</v>
      </c>
      <c r="I1421" s="136">
        <v>13434.439999999999</v>
      </c>
      <c r="J1421" s="136">
        <v>45238.97</v>
      </c>
      <c r="K1421" s="136">
        <v>6778.3099999999995</v>
      </c>
      <c r="L1421" s="136">
        <v>65451.72</v>
      </c>
      <c r="M1421" s="136">
        <v>4280.2300000000005</v>
      </c>
      <c r="N1421" s="136">
        <v>116907.04000000001</v>
      </c>
    </row>
    <row r="1423" spans="1:14" x14ac:dyDescent="0.2">
      <c r="B1423" s="171" t="s">
        <v>108</v>
      </c>
      <c r="C1423" s="171"/>
      <c r="D1423" s="171"/>
      <c r="E1423" s="171"/>
      <c r="F1423" s="172"/>
      <c r="G1423" s="151"/>
      <c r="H1423" s="87"/>
      <c r="I1423" s="152"/>
      <c r="J1423" s="170"/>
      <c r="K1423" s="170"/>
      <c r="L1423" s="170"/>
      <c r="M1423" s="170"/>
      <c r="N1423" s="170"/>
    </row>
    <row r="1424" spans="1:14" x14ac:dyDescent="0.2">
      <c r="A1424" s="95"/>
      <c r="B1424" s="87" t="s">
        <v>156</v>
      </c>
      <c r="C1424" s="87"/>
      <c r="D1424" s="87"/>
      <c r="E1424" s="87"/>
      <c r="F1424" s="87"/>
      <c r="G1424" s="87"/>
      <c r="H1424" s="87"/>
      <c r="I1424" s="87"/>
      <c r="J1424" s="173"/>
      <c r="K1424" s="173"/>
      <c r="L1424" s="173"/>
      <c r="M1424" s="173"/>
      <c r="N1424" s="173"/>
    </row>
    <row r="1425" spans="2:14" x14ac:dyDescent="0.2">
      <c r="B1425" s="151" t="s">
        <v>109</v>
      </c>
      <c r="C1425" s="151"/>
      <c r="D1425" s="151"/>
      <c r="E1425" s="151"/>
      <c r="F1425" s="151"/>
      <c r="G1425" s="151"/>
      <c r="H1425" s="151"/>
      <c r="I1425" s="151"/>
      <c r="J1425" s="170"/>
      <c r="K1425" s="170"/>
      <c r="L1425" s="170"/>
      <c r="M1425" s="170"/>
      <c r="N1425" s="170"/>
    </row>
    <row r="1426" spans="2:14" x14ac:dyDescent="0.2">
      <c r="B1426" s="151" t="s">
        <v>110</v>
      </c>
      <c r="C1426" s="151"/>
      <c r="D1426" s="151"/>
      <c r="E1426" s="151"/>
      <c r="F1426" s="151"/>
      <c r="G1426" s="151"/>
      <c r="H1426" s="151"/>
      <c r="I1426" s="151"/>
      <c r="J1426" s="170"/>
      <c r="K1426" s="170"/>
      <c r="L1426" s="170"/>
      <c r="M1426" s="170"/>
      <c r="N1426" s="170"/>
    </row>
    <row r="1427" spans="2:14" x14ac:dyDescent="0.2">
      <c r="B1427" s="151" t="s">
        <v>111</v>
      </c>
      <c r="C1427" s="151"/>
      <c r="D1427" s="151"/>
      <c r="E1427" s="151"/>
      <c r="F1427" s="151"/>
      <c r="G1427" s="151"/>
      <c r="H1427" s="151"/>
      <c r="I1427" s="151"/>
      <c r="J1427" s="170"/>
      <c r="K1427" s="170"/>
      <c r="L1427" s="170"/>
      <c r="M1427" s="170"/>
      <c r="N1427" s="170"/>
    </row>
    <row r="1428" spans="2:14" x14ac:dyDescent="0.2">
      <c r="B1428" s="151" t="s">
        <v>112</v>
      </c>
      <c r="C1428" s="151"/>
      <c r="D1428" s="151"/>
      <c r="E1428" s="151"/>
      <c r="F1428" s="151"/>
      <c r="G1428" s="151"/>
      <c r="H1428" s="151"/>
      <c r="I1428" s="151"/>
      <c r="J1428" s="152"/>
      <c r="K1428" s="152"/>
      <c r="L1428" s="152"/>
      <c r="M1428" s="152"/>
      <c r="N1428" s="152"/>
    </row>
    <row r="1429" spans="2:14" x14ac:dyDescent="0.2">
      <c r="B1429" s="151" t="s">
        <v>113</v>
      </c>
      <c r="C1429" s="151"/>
      <c r="D1429" s="151"/>
      <c r="E1429" s="151"/>
      <c r="F1429" s="151"/>
      <c r="G1429" s="151"/>
      <c r="H1429" s="151"/>
      <c r="I1429" s="151"/>
      <c r="J1429" s="152"/>
      <c r="K1429" s="152"/>
      <c r="L1429" s="152"/>
      <c r="M1429" s="152"/>
      <c r="N1429" s="152"/>
    </row>
    <row r="1430" spans="2:14" x14ac:dyDescent="0.2">
      <c r="B1430" s="151" t="s">
        <v>114</v>
      </c>
      <c r="C1430" s="151"/>
      <c r="D1430" s="151"/>
      <c r="E1430" s="151"/>
      <c r="F1430" s="151"/>
      <c r="G1430" s="151"/>
      <c r="H1430" s="151"/>
      <c r="I1430" s="151"/>
      <c r="J1430" s="152"/>
      <c r="K1430" s="152"/>
      <c r="L1430" s="152"/>
      <c r="M1430" s="152"/>
      <c r="N1430" s="152"/>
    </row>
    <row r="1431" spans="2:14" x14ac:dyDescent="0.2">
      <c r="B1431" s="151" t="s">
        <v>115</v>
      </c>
      <c r="C1431" s="151"/>
      <c r="D1431" s="151"/>
      <c r="E1431" s="151"/>
      <c r="F1431" s="151"/>
      <c r="G1431" s="151"/>
      <c r="H1431" s="151"/>
      <c r="I1431" s="151"/>
      <c r="J1431" s="152"/>
      <c r="K1431" s="152"/>
      <c r="L1431" s="152"/>
      <c r="M1431" s="152"/>
      <c r="N1431" s="152"/>
    </row>
    <row r="1432" spans="2:14" x14ac:dyDescent="0.2">
      <c r="B1432" s="174"/>
      <c r="C1432" s="174"/>
      <c r="D1432" s="174"/>
      <c r="E1432" s="174"/>
      <c r="F1432" s="174"/>
      <c r="G1432" s="174"/>
      <c r="H1432" s="174"/>
      <c r="I1432" s="175"/>
      <c r="J1432" s="152"/>
      <c r="K1432" s="152"/>
      <c r="L1432" s="152"/>
      <c r="M1432" s="152"/>
      <c r="N1432" s="152"/>
    </row>
    <row r="1433" spans="2:14" x14ac:dyDescent="0.2">
      <c r="B1433" s="151" t="s">
        <v>116</v>
      </c>
      <c r="C1433" s="151"/>
      <c r="D1433" s="151"/>
      <c r="E1433" s="151"/>
      <c r="F1433" s="151"/>
      <c r="G1433" s="151"/>
      <c r="H1433" s="87"/>
      <c r="I1433" s="152"/>
      <c r="J1433" s="152" t="s">
        <v>117</v>
      </c>
      <c r="K1433" s="152"/>
      <c r="L1433" s="152"/>
      <c r="M1433" s="152"/>
      <c r="N1433" s="152"/>
    </row>
    <row r="1434" spans="2:14" x14ac:dyDescent="0.2">
      <c r="B1434" s="176" t="s">
        <v>155</v>
      </c>
      <c r="C1434" s="176"/>
      <c r="D1434" s="151"/>
      <c r="E1434" s="151"/>
      <c r="F1434" s="151"/>
      <c r="G1434" s="151"/>
      <c r="H1434" s="87"/>
      <c r="I1434" s="152"/>
      <c r="J1434" s="157"/>
      <c r="K1434" s="157"/>
      <c r="L1434" s="157"/>
      <c r="M1434" s="152"/>
      <c r="N1434" s="152"/>
    </row>
    <row r="1435" spans="2:14" x14ac:dyDescent="0.2">
      <c r="B1435" s="177" t="s">
        <v>118</v>
      </c>
      <c r="C1435" s="151"/>
      <c r="D1435" s="151"/>
      <c r="E1435" s="151"/>
      <c r="F1435" s="151"/>
      <c r="G1435" s="151"/>
      <c r="H1435" s="87"/>
      <c r="I1435" s="152"/>
      <c r="J1435" s="152" t="s">
        <v>118</v>
      </c>
      <c r="K1435" s="152"/>
      <c r="L1435" s="152"/>
      <c r="M1435" s="152"/>
      <c r="N1435" s="152"/>
    </row>
    <row r="1436" spans="2:14" x14ac:dyDescent="0.2">
      <c r="B1436" s="151"/>
      <c r="C1436" s="151"/>
      <c r="D1436" s="151"/>
      <c r="E1436" s="151"/>
      <c r="F1436" s="151"/>
      <c r="G1436" s="151"/>
      <c r="H1436" s="87"/>
      <c r="I1436" s="152"/>
      <c r="J1436" s="152"/>
      <c r="K1436" s="152"/>
      <c r="L1436" s="152"/>
      <c r="M1436" s="152"/>
      <c r="N1436" s="152"/>
    </row>
    <row r="1437" spans="2:14" x14ac:dyDescent="0.2">
      <c r="B1437" s="176"/>
      <c r="C1437" s="176"/>
      <c r="D1437" s="151"/>
      <c r="E1437" s="151"/>
      <c r="F1437" s="151"/>
      <c r="G1437" s="151"/>
      <c r="H1437" s="87"/>
      <c r="I1437" s="152"/>
      <c r="J1437" s="157"/>
      <c r="K1437" s="157"/>
      <c r="L1437" s="157"/>
      <c r="M1437" s="152"/>
      <c r="N1437" s="152"/>
    </row>
    <row r="1438" spans="2:14" x14ac:dyDescent="0.2">
      <c r="B1438" s="96" t="s">
        <v>119</v>
      </c>
      <c r="C1438" s="151"/>
      <c r="D1438" s="151"/>
      <c r="E1438" s="151"/>
      <c r="F1438" s="151"/>
      <c r="G1438" s="151"/>
      <c r="H1438" s="87"/>
      <c r="I1438" s="152"/>
      <c r="K1438" s="178" t="s">
        <v>119</v>
      </c>
      <c r="L1438" s="178"/>
      <c r="M1438" s="152"/>
      <c r="N1438" s="152"/>
    </row>
    <row r="1439" spans="2:14" x14ac:dyDescent="0.2">
      <c r="B1439" s="151"/>
      <c r="C1439" s="151"/>
      <c r="D1439" s="151"/>
      <c r="E1439" s="151"/>
      <c r="F1439" s="151"/>
      <c r="G1439" s="151"/>
      <c r="H1439" s="87"/>
      <c r="I1439" s="152"/>
      <c r="J1439" s="152"/>
      <c r="K1439" s="152"/>
      <c r="L1439" s="152"/>
      <c r="M1439" s="152"/>
      <c r="N1439" s="152"/>
    </row>
    <row r="1440" spans="2:14" x14ac:dyDescent="0.2">
      <c r="B1440" s="174" t="s">
        <v>120</v>
      </c>
      <c r="C1440" s="151"/>
      <c r="D1440" s="151"/>
      <c r="E1440" s="151"/>
      <c r="F1440" s="151"/>
      <c r="G1440" s="151"/>
      <c r="H1440" s="87"/>
      <c r="I1440" s="152"/>
      <c r="J1440" s="152" t="s">
        <v>120</v>
      </c>
      <c r="K1440" s="152"/>
      <c r="L1440" s="152"/>
      <c r="M1440" s="152"/>
      <c r="N1440" s="152"/>
    </row>
    <row r="1441" spans="1:14" x14ac:dyDescent="0.2">
      <c r="A1441" s="139"/>
    </row>
    <row r="1442" spans="1:14" x14ac:dyDescent="0.2">
      <c r="A1442" s="138"/>
      <c r="B1442" s="151"/>
      <c r="C1442" s="151"/>
      <c r="D1442" s="151"/>
      <c r="E1442" s="151"/>
      <c r="F1442" s="151"/>
      <c r="G1442" s="151"/>
      <c r="H1442" s="87"/>
      <c r="I1442" s="152"/>
      <c r="J1442" s="152"/>
      <c r="K1442" s="152"/>
      <c r="M1442" s="152"/>
      <c r="N1442" s="154" t="s">
        <v>87</v>
      </c>
    </row>
    <row r="1443" spans="1:14" x14ac:dyDescent="0.2">
      <c r="B1443" s="151"/>
      <c r="C1443" s="151"/>
      <c r="D1443" s="151"/>
      <c r="E1443" s="151"/>
      <c r="F1443" s="151"/>
      <c r="G1443" s="151"/>
      <c r="H1443" s="87"/>
      <c r="I1443" s="152"/>
      <c r="J1443" s="152"/>
      <c r="K1443" s="152"/>
      <c r="M1443" s="152"/>
      <c r="N1443" s="154" t="s">
        <v>88</v>
      </c>
    </row>
    <row r="1444" spans="1:14" x14ac:dyDescent="0.2">
      <c r="B1444" s="151"/>
      <c r="C1444" s="151"/>
      <c r="D1444" s="151"/>
      <c r="E1444" s="151"/>
      <c r="F1444" s="151"/>
      <c r="G1444" s="151"/>
      <c r="H1444" s="87"/>
      <c r="I1444" s="152"/>
      <c r="J1444" s="152"/>
      <c r="K1444" s="152"/>
      <c r="M1444" s="152"/>
      <c r="N1444" s="154" t="s">
        <v>89</v>
      </c>
    </row>
    <row r="1445" spans="1:14" x14ac:dyDescent="0.2">
      <c r="B1445" s="151"/>
      <c r="C1445" s="151"/>
      <c r="D1445" s="151"/>
      <c r="E1445" s="151"/>
      <c r="F1445" s="151"/>
      <c r="G1445" s="151"/>
      <c r="H1445" s="87"/>
      <c r="I1445" s="152"/>
      <c r="J1445" s="152"/>
      <c r="K1445" s="152"/>
      <c r="L1445" s="152"/>
      <c r="M1445" s="152"/>
      <c r="N1445" s="152"/>
    </row>
    <row r="1446" spans="1:14" x14ac:dyDescent="0.2">
      <c r="B1446" s="151"/>
      <c r="D1446" s="151"/>
      <c r="E1446" s="151"/>
      <c r="F1446" s="151"/>
      <c r="G1446" s="151"/>
      <c r="H1446" s="151" t="s">
        <v>90</v>
      </c>
      <c r="I1446" s="151"/>
      <c r="J1446" s="151"/>
      <c r="K1446" s="151"/>
      <c r="L1446" s="151"/>
      <c r="M1446" s="152"/>
      <c r="N1446" s="152"/>
    </row>
    <row r="1447" spans="1:14" x14ac:dyDescent="0.2">
      <c r="B1447" s="151"/>
      <c r="D1447" s="151"/>
      <c r="E1447" s="151"/>
      <c r="F1447" s="151" t="s">
        <v>91</v>
      </c>
      <c r="G1447" s="151"/>
      <c r="H1447" s="151"/>
      <c r="I1447" s="151"/>
      <c r="J1447" s="151"/>
      <c r="K1447" s="151"/>
      <c r="L1447" s="151"/>
      <c r="M1447" s="152"/>
      <c r="N1447" s="152"/>
    </row>
    <row r="1448" spans="1:14" x14ac:dyDescent="0.2">
      <c r="B1448" s="151" t="s">
        <v>92</v>
      </c>
      <c r="C1448" s="86"/>
      <c r="D1448" s="86"/>
      <c r="E1448" s="86"/>
      <c r="F1448" s="86"/>
      <c r="G1448" s="86"/>
      <c r="H1448" s="86"/>
      <c r="I1448" s="156"/>
      <c r="J1448" s="156"/>
      <c r="K1448" s="156"/>
      <c r="L1448" s="152" t="s">
        <v>93</v>
      </c>
      <c r="M1448" s="152"/>
      <c r="N1448" s="152"/>
    </row>
    <row r="1449" spans="1:14" x14ac:dyDescent="0.2">
      <c r="B1449" s="151"/>
      <c r="C1449" s="86"/>
      <c r="D1449" s="86"/>
      <c r="E1449" s="86"/>
      <c r="F1449" s="86"/>
      <c r="G1449" s="86"/>
      <c r="H1449" s="86"/>
      <c r="I1449" s="156"/>
      <c r="J1449" s="156"/>
      <c r="K1449" s="156"/>
      <c r="L1449" s="156"/>
      <c r="M1449" s="156"/>
      <c r="N1449" s="156"/>
    </row>
    <row r="1450" spans="1:14" x14ac:dyDescent="0.2">
      <c r="B1450" s="151" t="s">
        <v>159</v>
      </c>
      <c r="C1450" s="86"/>
      <c r="D1450" s="86"/>
      <c r="E1450" s="86"/>
      <c r="F1450" s="86"/>
      <c r="G1450" s="86"/>
      <c r="H1450" s="86"/>
      <c r="I1450" s="156"/>
      <c r="J1450" s="156"/>
      <c r="K1450" s="156"/>
      <c r="L1450" s="156"/>
      <c r="M1450" s="156"/>
      <c r="N1450" s="156"/>
    </row>
    <row r="1451" spans="1:14" x14ac:dyDescent="0.2">
      <c r="B1451" s="151" t="s">
        <v>94</v>
      </c>
      <c r="C1451" s="86"/>
      <c r="D1451" s="86"/>
      <c r="E1451" s="86"/>
      <c r="F1451" s="86"/>
      <c r="G1451" s="86"/>
      <c r="H1451" s="86"/>
      <c r="I1451" s="156"/>
      <c r="J1451" s="156"/>
      <c r="K1451" s="156"/>
      <c r="L1451" s="156"/>
      <c r="M1451" s="156"/>
      <c r="N1451" s="156"/>
    </row>
    <row r="1452" spans="1:14" x14ac:dyDescent="0.2">
      <c r="B1452" s="151" t="s">
        <v>158</v>
      </c>
      <c r="C1452" s="86"/>
      <c r="D1452" s="86"/>
      <c r="E1452" s="86"/>
      <c r="F1452" s="86"/>
      <c r="G1452" s="86"/>
      <c r="H1452" s="86"/>
      <c r="I1452" s="156"/>
      <c r="J1452" s="156"/>
      <c r="K1452" s="156"/>
      <c r="L1452" s="156"/>
      <c r="M1452" s="156"/>
      <c r="N1452" s="156"/>
    </row>
    <row r="1453" spans="1:14" x14ac:dyDescent="0.2">
      <c r="B1453" s="151" t="s">
        <v>161</v>
      </c>
      <c r="C1453" s="86"/>
      <c r="D1453" s="86"/>
      <c r="E1453" s="86"/>
      <c r="F1453" s="86"/>
      <c r="G1453" s="86"/>
      <c r="H1453" s="86"/>
      <c r="I1453" s="156"/>
      <c r="J1453" s="156"/>
      <c r="K1453" s="156"/>
      <c r="L1453" s="156"/>
      <c r="M1453" s="156"/>
      <c r="N1453" s="156"/>
    </row>
    <row r="1454" spans="1:14" x14ac:dyDescent="0.2">
      <c r="B1454" s="151"/>
      <c r="C1454" s="151"/>
      <c r="D1454" s="151"/>
      <c r="E1454" s="151"/>
      <c r="F1454" s="151"/>
      <c r="G1454" s="151"/>
      <c r="H1454" s="87"/>
      <c r="I1454" s="152"/>
      <c r="J1454" s="157"/>
      <c r="K1454" s="152"/>
      <c r="L1454" s="152"/>
      <c r="M1454" s="152"/>
      <c r="N1454" s="152"/>
    </row>
    <row r="1455" spans="1:14" ht="12.75" customHeight="1" x14ac:dyDescent="0.2">
      <c r="B1455" s="130" t="s">
        <v>34</v>
      </c>
      <c r="C1455" s="132" t="s">
        <v>95</v>
      </c>
      <c r="D1455" s="130" t="s">
        <v>96</v>
      </c>
      <c r="E1455" s="130" t="s">
        <v>97</v>
      </c>
      <c r="F1455" s="130" t="s">
        <v>121</v>
      </c>
      <c r="G1455" s="130" t="s">
        <v>98</v>
      </c>
      <c r="H1455" s="128" t="s">
        <v>7</v>
      </c>
      <c r="I1455" s="150" t="s">
        <v>167</v>
      </c>
      <c r="K1455" s="158"/>
      <c r="L1455" s="159"/>
      <c r="M1455" s="160" t="s">
        <v>99</v>
      </c>
      <c r="N1455" s="161" t="s">
        <v>100</v>
      </c>
    </row>
    <row r="1456" spans="1:14" x14ac:dyDescent="0.2">
      <c r="B1456" s="131"/>
      <c r="C1456" s="133"/>
      <c r="D1456" s="131"/>
      <c r="E1456" s="131"/>
      <c r="F1456" s="131"/>
      <c r="G1456" s="131"/>
      <c r="H1456" s="129"/>
      <c r="I1456" s="149" t="s">
        <v>101</v>
      </c>
      <c r="J1456" s="75" t="s">
        <v>102</v>
      </c>
      <c r="K1456" s="75" t="s">
        <v>103</v>
      </c>
      <c r="L1456" s="75" t="s">
        <v>104</v>
      </c>
      <c r="M1456" s="149"/>
      <c r="N1456" s="162"/>
    </row>
    <row r="1457" spans="1:14" ht="12.75" customHeight="1" x14ac:dyDescent="0.2">
      <c r="A1457" s="94" t="s">
        <v>205</v>
      </c>
      <c r="B1457" s="163"/>
      <c r="C1457" s="140"/>
      <c r="D1457" s="140"/>
      <c r="E1457" s="140"/>
      <c r="F1457" s="140"/>
      <c r="G1457" s="141"/>
      <c r="H1457" s="11" t="s">
        <v>16</v>
      </c>
      <c r="I1457" s="12">
        <v>102.99</v>
      </c>
      <c r="J1457" s="12">
        <v>73.39</v>
      </c>
      <c r="K1457" s="12">
        <v>37.18</v>
      </c>
      <c r="L1457" s="12"/>
      <c r="M1457" s="12">
        <v>5.87</v>
      </c>
      <c r="N1457" s="12"/>
    </row>
    <row r="1458" spans="1:14" x14ac:dyDescent="0.2">
      <c r="A1458" s="94">
        <v>25</v>
      </c>
      <c r="B1458" s="142"/>
      <c r="C1458" s="143"/>
      <c r="D1458" s="143"/>
      <c r="E1458" s="143"/>
      <c r="F1458" s="143"/>
      <c r="G1458" s="144"/>
      <c r="H1458" s="11" t="s">
        <v>24</v>
      </c>
      <c r="I1458" s="12">
        <v>770.31</v>
      </c>
      <c r="J1458" s="12">
        <v>550.4</v>
      </c>
      <c r="K1458" s="12">
        <v>276.91000000000003</v>
      </c>
      <c r="L1458" s="12"/>
      <c r="M1458" s="12">
        <v>23.97</v>
      </c>
      <c r="N1458" s="12"/>
    </row>
    <row r="1459" spans="1:14" x14ac:dyDescent="0.2">
      <c r="B1459" s="142"/>
      <c r="C1459" s="143"/>
      <c r="D1459" s="143"/>
      <c r="E1459" s="143"/>
      <c r="F1459" s="143"/>
      <c r="G1459" s="144"/>
      <c r="H1459" s="11" t="s">
        <v>18</v>
      </c>
      <c r="I1459" s="12">
        <v>61.16</v>
      </c>
      <c r="J1459" s="12">
        <v>44.52</v>
      </c>
      <c r="K1459" s="12">
        <v>22.75</v>
      </c>
      <c r="L1459" s="12"/>
      <c r="M1459" s="12">
        <v>1.22</v>
      </c>
      <c r="N1459" s="12"/>
    </row>
    <row r="1460" spans="1:14" x14ac:dyDescent="0.2">
      <c r="B1460" s="164"/>
      <c r="C1460" s="148" t="s">
        <v>163</v>
      </c>
      <c r="D1460" s="143"/>
      <c r="E1460" s="143"/>
      <c r="F1460" s="143"/>
      <c r="G1460" s="144"/>
      <c r="H1460" s="11" t="s">
        <v>63</v>
      </c>
      <c r="I1460" s="12">
        <v>61.16</v>
      </c>
      <c r="J1460" s="12">
        <v>44.52</v>
      </c>
      <c r="K1460" s="12">
        <v>22.75</v>
      </c>
      <c r="L1460" s="12"/>
      <c r="M1460" s="12">
        <v>1.22</v>
      </c>
      <c r="N1460" s="12"/>
    </row>
    <row r="1461" spans="1:14" x14ac:dyDescent="0.2">
      <c r="B1461" s="142"/>
      <c r="C1461" s="143"/>
      <c r="D1461" s="143"/>
      <c r="E1461" s="143"/>
      <c r="F1461" s="143"/>
      <c r="G1461" s="144"/>
      <c r="H1461" s="11" t="s">
        <v>56</v>
      </c>
      <c r="I1461" s="12">
        <v>770.31</v>
      </c>
      <c r="J1461" s="12">
        <v>550.4</v>
      </c>
      <c r="K1461" s="12">
        <v>276.91000000000003</v>
      </c>
      <c r="L1461" s="12"/>
      <c r="M1461" s="12">
        <v>23.97</v>
      </c>
      <c r="N1461" s="12"/>
    </row>
    <row r="1462" spans="1:14" x14ac:dyDescent="0.2">
      <c r="B1462" s="142"/>
      <c r="C1462" s="143"/>
      <c r="D1462" s="143"/>
      <c r="E1462" s="143"/>
      <c r="F1462" s="143"/>
      <c r="G1462" s="144"/>
      <c r="H1462" s="11" t="s">
        <v>28</v>
      </c>
      <c r="I1462" s="12">
        <v>61.16</v>
      </c>
      <c r="J1462" s="12">
        <v>44.52</v>
      </c>
      <c r="K1462" s="12">
        <v>22.75</v>
      </c>
      <c r="L1462" s="12"/>
      <c r="M1462" s="12">
        <v>1.22</v>
      </c>
      <c r="N1462" s="12"/>
    </row>
    <row r="1463" spans="1:14" x14ac:dyDescent="0.2">
      <c r="B1463" s="145"/>
      <c r="C1463" s="146"/>
      <c r="D1463" s="146"/>
      <c r="E1463" s="146"/>
      <c r="F1463" s="146"/>
      <c r="G1463" s="147"/>
      <c r="H1463" s="11" t="s">
        <v>17</v>
      </c>
      <c r="I1463" s="12">
        <v>19.57</v>
      </c>
      <c r="J1463" s="12">
        <v>14.92</v>
      </c>
      <c r="K1463" s="12">
        <v>7.58</v>
      </c>
      <c r="L1463" s="12"/>
      <c r="M1463" s="12">
        <v>0.49</v>
      </c>
      <c r="N1463" s="12"/>
    </row>
    <row r="1464" spans="1:14" x14ac:dyDescent="0.2">
      <c r="A1464" s="94">
        <v>888</v>
      </c>
      <c r="B1464" s="70" t="s">
        <v>21</v>
      </c>
      <c r="C1464" s="97" t="s">
        <v>105</v>
      </c>
      <c r="D1464" s="70">
        <v>29</v>
      </c>
      <c r="E1464" s="70">
        <v>8</v>
      </c>
      <c r="F1464" s="70">
        <v>1</v>
      </c>
      <c r="G1464" s="179">
        <v>2.5</v>
      </c>
      <c r="H1464" s="165" t="s">
        <v>16</v>
      </c>
      <c r="I1464" s="166">
        <v>13.5</v>
      </c>
      <c r="J1464" s="166">
        <v>43.29</v>
      </c>
      <c r="K1464" s="166">
        <v>13.71</v>
      </c>
      <c r="L1464" s="92">
        <v>70.5</v>
      </c>
      <c r="M1464" s="88">
        <v>37.32</v>
      </c>
      <c r="N1464" s="88">
        <v>107.82</v>
      </c>
    </row>
    <row r="1465" spans="1:14" x14ac:dyDescent="0.2">
      <c r="B1465" s="8"/>
      <c r="C1465" s="8"/>
      <c r="D1465" s="8"/>
      <c r="E1465" s="8"/>
      <c r="F1465" s="8"/>
      <c r="G1465" s="8"/>
      <c r="H1465" s="135" t="s">
        <v>106</v>
      </c>
      <c r="I1465" s="136">
        <v>1390.37</v>
      </c>
      <c r="J1465" s="136">
        <v>3177.05</v>
      </c>
      <c r="K1465" s="136">
        <v>509.74</v>
      </c>
      <c r="L1465" s="136">
        <v>5077.16</v>
      </c>
      <c r="M1465" s="136">
        <v>219.07</v>
      </c>
      <c r="N1465" s="136">
        <v>8879.2199999999993</v>
      </c>
    </row>
    <row r="1466" spans="1:14" x14ac:dyDescent="0.2">
      <c r="B1466" s="8"/>
      <c r="C1466" s="8"/>
      <c r="D1466" s="8"/>
      <c r="E1466" s="8"/>
      <c r="F1466" s="8"/>
      <c r="G1466" s="8"/>
      <c r="H1466" s="165" t="s">
        <v>24</v>
      </c>
      <c r="I1466" s="166">
        <v>0</v>
      </c>
      <c r="J1466" s="166">
        <v>0</v>
      </c>
      <c r="K1466" s="166">
        <v>0</v>
      </c>
      <c r="L1466" s="92">
        <v>0</v>
      </c>
      <c r="M1466" s="88">
        <v>0</v>
      </c>
      <c r="N1466" s="88">
        <v>0</v>
      </c>
    </row>
    <row r="1467" spans="1:14" x14ac:dyDescent="0.2">
      <c r="B1467" s="8"/>
      <c r="C1467" s="8"/>
      <c r="D1467" s="8"/>
      <c r="E1467" s="8"/>
      <c r="F1467" s="8"/>
      <c r="G1467" s="8"/>
      <c r="H1467" s="135" t="s">
        <v>106</v>
      </c>
      <c r="I1467" s="136">
        <v>0</v>
      </c>
      <c r="J1467" s="136">
        <v>0</v>
      </c>
      <c r="K1467" s="136">
        <v>0</v>
      </c>
      <c r="L1467" s="136">
        <v>0</v>
      </c>
      <c r="M1467" s="136">
        <v>0</v>
      </c>
      <c r="N1467" s="136">
        <v>0</v>
      </c>
    </row>
    <row r="1468" spans="1:14" x14ac:dyDescent="0.2">
      <c r="B1468" s="8"/>
      <c r="C1468" s="8"/>
      <c r="D1468" s="8"/>
      <c r="E1468" s="8"/>
      <c r="F1468" s="8"/>
      <c r="G1468" s="8"/>
      <c r="H1468" s="165" t="s">
        <v>37</v>
      </c>
      <c r="I1468" s="166">
        <v>0</v>
      </c>
      <c r="J1468" s="166">
        <v>0</v>
      </c>
      <c r="K1468" s="166">
        <v>0</v>
      </c>
      <c r="L1468" s="92">
        <v>0</v>
      </c>
      <c r="M1468" s="88">
        <v>0</v>
      </c>
      <c r="N1468" s="88">
        <v>0</v>
      </c>
    </row>
    <row r="1469" spans="1:14" x14ac:dyDescent="0.2">
      <c r="B1469" s="8"/>
      <c r="C1469" s="8"/>
      <c r="D1469" s="8"/>
      <c r="E1469" s="8"/>
      <c r="F1469" s="8"/>
      <c r="G1469" s="8"/>
      <c r="H1469" s="135" t="s">
        <v>106</v>
      </c>
      <c r="I1469" s="136">
        <v>0</v>
      </c>
      <c r="J1469" s="136">
        <v>0</v>
      </c>
      <c r="K1469" s="136">
        <v>0</v>
      </c>
      <c r="L1469" s="136">
        <v>0</v>
      </c>
      <c r="M1469" s="136">
        <v>0</v>
      </c>
      <c r="N1469" s="136">
        <v>0</v>
      </c>
    </row>
    <row r="1470" spans="1:14" x14ac:dyDescent="0.2">
      <c r="B1470" s="8"/>
      <c r="C1470" s="8"/>
      <c r="D1470" s="8"/>
      <c r="E1470" s="8"/>
      <c r="F1470" s="8"/>
      <c r="G1470" s="8"/>
      <c r="H1470" s="14" t="s">
        <v>18</v>
      </c>
      <c r="I1470" s="92">
        <v>0</v>
      </c>
      <c r="J1470" s="92">
        <v>0</v>
      </c>
      <c r="K1470" s="92">
        <v>0</v>
      </c>
      <c r="L1470" s="92">
        <v>0</v>
      </c>
      <c r="M1470" s="92">
        <v>0</v>
      </c>
      <c r="N1470" s="88">
        <v>0</v>
      </c>
    </row>
    <row r="1471" spans="1:14" x14ac:dyDescent="0.2">
      <c r="B1471" s="8"/>
      <c r="C1471" s="8"/>
      <c r="D1471" s="8"/>
      <c r="E1471" s="8"/>
      <c r="F1471" s="8"/>
      <c r="G1471" s="8"/>
      <c r="H1471" s="135" t="s">
        <v>106</v>
      </c>
      <c r="I1471" s="136">
        <v>0</v>
      </c>
      <c r="J1471" s="136">
        <v>0</v>
      </c>
      <c r="K1471" s="136">
        <v>0</v>
      </c>
      <c r="L1471" s="136">
        <v>0</v>
      </c>
      <c r="M1471" s="136">
        <v>0</v>
      </c>
      <c r="N1471" s="136">
        <v>0</v>
      </c>
    </row>
    <row r="1472" spans="1:14" x14ac:dyDescent="0.2">
      <c r="B1472" s="8"/>
      <c r="C1472" s="8"/>
      <c r="D1472" s="8"/>
      <c r="E1472" s="8"/>
      <c r="F1472" s="8"/>
      <c r="G1472" s="8"/>
      <c r="H1472" s="14" t="s">
        <v>63</v>
      </c>
      <c r="I1472" s="92">
        <v>0</v>
      </c>
      <c r="J1472" s="92">
        <v>0</v>
      </c>
      <c r="K1472" s="92">
        <v>0</v>
      </c>
      <c r="L1472" s="92">
        <v>0</v>
      </c>
      <c r="M1472" s="92">
        <v>0</v>
      </c>
      <c r="N1472" s="88">
        <v>0</v>
      </c>
    </row>
    <row r="1473" spans="1:14" x14ac:dyDescent="0.2">
      <c r="B1473" s="8"/>
      <c r="C1473" s="8"/>
      <c r="D1473" s="8"/>
      <c r="E1473" s="8"/>
      <c r="F1473" s="8"/>
      <c r="G1473" s="8"/>
      <c r="H1473" s="135" t="s">
        <v>106</v>
      </c>
      <c r="I1473" s="136">
        <v>0</v>
      </c>
      <c r="J1473" s="136">
        <v>0</v>
      </c>
      <c r="K1473" s="136">
        <v>0</v>
      </c>
      <c r="L1473" s="136">
        <v>0</v>
      </c>
      <c r="M1473" s="136">
        <v>0</v>
      </c>
      <c r="N1473" s="136">
        <v>0</v>
      </c>
    </row>
    <row r="1474" spans="1:14" x14ac:dyDescent="0.2">
      <c r="B1474" s="8"/>
      <c r="C1474" s="8"/>
      <c r="D1474" s="8"/>
      <c r="E1474" s="8"/>
      <c r="F1474" s="8"/>
      <c r="G1474" s="8"/>
      <c r="H1474" s="14" t="s">
        <v>56</v>
      </c>
      <c r="I1474" s="92">
        <v>0</v>
      </c>
      <c r="J1474" s="92">
        <v>0</v>
      </c>
      <c r="K1474" s="92">
        <v>0</v>
      </c>
      <c r="L1474" s="92">
        <v>0</v>
      </c>
      <c r="M1474" s="92">
        <v>0</v>
      </c>
      <c r="N1474" s="88">
        <v>0</v>
      </c>
    </row>
    <row r="1475" spans="1:14" x14ac:dyDescent="0.2">
      <c r="B1475" s="8"/>
      <c r="C1475" s="8"/>
      <c r="D1475" s="8"/>
      <c r="E1475" s="8"/>
      <c r="F1475" s="8"/>
      <c r="G1475" s="8"/>
      <c r="H1475" s="135" t="s">
        <v>106</v>
      </c>
      <c r="I1475" s="136">
        <v>0</v>
      </c>
      <c r="J1475" s="136">
        <v>0</v>
      </c>
      <c r="K1475" s="136">
        <v>0</v>
      </c>
      <c r="L1475" s="136">
        <v>0</v>
      </c>
      <c r="M1475" s="136">
        <v>0</v>
      </c>
      <c r="N1475" s="136">
        <v>0</v>
      </c>
    </row>
    <row r="1476" spans="1:14" x14ac:dyDescent="0.2">
      <c r="B1476" s="8"/>
      <c r="C1476" s="8"/>
      <c r="D1476" s="8"/>
      <c r="E1476" s="8"/>
      <c r="F1476" s="8"/>
      <c r="G1476" s="8"/>
      <c r="H1476" s="14" t="s">
        <v>28</v>
      </c>
      <c r="I1476" s="92">
        <v>0</v>
      </c>
      <c r="J1476" s="92">
        <v>0</v>
      </c>
      <c r="K1476" s="92">
        <v>0</v>
      </c>
      <c r="L1476" s="92">
        <v>0</v>
      </c>
      <c r="M1476" s="92">
        <v>0</v>
      </c>
      <c r="N1476" s="88">
        <v>0</v>
      </c>
    </row>
    <row r="1477" spans="1:14" x14ac:dyDescent="0.2">
      <c r="B1477" s="8"/>
      <c r="C1477" s="8"/>
      <c r="D1477" s="8"/>
      <c r="E1477" s="8"/>
      <c r="F1477" s="8"/>
      <c r="G1477" s="8"/>
      <c r="H1477" s="135" t="s">
        <v>106</v>
      </c>
      <c r="I1477" s="136">
        <v>0</v>
      </c>
      <c r="J1477" s="136">
        <v>0</v>
      </c>
      <c r="K1477" s="136">
        <v>0</v>
      </c>
      <c r="L1477" s="136">
        <v>0</v>
      </c>
      <c r="M1477" s="136">
        <v>0</v>
      </c>
      <c r="N1477" s="136">
        <v>0</v>
      </c>
    </row>
    <row r="1478" spans="1:14" x14ac:dyDescent="0.2">
      <c r="B1478" s="180"/>
      <c r="C1478" s="180"/>
      <c r="D1478" s="180"/>
      <c r="E1478" s="180"/>
      <c r="F1478" s="180"/>
      <c r="G1478" s="180"/>
      <c r="H1478" s="14" t="s">
        <v>17</v>
      </c>
      <c r="I1478" s="92">
        <v>126.66</v>
      </c>
      <c r="J1478" s="92">
        <v>110.6</v>
      </c>
      <c r="K1478" s="92">
        <v>9.42</v>
      </c>
      <c r="L1478" s="92">
        <v>246.67999999999998</v>
      </c>
      <c r="M1478" s="92">
        <v>177.41</v>
      </c>
      <c r="N1478" s="88">
        <v>424.09</v>
      </c>
    </row>
    <row r="1479" spans="1:14" x14ac:dyDescent="0.2">
      <c r="B1479" s="180"/>
      <c r="C1479" s="180"/>
      <c r="D1479" s="180"/>
      <c r="E1479" s="180"/>
      <c r="F1479" s="180"/>
      <c r="G1479" s="180"/>
      <c r="H1479" s="135" t="s">
        <v>106</v>
      </c>
      <c r="I1479" s="136">
        <v>2478.7399999999998</v>
      </c>
      <c r="J1479" s="136">
        <v>1650.15</v>
      </c>
      <c r="K1479" s="136">
        <v>71.400000000000006</v>
      </c>
      <c r="L1479" s="136">
        <v>4200.2899999999991</v>
      </c>
      <c r="M1479" s="136">
        <v>86.93</v>
      </c>
      <c r="N1479" s="136">
        <v>7188.13</v>
      </c>
    </row>
    <row r="1480" spans="1:14" x14ac:dyDescent="0.2">
      <c r="B1480" s="180"/>
      <c r="C1480" s="180"/>
      <c r="D1480" s="180"/>
      <c r="E1480" s="180"/>
      <c r="F1480" s="180"/>
      <c r="G1480" s="180"/>
      <c r="H1480" s="13" t="s">
        <v>107</v>
      </c>
      <c r="I1480" s="91">
        <v>0</v>
      </c>
      <c r="J1480" s="91">
        <v>0</v>
      </c>
      <c r="K1480" s="91">
        <v>0</v>
      </c>
      <c r="L1480" s="91">
        <v>0</v>
      </c>
      <c r="M1480" s="91">
        <v>0</v>
      </c>
      <c r="N1480" s="85">
        <v>0</v>
      </c>
    </row>
    <row r="1481" spans="1:14" x14ac:dyDescent="0.2">
      <c r="B1481" s="180"/>
      <c r="C1481" s="180"/>
      <c r="D1481" s="180"/>
      <c r="E1481" s="180"/>
      <c r="F1481" s="180"/>
      <c r="G1481" s="180"/>
      <c r="H1481" s="137" t="s">
        <v>122</v>
      </c>
      <c r="I1481" s="136">
        <v>3869.1099999999997</v>
      </c>
      <c r="J1481" s="136">
        <v>4827.2000000000007</v>
      </c>
      <c r="K1481" s="136">
        <v>581.14</v>
      </c>
      <c r="L1481" s="136">
        <v>9277.4500000000007</v>
      </c>
      <c r="M1481" s="136">
        <v>306</v>
      </c>
      <c r="N1481" s="136">
        <v>16067.349999999999</v>
      </c>
    </row>
    <row r="1483" spans="1:14" x14ac:dyDescent="0.2">
      <c r="B1483" s="171" t="s">
        <v>108</v>
      </c>
      <c r="C1483" s="171"/>
      <c r="D1483" s="171"/>
      <c r="E1483" s="171"/>
      <c r="F1483" s="172"/>
      <c r="G1483" s="151"/>
      <c r="H1483" s="87"/>
      <c r="I1483" s="152"/>
      <c r="J1483" s="170"/>
      <c r="K1483" s="170"/>
      <c r="L1483" s="170"/>
      <c r="M1483" s="170"/>
      <c r="N1483" s="170"/>
    </row>
    <row r="1484" spans="1:14" x14ac:dyDescent="0.2">
      <c r="A1484" s="95"/>
      <c r="B1484" s="87" t="s">
        <v>156</v>
      </c>
      <c r="C1484" s="87"/>
      <c r="D1484" s="87"/>
      <c r="E1484" s="87"/>
      <c r="F1484" s="87"/>
      <c r="G1484" s="87"/>
      <c r="H1484" s="87"/>
      <c r="I1484" s="87"/>
      <c r="J1484" s="173"/>
      <c r="K1484" s="173"/>
      <c r="L1484" s="173"/>
      <c r="M1484" s="173"/>
      <c r="N1484" s="173"/>
    </row>
    <row r="1485" spans="1:14" x14ac:dyDescent="0.2">
      <c r="B1485" s="151" t="s">
        <v>109</v>
      </c>
      <c r="C1485" s="151"/>
      <c r="D1485" s="151"/>
      <c r="E1485" s="151"/>
      <c r="F1485" s="151"/>
      <c r="G1485" s="151"/>
      <c r="H1485" s="151"/>
      <c r="I1485" s="151"/>
      <c r="J1485" s="170"/>
      <c r="K1485" s="170"/>
      <c r="L1485" s="170"/>
      <c r="M1485" s="170"/>
      <c r="N1485" s="170"/>
    </row>
    <row r="1486" spans="1:14" x14ac:dyDescent="0.2">
      <c r="B1486" s="151" t="s">
        <v>110</v>
      </c>
      <c r="C1486" s="151"/>
      <c r="D1486" s="151"/>
      <c r="E1486" s="151"/>
      <c r="F1486" s="151"/>
      <c r="G1486" s="151"/>
      <c r="H1486" s="151"/>
      <c r="I1486" s="151"/>
      <c r="J1486" s="170"/>
      <c r="K1486" s="170"/>
      <c r="L1486" s="170"/>
      <c r="M1486" s="170"/>
      <c r="N1486" s="170"/>
    </row>
    <row r="1487" spans="1:14" x14ac:dyDescent="0.2">
      <c r="B1487" s="151" t="s">
        <v>111</v>
      </c>
      <c r="C1487" s="151"/>
      <c r="D1487" s="151"/>
      <c r="E1487" s="151"/>
      <c r="F1487" s="151"/>
      <c r="G1487" s="151"/>
      <c r="H1487" s="151"/>
      <c r="I1487" s="151"/>
      <c r="J1487" s="170"/>
      <c r="K1487" s="170"/>
      <c r="L1487" s="170"/>
      <c r="M1487" s="170"/>
      <c r="N1487" s="170"/>
    </row>
    <row r="1488" spans="1:14" x14ac:dyDescent="0.2">
      <c r="B1488" s="151" t="s">
        <v>112</v>
      </c>
      <c r="C1488" s="151"/>
      <c r="D1488" s="151"/>
      <c r="E1488" s="151"/>
      <c r="F1488" s="151"/>
      <c r="G1488" s="151"/>
      <c r="H1488" s="151"/>
      <c r="I1488" s="151"/>
      <c r="J1488" s="152"/>
      <c r="K1488" s="152"/>
      <c r="L1488" s="152"/>
      <c r="M1488" s="152"/>
      <c r="N1488" s="152"/>
    </row>
    <row r="1489" spans="1:14" x14ac:dyDescent="0.2">
      <c r="B1489" s="151" t="s">
        <v>113</v>
      </c>
      <c r="C1489" s="151"/>
      <c r="D1489" s="151"/>
      <c r="E1489" s="151"/>
      <c r="F1489" s="151"/>
      <c r="G1489" s="151"/>
      <c r="H1489" s="151"/>
      <c r="I1489" s="151"/>
      <c r="J1489" s="152"/>
      <c r="K1489" s="152"/>
      <c r="L1489" s="152"/>
      <c r="M1489" s="152"/>
      <c r="N1489" s="152"/>
    </row>
    <row r="1490" spans="1:14" x14ac:dyDescent="0.2">
      <c r="B1490" s="151" t="s">
        <v>114</v>
      </c>
      <c r="C1490" s="151"/>
      <c r="D1490" s="151"/>
      <c r="E1490" s="151"/>
      <c r="F1490" s="151"/>
      <c r="G1490" s="151"/>
      <c r="H1490" s="151"/>
      <c r="I1490" s="151"/>
      <c r="J1490" s="152"/>
      <c r="K1490" s="152"/>
      <c r="L1490" s="152"/>
      <c r="M1490" s="152"/>
      <c r="N1490" s="152"/>
    </row>
    <row r="1491" spans="1:14" x14ac:dyDescent="0.2">
      <c r="B1491" s="151" t="s">
        <v>115</v>
      </c>
      <c r="C1491" s="151"/>
      <c r="D1491" s="151"/>
      <c r="E1491" s="151"/>
      <c r="F1491" s="151"/>
      <c r="G1491" s="151"/>
      <c r="H1491" s="151"/>
      <c r="I1491" s="151"/>
      <c r="J1491" s="152"/>
      <c r="K1491" s="152"/>
      <c r="L1491" s="152"/>
      <c r="M1491" s="152"/>
      <c r="N1491" s="152"/>
    </row>
    <row r="1492" spans="1:14" x14ac:dyDescent="0.2">
      <c r="B1492" s="174"/>
      <c r="C1492" s="174"/>
      <c r="D1492" s="174"/>
      <c r="E1492" s="174"/>
      <c r="F1492" s="174"/>
      <c r="G1492" s="174"/>
      <c r="H1492" s="174"/>
      <c r="I1492" s="175"/>
      <c r="J1492" s="152"/>
      <c r="K1492" s="152"/>
      <c r="L1492" s="152"/>
      <c r="M1492" s="152"/>
      <c r="N1492" s="152"/>
    </row>
    <row r="1493" spans="1:14" x14ac:dyDescent="0.2">
      <c r="B1493" s="151" t="s">
        <v>116</v>
      </c>
      <c r="C1493" s="151"/>
      <c r="D1493" s="151"/>
      <c r="E1493" s="151"/>
      <c r="F1493" s="151"/>
      <c r="G1493" s="151"/>
      <c r="H1493" s="87"/>
      <c r="I1493" s="152"/>
      <c r="J1493" s="152" t="s">
        <v>117</v>
      </c>
      <c r="K1493" s="152"/>
      <c r="L1493" s="152"/>
      <c r="M1493" s="152"/>
      <c r="N1493" s="152"/>
    </row>
    <row r="1494" spans="1:14" x14ac:dyDescent="0.2">
      <c r="B1494" s="176" t="s">
        <v>155</v>
      </c>
      <c r="C1494" s="176"/>
      <c r="D1494" s="151"/>
      <c r="E1494" s="151"/>
      <c r="F1494" s="151"/>
      <c r="G1494" s="151"/>
      <c r="H1494" s="87"/>
      <c r="I1494" s="152"/>
      <c r="J1494" s="157"/>
      <c r="K1494" s="157"/>
      <c r="L1494" s="157"/>
      <c r="M1494" s="152"/>
      <c r="N1494" s="152"/>
    </row>
    <row r="1495" spans="1:14" x14ac:dyDescent="0.2">
      <c r="B1495" s="177" t="s">
        <v>118</v>
      </c>
      <c r="C1495" s="151"/>
      <c r="D1495" s="151"/>
      <c r="E1495" s="151"/>
      <c r="F1495" s="151"/>
      <c r="G1495" s="151"/>
      <c r="H1495" s="87"/>
      <c r="I1495" s="152"/>
      <c r="J1495" s="152" t="s">
        <v>118</v>
      </c>
      <c r="K1495" s="152"/>
      <c r="L1495" s="152"/>
      <c r="M1495" s="152"/>
      <c r="N1495" s="152"/>
    </row>
    <row r="1496" spans="1:14" x14ac:dyDescent="0.2">
      <c r="B1496" s="151"/>
      <c r="C1496" s="151"/>
      <c r="D1496" s="151"/>
      <c r="E1496" s="151"/>
      <c r="F1496" s="151"/>
      <c r="G1496" s="151"/>
      <c r="H1496" s="87"/>
      <c r="I1496" s="152"/>
      <c r="J1496" s="152"/>
      <c r="K1496" s="152"/>
      <c r="L1496" s="152"/>
      <c r="M1496" s="152"/>
      <c r="N1496" s="152"/>
    </row>
    <row r="1497" spans="1:14" x14ac:dyDescent="0.2">
      <c r="B1497" s="176"/>
      <c r="C1497" s="176"/>
      <c r="D1497" s="151"/>
      <c r="E1497" s="151"/>
      <c r="F1497" s="151"/>
      <c r="G1497" s="151"/>
      <c r="H1497" s="87"/>
      <c r="I1497" s="152"/>
      <c r="J1497" s="157"/>
      <c r="K1497" s="157"/>
      <c r="L1497" s="157"/>
      <c r="M1497" s="152"/>
      <c r="N1497" s="152"/>
    </row>
    <row r="1498" spans="1:14" x14ac:dyDescent="0.2">
      <c r="B1498" s="96" t="s">
        <v>119</v>
      </c>
      <c r="C1498" s="151"/>
      <c r="D1498" s="151"/>
      <c r="E1498" s="151"/>
      <c r="F1498" s="151"/>
      <c r="G1498" s="151"/>
      <c r="H1498" s="87"/>
      <c r="I1498" s="152"/>
      <c r="K1498" s="178" t="s">
        <v>119</v>
      </c>
      <c r="L1498" s="178"/>
      <c r="M1498" s="152"/>
      <c r="N1498" s="152"/>
    </row>
    <row r="1499" spans="1:14" x14ac:dyDescent="0.2">
      <c r="B1499" s="151"/>
      <c r="C1499" s="151"/>
      <c r="D1499" s="151"/>
      <c r="E1499" s="151"/>
      <c r="F1499" s="151"/>
      <c r="G1499" s="151"/>
      <c r="H1499" s="87"/>
      <c r="I1499" s="152"/>
      <c r="J1499" s="152"/>
      <c r="K1499" s="152"/>
      <c r="L1499" s="152"/>
      <c r="M1499" s="152"/>
      <c r="N1499" s="152"/>
    </row>
    <row r="1500" spans="1:14" x14ac:dyDescent="0.2">
      <c r="B1500" s="174" t="s">
        <v>120</v>
      </c>
      <c r="C1500" s="151"/>
      <c r="D1500" s="151"/>
      <c r="E1500" s="151"/>
      <c r="F1500" s="151"/>
      <c r="G1500" s="151"/>
      <c r="H1500" s="87"/>
      <c r="I1500" s="152"/>
      <c r="J1500" s="152" t="s">
        <v>120</v>
      </c>
      <c r="K1500" s="152"/>
      <c r="L1500" s="152"/>
      <c r="M1500" s="152"/>
      <c r="N1500" s="152"/>
    </row>
    <row r="1501" spans="1:14" x14ac:dyDescent="0.2">
      <c r="A1501" s="139"/>
    </row>
    <row r="1502" spans="1:14" x14ac:dyDescent="0.2">
      <c r="A1502" s="138"/>
      <c r="B1502" s="151"/>
      <c r="C1502" s="151"/>
      <c r="D1502" s="151"/>
      <c r="E1502" s="151"/>
      <c r="F1502" s="151"/>
      <c r="G1502" s="151"/>
      <c r="H1502" s="87"/>
      <c r="I1502" s="152"/>
      <c r="J1502" s="152"/>
      <c r="K1502" s="152"/>
      <c r="M1502" s="152"/>
      <c r="N1502" s="154" t="s">
        <v>87</v>
      </c>
    </row>
    <row r="1503" spans="1:14" x14ac:dyDescent="0.2">
      <c r="B1503" s="151"/>
      <c r="C1503" s="151"/>
      <c r="D1503" s="151"/>
      <c r="E1503" s="151"/>
      <c r="F1503" s="151"/>
      <c r="G1503" s="151"/>
      <c r="H1503" s="87"/>
      <c r="I1503" s="152"/>
      <c r="J1503" s="152"/>
      <c r="K1503" s="152"/>
      <c r="M1503" s="152"/>
      <c r="N1503" s="154" t="s">
        <v>88</v>
      </c>
    </row>
    <row r="1504" spans="1:14" x14ac:dyDescent="0.2">
      <c r="B1504" s="151"/>
      <c r="C1504" s="151"/>
      <c r="D1504" s="151"/>
      <c r="E1504" s="151"/>
      <c r="F1504" s="151"/>
      <c r="G1504" s="151"/>
      <c r="H1504" s="87"/>
      <c r="I1504" s="152"/>
      <c r="J1504" s="152"/>
      <c r="K1504" s="152"/>
      <c r="M1504" s="152"/>
      <c r="N1504" s="154" t="s">
        <v>89</v>
      </c>
    </row>
    <row r="1505" spans="1:14" x14ac:dyDescent="0.2">
      <c r="B1505" s="151"/>
      <c r="C1505" s="151"/>
      <c r="D1505" s="151"/>
      <c r="E1505" s="151"/>
      <c r="F1505" s="151"/>
      <c r="G1505" s="151"/>
      <c r="H1505" s="87"/>
      <c r="I1505" s="152"/>
      <c r="J1505" s="152"/>
      <c r="K1505" s="152"/>
      <c r="L1505" s="152"/>
      <c r="M1505" s="152"/>
      <c r="N1505" s="152"/>
    </row>
    <row r="1506" spans="1:14" x14ac:dyDescent="0.2">
      <c r="B1506" s="151"/>
      <c r="D1506" s="151"/>
      <c r="E1506" s="151"/>
      <c r="F1506" s="151"/>
      <c r="G1506" s="151"/>
      <c r="H1506" s="151" t="s">
        <v>90</v>
      </c>
      <c r="I1506" s="151"/>
      <c r="J1506" s="151"/>
      <c r="K1506" s="151"/>
      <c r="L1506" s="151"/>
      <c r="M1506" s="152"/>
      <c r="N1506" s="152"/>
    </row>
    <row r="1507" spans="1:14" x14ac:dyDescent="0.2">
      <c r="B1507" s="151"/>
      <c r="D1507" s="151"/>
      <c r="E1507" s="151"/>
      <c r="F1507" s="151" t="s">
        <v>91</v>
      </c>
      <c r="G1507" s="151"/>
      <c r="H1507" s="151"/>
      <c r="I1507" s="151"/>
      <c r="J1507" s="151"/>
      <c r="K1507" s="151"/>
      <c r="L1507" s="151"/>
      <c r="M1507" s="152"/>
      <c r="N1507" s="152"/>
    </row>
    <row r="1508" spans="1:14" x14ac:dyDescent="0.2">
      <c r="B1508" s="151" t="s">
        <v>92</v>
      </c>
      <c r="C1508" s="86"/>
      <c r="D1508" s="86"/>
      <c r="E1508" s="86"/>
      <c r="F1508" s="86"/>
      <c r="G1508" s="86"/>
      <c r="H1508" s="86"/>
      <c r="I1508" s="156"/>
      <c r="J1508" s="156"/>
      <c r="K1508" s="156"/>
      <c r="L1508" s="152" t="s">
        <v>93</v>
      </c>
      <c r="M1508" s="152"/>
      <c r="N1508" s="152"/>
    </row>
    <row r="1509" spans="1:14" x14ac:dyDescent="0.2">
      <c r="B1509" s="151"/>
      <c r="C1509" s="86"/>
      <c r="D1509" s="86"/>
      <c r="E1509" s="86"/>
      <c r="F1509" s="86"/>
      <c r="G1509" s="86"/>
      <c r="H1509" s="86"/>
      <c r="I1509" s="156"/>
      <c r="J1509" s="156"/>
      <c r="K1509" s="156"/>
      <c r="L1509" s="156"/>
      <c r="M1509" s="156"/>
      <c r="N1509" s="156"/>
    </row>
    <row r="1510" spans="1:14" x14ac:dyDescent="0.2">
      <c r="B1510" s="151" t="s">
        <v>159</v>
      </c>
      <c r="C1510" s="86"/>
      <c r="D1510" s="86"/>
      <c r="E1510" s="86"/>
      <c r="F1510" s="86"/>
      <c r="G1510" s="86"/>
      <c r="H1510" s="86"/>
      <c r="I1510" s="156"/>
      <c r="J1510" s="156"/>
      <c r="K1510" s="156"/>
      <c r="L1510" s="156"/>
      <c r="M1510" s="156"/>
      <c r="N1510" s="156"/>
    </row>
    <row r="1511" spans="1:14" x14ac:dyDescent="0.2">
      <c r="B1511" s="151" t="s">
        <v>94</v>
      </c>
      <c r="C1511" s="86"/>
      <c r="D1511" s="86"/>
      <c r="E1511" s="86"/>
      <c r="F1511" s="86"/>
      <c r="G1511" s="86"/>
      <c r="H1511" s="86"/>
      <c r="I1511" s="156"/>
      <c r="J1511" s="156"/>
      <c r="K1511" s="156"/>
      <c r="L1511" s="156"/>
      <c r="M1511" s="156"/>
      <c r="N1511" s="156"/>
    </row>
    <row r="1512" spans="1:14" x14ac:dyDescent="0.2">
      <c r="B1512" s="151" t="s">
        <v>158</v>
      </c>
      <c r="C1512" s="86"/>
      <c r="D1512" s="86"/>
      <c r="E1512" s="86"/>
      <c r="F1512" s="86"/>
      <c r="G1512" s="86"/>
      <c r="H1512" s="86"/>
      <c r="I1512" s="156"/>
      <c r="J1512" s="156"/>
      <c r="K1512" s="156"/>
      <c r="L1512" s="156"/>
      <c r="M1512" s="156"/>
      <c r="N1512" s="156"/>
    </row>
    <row r="1513" spans="1:14" x14ac:dyDescent="0.2">
      <c r="B1513" s="151" t="s">
        <v>161</v>
      </c>
      <c r="C1513" s="86"/>
      <c r="D1513" s="86"/>
      <c r="E1513" s="86"/>
      <c r="F1513" s="86"/>
      <c r="G1513" s="86"/>
      <c r="H1513" s="86"/>
      <c r="I1513" s="156"/>
      <c r="J1513" s="156"/>
      <c r="K1513" s="156"/>
      <c r="L1513" s="156"/>
      <c r="M1513" s="156"/>
      <c r="N1513" s="156"/>
    </row>
    <row r="1514" spans="1:14" x14ac:dyDescent="0.2">
      <c r="B1514" s="151"/>
      <c r="C1514" s="151"/>
      <c r="D1514" s="151"/>
      <c r="E1514" s="151"/>
      <c r="F1514" s="151"/>
      <c r="G1514" s="151"/>
      <c r="H1514" s="87"/>
      <c r="I1514" s="152"/>
      <c r="J1514" s="157"/>
      <c r="K1514" s="152"/>
      <c r="L1514" s="152"/>
      <c r="M1514" s="152"/>
      <c r="N1514" s="152"/>
    </row>
    <row r="1515" spans="1:14" ht="12.75" customHeight="1" x14ac:dyDescent="0.2">
      <c r="B1515" s="130" t="s">
        <v>34</v>
      </c>
      <c r="C1515" s="132" t="s">
        <v>95</v>
      </c>
      <c r="D1515" s="130" t="s">
        <v>96</v>
      </c>
      <c r="E1515" s="130" t="s">
        <v>97</v>
      </c>
      <c r="F1515" s="130" t="s">
        <v>121</v>
      </c>
      <c r="G1515" s="130" t="s">
        <v>98</v>
      </c>
      <c r="H1515" s="128" t="s">
        <v>7</v>
      </c>
      <c r="I1515" s="150" t="s">
        <v>167</v>
      </c>
      <c r="K1515" s="158"/>
      <c r="L1515" s="159"/>
      <c r="M1515" s="160" t="s">
        <v>99</v>
      </c>
      <c r="N1515" s="161" t="s">
        <v>100</v>
      </c>
    </row>
    <row r="1516" spans="1:14" x14ac:dyDescent="0.2">
      <c r="B1516" s="131"/>
      <c r="C1516" s="133"/>
      <c r="D1516" s="131"/>
      <c r="E1516" s="131"/>
      <c r="F1516" s="131"/>
      <c r="G1516" s="131"/>
      <c r="H1516" s="129"/>
      <c r="I1516" s="149" t="s">
        <v>101</v>
      </c>
      <c r="J1516" s="75" t="s">
        <v>102</v>
      </c>
      <c r="K1516" s="75" t="s">
        <v>103</v>
      </c>
      <c r="L1516" s="75" t="s">
        <v>104</v>
      </c>
      <c r="M1516" s="149"/>
      <c r="N1516" s="162"/>
    </row>
    <row r="1517" spans="1:14" ht="12.75" customHeight="1" x14ac:dyDescent="0.2">
      <c r="A1517" s="94" t="s">
        <v>206</v>
      </c>
      <c r="B1517" s="163"/>
      <c r="C1517" s="140"/>
      <c r="D1517" s="140"/>
      <c r="E1517" s="140"/>
      <c r="F1517" s="140"/>
      <c r="G1517" s="141"/>
      <c r="H1517" s="11" t="s">
        <v>16</v>
      </c>
      <c r="I1517" s="12">
        <v>102.99</v>
      </c>
      <c r="J1517" s="12">
        <v>73.39</v>
      </c>
      <c r="K1517" s="12">
        <v>37.18</v>
      </c>
      <c r="L1517" s="12"/>
      <c r="M1517" s="12">
        <v>5.87</v>
      </c>
      <c r="N1517" s="12"/>
    </row>
    <row r="1518" spans="1:14" x14ac:dyDescent="0.2">
      <c r="A1518" s="94">
        <v>26</v>
      </c>
      <c r="B1518" s="142"/>
      <c r="C1518" s="143"/>
      <c r="D1518" s="143"/>
      <c r="E1518" s="143"/>
      <c r="F1518" s="143"/>
      <c r="G1518" s="144"/>
      <c r="H1518" s="11" t="s">
        <v>24</v>
      </c>
      <c r="I1518" s="12">
        <v>770.31</v>
      </c>
      <c r="J1518" s="12">
        <v>550.4</v>
      </c>
      <c r="K1518" s="12">
        <v>276.91000000000003</v>
      </c>
      <c r="L1518" s="12"/>
      <c r="M1518" s="12">
        <v>23.97</v>
      </c>
      <c r="N1518" s="12"/>
    </row>
    <row r="1519" spans="1:14" x14ac:dyDescent="0.2">
      <c r="B1519" s="142"/>
      <c r="C1519" s="143"/>
      <c r="D1519" s="143"/>
      <c r="E1519" s="143"/>
      <c r="F1519" s="143"/>
      <c r="G1519" s="144"/>
      <c r="H1519" s="11" t="s">
        <v>18</v>
      </c>
      <c r="I1519" s="12">
        <v>61.16</v>
      </c>
      <c r="J1519" s="12">
        <v>44.52</v>
      </c>
      <c r="K1519" s="12">
        <v>22.75</v>
      </c>
      <c r="L1519" s="12"/>
      <c r="M1519" s="12">
        <v>1.22</v>
      </c>
      <c r="N1519" s="12"/>
    </row>
    <row r="1520" spans="1:14" x14ac:dyDescent="0.2">
      <c r="B1520" s="164"/>
      <c r="C1520" s="148" t="s">
        <v>163</v>
      </c>
      <c r="D1520" s="143"/>
      <c r="E1520" s="143"/>
      <c r="F1520" s="143"/>
      <c r="G1520" s="144"/>
      <c r="H1520" s="11" t="s">
        <v>63</v>
      </c>
      <c r="I1520" s="12">
        <v>61.16</v>
      </c>
      <c r="J1520" s="12">
        <v>44.52</v>
      </c>
      <c r="K1520" s="12">
        <v>22.75</v>
      </c>
      <c r="L1520" s="12"/>
      <c r="M1520" s="12">
        <v>1.22</v>
      </c>
      <c r="N1520" s="12"/>
    </row>
    <row r="1521" spans="1:14" x14ac:dyDescent="0.2">
      <c r="B1521" s="142"/>
      <c r="C1521" s="143"/>
      <c r="D1521" s="143"/>
      <c r="E1521" s="143"/>
      <c r="F1521" s="143"/>
      <c r="G1521" s="144"/>
      <c r="H1521" s="11" t="s">
        <v>56</v>
      </c>
      <c r="I1521" s="12">
        <v>770.31</v>
      </c>
      <c r="J1521" s="12">
        <v>550.4</v>
      </c>
      <c r="K1521" s="12">
        <v>276.91000000000003</v>
      </c>
      <c r="L1521" s="12"/>
      <c r="M1521" s="12">
        <v>23.97</v>
      </c>
      <c r="N1521" s="12"/>
    </row>
    <row r="1522" spans="1:14" x14ac:dyDescent="0.2">
      <c r="B1522" s="142"/>
      <c r="C1522" s="143"/>
      <c r="D1522" s="143"/>
      <c r="E1522" s="143"/>
      <c r="F1522" s="143"/>
      <c r="G1522" s="144"/>
      <c r="H1522" s="11" t="s">
        <v>28</v>
      </c>
      <c r="I1522" s="12">
        <v>61.16</v>
      </c>
      <c r="J1522" s="12">
        <v>44.52</v>
      </c>
      <c r="K1522" s="12">
        <v>22.75</v>
      </c>
      <c r="L1522" s="12"/>
      <c r="M1522" s="12">
        <v>1.22</v>
      </c>
      <c r="N1522" s="12"/>
    </row>
    <row r="1523" spans="1:14" x14ac:dyDescent="0.2">
      <c r="B1523" s="145"/>
      <c r="C1523" s="146"/>
      <c r="D1523" s="146"/>
      <c r="E1523" s="146"/>
      <c r="F1523" s="146"/>
      <c r="G1523" s="147"/>
      <c r="H1523" s="11" t="s">
        <v>17</v>
      </c>
      <c r="I1523" s="12">
        <v>19.57</v>
      </c>
      <c r="J1523" s="12">
        <v>14.92</v>
      </c>
      <c r="K1523" s="12">
        <v>7.58</v>
      </c>
      <c r="L1523" s="12"/>
      <c r="M1523" s="12">
        <v>0.49</v>
      </c>
      <c r="N1523" s="12"/>
    </row>
    <row r="1524" spans="1:14" x14ac:dyDescent="0.2">
      <c r="A1524" s="94">
        <v>925</v>
      </c>
      <c r="B1524" s="70" t="s">
        <v>21</v>
      </c>
      <c r="C1524" s="97" t="s">
        <v>105</v>
      </c>
      <c r="D1524" s="70">
        <v>29</v>
      </c>
      <c r="E1524" s="70">
        <v>18</v>
      </c>
      <c r="F1524" s="70">
        <v>2</v>
      </c>
      <c r="G1524" s="179">
        <v>3.5</v>
      </c>
      <c r="H1524" s="165" t="s">
        <v>16</v>
      </c>
      <c r="I1524" s="166">
        <v>16.3</v>
      </c>
      <c r="J1524" s="166">
        <v>45.68</v>
      </c>
      <c r="K1524" s="166">
        <v>14</v>
      </c>
      <c r="L1524" s="92">
        <v>75.98</v>
      </c>
      <c r="M1524" s="88">
        <v>122.29</v>
      </c>
      <c r="N1524" s="88">
        <v>198.27</v>
      </c>
    </row>
    <row r="1525" spans="1:14" x14ac:dyDescent="0.2">
      <c r="B1525" s="8"/>
      <c r="C1525" s="8"/>
      <c r="D1525" s="8"/>
      <c r="E1525" s="8"/>
      <c r="F1525" s="8"/>
      <c r="G1525" s="8"/>
      <c r="H1525" s="135" t="s">
        <v>106</v>
      </c>
      <c r="I1525" s="136">
        <v>1678.74</v>
      </c>
      <c r="J1525" s="136">
        <v>3352.46</v>
      </c>
      <c r="K1525" s="136">
        <v>520.52</v>
      </c>
      <c r="L1525" s="136">
        <v>5551.7199999999993</v>
      </c>
      <c r="M1525" s="136">
        <v>717.84</v>
      </c>
      <c r="N1525" s="136">
        <v>10510.92</v>
      </c>
    </row>
    <row r="1526" spans="1:14" x14ac:dyDescent="0.2">
      <c r="B1526" s="8"/>
      <c r="C1526" s="8"/>
      <c r="D1526" s="8"/>
      <c r="E1526" s="8"/>
      <c r="F1526" s="8"/>
      <c r="G1526" s="8"/>
      <c r="H1526" s="165" t="s">
        <v>24</v>
      </c>
      <c r="I1526" s="166">
        <v>0</v>
      </c>
      <c r="J1526" s="166">
        <v>0</v>
      </c>
      <c r="K1526" s="166">
        <v>0</v>
      </c>
      <c r="L1526" s="92">
        <v>0</v>
      </c>
      <c r="M1526" s="88">
        <v>0</v>
      </c>
      <c r="N1526" s="88">
        <v>0</v>
      </c>
    </row>
    <row r="1527" spans="1:14" x14ac:dyDescent="0.2">
      <c r="B1527" s="8"/>
      <c r="C1527" s="8"/>
      <c r="D1527" s="8"/>
      <c r="E1527" s="8"/>
      <c r="F1527" s="8"/>
      <c r="G1527" s="8"/>
      <c r="H1527" s="135" t="s">
        <v>106</v>
      </c>
      <c r="I1527" s="136">
        <v>0</v>
      </c>
      <c r="J1527" s="136">
        <v>0</v>
      </c>
      <c r="K1527" s="136">
        <v>0</v>
      </c>
      <c r="L1527" s="136">
        <v>0</v>
      </c>
      <c r="M1527" s="136">
        <v>0</v>
      </c>
      <c r="N1527" s="136">
        <v>0</v>
      </c>
    </row>
    <row r="1528" spans="1:14" x14ac:dyDescent="0.2">
      <c r="B1528" s="8"/>
      <c r="C1528" s="8"/>
      <c r="D1528" s="8"/>
      <c r="E1528" s="8"/>
      <c r="F1528" s="8"/>
      <c r="G1528" s="8"/>
      <c r="H1528" s="165" t="s">
        <v>37</v>
      </c>
      <c r="I1528" s="166">
        <v>0</v>
      </c>
      <c r="J1528" s="166">
        <v>0</v>
      </c>
      <c r="K1528" s="166">
        <v>0</v>
      </c>
      <c r="L1528" s="92">
        <v>0</v>
      </c>
      <c r="M1528" s="88">
        <v>0</v>
      </c>
      <c r="N1528" s="88">
        <v>0</v>
      </c>
    </row>
    <row r="1529" spans="1:14" x14ac:dyDescent="0.2">
      <c r="B1529" s="8"/>
      <c r="C1529" s="8"/>
      <c r="D1529" s="8"/>
      <c r="E1529" s="8"/>
      <c r="F1529" s="8"/>
      <c r="G1529" s="8"/>
      <c r="H1529" s="135" t="s">
        <v>106</v>
      </c>
      <c r="I1529" s="136">
        <v>0</v>
      </c>
      <c r="J1529" s="136">
        <v>0</v>
      </c>
      <c r="K1529" s="136">
        <v>0</v>
      </c>
      <c r="L1529" s="136">
        <v>0</v>
      </c>
      <c r="M1529" s="136">
        <v>0</v>
      </c>
      <c r="N1529" s="136">
        <v>0</v>
      </c>
    </row>
    <row r="1530" spans="1:14" x14ac:dyDescent="0.2">
      <c r="B1530" s="8"/>
      <c r="C1530" s="8"/>
      <c r="D1530" s="8"/>
      <c r="E1530" s="8"/>
      <c r="F1530" s="8"/>
      <c r="G1530" s="8"/>
      <c r="H1530" s="14" t="s">
        <v>18</v>
      </c>
      <c r="I1530" s="92">
        <v>8.4600000000000009</v>
      </c>
      <c r="J1530" s="92">
        <v>38.49</v>
      </c>
      <c r="K1530" s="92">
        <v>4.25</v>
      </c>
      <c r="L1530" s="92">
        <v>51.2</v>
      </c>
      <c r="M1530" s="92">
        <v>84.73</v>
      </c>
      <c r="N1530" s="88">
        <v>135.93</v>
      </c>
    </row>
    <row r="1531" spans="1:14" x14ac:dyDescent="0.2">
      <c r="B1531" s="8"/>
      <c r="C1531" s="8"/>
      <c r="D1531" s="8"/>
      <c r="E1531" s="8"/>
      <c r="F1531" s="8"/>
      <c r="G1531" s="8"/>
      <c r="H1531" s="135" t="s">
        <v>106</v>
      </c>
      <c r="I1531" s="136">
        <v>517.41</v>
      </c>
      <c r="J1531" s="136">
        <v>1713.57</v>
      </c>
      <c r="K1531" s="136">
        <v>96.69</v>
      </c>
      <c r="L1531" s="136">
        <v>2327.67</v>
      </c>
      <c r="M1531" s="136">
        <v>103.37</v>
      </c>
      <c r="N1531" s="136">
        <v>4076.08</v>
      </c>
    </row>
    <row r="1532" spans="1:14" x14ac:dyDescent="0.2">
      <c r="B1532" s="8"/>
      <c r="C1532" s="8"/>
      <c r="D1532" s="8"/>
      <c r="E1532" s="8"/>
      <c r="F1532" s="8"/>
      <c r="G1532" s="8"/>
      <c r="H1532" s="14" t="s">
        <v>63</v>
      </c>
      <c r="I1532" s="92">
        <v>0</v>
      </c>
      <c r="J1532" s="92">
        <v>0</v>
      </c>
      <c r="K1532" s="92">
        <v>0</v>
      </c>
      <c r="L1532" s="92">
        <v>0</v>
      </c>
      <c r="M1532" s="92">
        <v>0</v>
      </c>
      <c r="N1532" s="88">
        <v>0</v>
      </c>
    </row>
    <row r="1533" spans="1:14" x14ac:dyDescent="0.2">
      <c r="B1533" s="8"/>
      <c r="C1533" s="8"/>
      <c r="D1533" s="8"/>
      <c r="E1533" s="8"/>
      <c r="F1533" s="8"/>
      <c r="G1533" s="8"/>
      <c r="H1533" s="135" t="s">
        <v>106</v>
      </c>
      <c r="I1533" s="136">
        <v>0</v>
      </c>
      <c r="J1533" s="136">
        <v>0</v>
      </c>
      <c r="K1533" s="136">
        <v>0</v>
      </c>
      <c r="L1533" s="136">
        <v>0</v>
      </c>
      <c r="M1533" s="136">
        <v>0</v>
      </c>
      <c r="N1533" s="136">
        <v>0</v>
      </c>
    </row>
    <row r="1534" spans="1:14" x14ac:dyDescent="0.2">
      <c r="B1534" s="8"/>
      <c r="C1534" s="8"/>
      <c r="D1534" s="8"/>
      <c r="E1534" s="8"/>
      <c r="F1534" s="8"/>
      <c r="G1534" s="8"/>
      <c r="H1534" s="14" t="s">
        <v>56</v>
      </c>
      <c r="I1534" s="92">
        <v>0</v>
      </c>
      <c r="J1534" s="92">
        <v>0</v>
      </c>
      <c r="K1534" s="92">
        <v>0</v>
      </c>
      <c r="L1534" s="92">
        <v>0</v>
      </c>
      <c r="M1534" s="92">
        <v>0</v>
      </c>
      <c r="N1534" s="88">
        <v>0</v>
      </c>
    </row>
    <row r="1535" spans="1:14" x14ac:dyDescent="0.2">
      <c r="B1535" s="8"/>
      <c r="C1535" s="8"/>
      <c r="D1535" s="8"/>
      <c r="E1535" s="8"/>
      <c r="F1535" s="8"/>
      <c r="G1535" s="8"/>
      <c r="H1535" s="135" t="s">
        <v>106</v>
      </c>
      <c r="I1535" s="136">
        <v>0</v>
      </c>
      <c r="J1535" s="136">
        <v>0</v>
      </c>
      <c r="K1535" s="136">
        <v>0</v>
      </c>
      <c r="L1535" s="136">
        <v>0</v>
      </c>
      <c r="M1535" s="136">
        <v>0</v>
      </c>
      <c r="N1535" s="136">
        <v>0</v>
      </c>
    </row>
    <row r="1536" spans="1:14" x14ac:dyDescent="0.2">
      <c r="B1536" s="8"/>
      <c r="C1536" s="8"/>
      <c r="D1536" s="8"/>
      <c r="E1536" s="8"/>
      <c r="F1536" s="8"/>
      <c r="G1536" s="8"/>
      <c r="H1536" s="14" t="s">
        <v>28</v>
      </c>
      <c r="I1536" s="92">
        <v>0</v>
      </c>
      <c r="J1536" s="92">
        <v>0</v>
      </c>
      <c r="K1536" s="92">
        <v>0</v>
      </c>
      <c r="L1536" s="92">
        <v>0</v>
      </c>
      <c r="M1536" s="92">
        <v>0</v>
      </c>
      <c r="N1536" s="88">
        <v>0</v>
      </c>
    </row>
    <row r="1537" spans="1:14" x14ac:dyDescent="0.2">
      <c r="B1537" s="8"/>
      <c r="C1537" s="8"/>
      <c r="D1537" s="8"/>
      <c r="E1537" s="8"/>
      <c r="F1537" s="8"/>
      <c r="G1537" s="8"/>
      <c r="H1537" s="135" t="s">
        <v>106</v>
      </c>
      <c r="I1537" s="136">
        <v>0</v>
      </c>
      <c r="J1537" s="136">
        <v>0</v>
      </c>
      <c r="K1537" s="136">
        <v>0</v>
      </c>
      <c r="L1537" s="136">
        <v>0</v>
      </c>
      <c r="M1537" s="136">
        <v>0</v>
      </c>
      <c r="N1537" s="136">
        <v>0</v>
      </c>
    </row>
    <row r="1538" spans="1:14" x14ac:dyDescent="0.2">
      <c r="B1538" s="180"/>
      <c r="C1538" s="180"/>
      <c r="D1538" s="180"/>
      <c r="E1538" s="180"/>
      <c r="F1538" s="180"/>
      <c r="G1538" s="180"/>
      <c r="H1538" s="14" t="s">
        <v>17</v>
      </c>
      <c r="I1538" s="92">
        <v>56.84</v>
      </c>
      <c r="J1538" s="92">
        <v>95.82</v>
      </c>
      <c r="K1538" s="92">
        <v>8.26</v>
      </c>
      <c r="L1538" s="92">
        <v>160.91999999999999</v>
      </c>
      <c r="M1538" s="92">
        <v>175.27</v>
      </c>
      <c r="N1538" s="88">
        <v>336.19</v>
      </c>
    </row>
    <row r="1539" spans="1:14" x14ac:dyDescent="0.2">
      <c r="B1539" s="180"/>
      <c r="C1539" s="180"/>
      <c r="D1539" s="180"/>
      <c r="E1539" s="180"/>
      <c r="F1539" s="180"/>
      <c r="G1539" s="180"/>
      <c r="H1539" s="135" t="s">
        <v>106</v>
      </c>
      <c r="I1539" s="136">
        <v>1112.3599999999999</v>
      </c>
      <c r="J1539" s="136">
        <v>1429.63</v>
      </c>
      <c r="K1539" s="136">
        <v>62.61</v>
      </c>
      <c r="L1539" s="136">
        <v>2604.6</v>
      </c>
      <c r="M1539" s="136">
        <v>85.88</v>
      </c>
      <c r="N1539" s="136">
        <v>4511.05</v>
      </c>
    </row>
    <row r="1540" spans="1:14" x14ac:dyDescent="0.2">
      <c r="B1540" s="180"/>
      <c r="C1540" s="180"/>
      <c r="D1540" s="180"/>
      <c r="E1540" s="180"/>
      <c r="F1540" s="180"/>
      <c r="G1540" s="180"/>
      <c r="H1540" s="13" t="s">
        <v>107</v>
      </c>
      <c r="I1540" s="91">
        <v>0</v>
      </c>
      <c r="J1540" s="91">
        <v>0</v>
      </c>
      <c r="K1540" s="91">
        <v>0</v>
      </c>
      <c r="L1540" s="91">
        <v>0</v>
      </c>
      <c r="M1540" s="91">
        <v>0</v>
      </c>
      <c r="N1540" s="85">
        <v>0</v>
      </c>
    </row>
    <row r="1541" spans="1:14" x14ac:dyDescent="0.2">
      <c r="B1541" s="180"/>
      <c r="C1541" s="180"/>
      <c r="D1541" s="180"/>
      <c r="E1541" s="180"/>
      <c r="F1541" s="180"/>
      <c r="G1541" s="180"/>
      <c r="H1541" s="137" t="s">
        <v>122</v>
      </c>
      <c r="I1541" s="136">
        <v>3308.51</v>
      </c>
      <c r="J1541" s="136">
        <v>6495.66</v>
      </c>
      <c r="K1541" s="136">
        <v>679.82</v>
      </c>
      <c r="L1541" s="136">
        <v>10483.99</v>
      </c>
      <c r="M1541" s="136">
        <v>907.09</v>
      </c>
      <c r="N1541" s="136">
        <v>19098.05</v>
      </c>
    </row>
    <row r="1543" spans="1:14" x14ac:dyDescent="0.2">
      <c r="B1543" s="171" t="s">
        <v>108</v>
      </c>
      <c r="C1543" s="171"/>
      <c r="D1543" s="171"/>
      <c r="E1543" s="171"/>
      <c r="F1543" s="172"/>
      <c r="G1543" s="151"/>
      <c r="H1543" s="87"/>
      <c r="I1543" s="152"/>
      <c r="J1543" s="170"/>
      <c r="K1543" s="170"/>
      <c r="L1543" s="170"/>
      <c r="M1543" s="170"/>
      <c r="N1543" s="170"/>
    </row>
    <row r="1544" spans="1:14" x14ac:dyDescent="0.2">
      <c r="A1544" s="95"/>
      <c r="B1544" s="87" t="s">
        <v>156</v>
      </c>
      <c r="C1544" s="87"/>
      <c r="D1544" s="87"/>
      <c r="E1544" s="87"/>
      <c r="F1544" s="87"/>
      <c r="G1544" s="87"/>
      <c r="H1544" s="87"/>
      <c r="I1544" s="87"/>
      <c r="J1544" s="173"/>
      <c r="K1544" s="173"/>
      <c r="L1544" s="173"/>
      <c r="M1544" s="173"/>
      <c r="N1544" s="173"/>
    </row>
    <row r="1545" spans="1:14" x14ac:dyDescent="0.2">
      <c r="B1545" s="151" t="s">
        <v>109</v>
      </c>
      <c r="C1545" s="151"/>
      <c r="D1545" s="151"/>
      <c r="E1545" s="151"/>
      <c r="F1545" s="151"/>
      <c r="G1545" s="151"/>
      <c r="H1545" s="151"/>
      <c r="I1545" s="151"/>
      <c r="J1545" s="170"/>
      <c r="K1545" s="170"/>
      <c r="L1545" s="170"/>
      <c r="M1545" s="170"/>
      <c r="N1545" s="170"/>
    </row>
    <row r="1546" spans="1:14" x14ac:dyDescent="0.2">
      <c r="B1546" s="151" t="s">
        <v>110</v>
      </c>
      <c r="C1546" s="151"/>
      <c r="D1546" s="151"/>
      <c r="E1546" s="151"/>
      <c r="F1546" s="151"/>
      <c r="G1546" s="151"/>
      <c r="H1546" s="151"/>
      <c r="I1546" s="151"/>
      <c r="J1546" s="170"/>
      <c r="K1546" s="170"/>
      <c r="L1546" s="170"/>
      <c r="M1546" s="170"/>
      <c r="N1546" s="170"/>
    </row>
    <row r="1547" spans="1:14" x14ac:dyDescent="0.2">
      <c r="B1547" s="151" t="s">
        <v>111</v>
      </c>
      <c r="C1547" s="151"/>
      <c r="D1547" s="151"/>
      <c r="E1547" s="151"/>
      <c r="F1547" s="151"/>
      <c r="G1547" s="151"/>
      <c r="H1547" s="151"/>
      <c r="I1547" s="151"/>
      <c r="J1547" s="170"/>
      <c r="K1547" s="170"/>
      <c r="L1547" s="170"/>
      <c r="M1547" s="170"/>
      <c r="N1547" s="170"/>
    </row>
    <row r="1548" spans="1:14" x14ac:dyDescent="0.2">
      <c r="B1548" s="151" t="s">
        <v>112</v>
      </c>
      <c r="C1548" s="151"/>
      <c r="D1548" s="151"/>
      <c r="E1548" s="151"/>
      <c r="F1548" s="151"/>
      <c r="G1548" s="151"/>
      <c r="H1548" s="151"/>
      <c r="I1548" s="151"/>
      <c r="J1548" s="152"/>
      <c r="K1548" s="152"/>
      <c r="L1548" s="152"/>
      <c r="M1548" s="152"/>
      <c r="N1548" s="152"/>
    </row>
    <row r="1549" spans="1:14" x14ac:dyDescent="0.2">
      <c r="B1549" s="151" t="s">
        <v>113</v>
      </c>
      <c r="C1549" s="151"/>
      <c r="D1549" s="151"/>
      <c r="E1549" s="151"/>
      <c r="F1549" s="151"/>
      <c r="G1549" s="151"/>
      <c r="H1549" s="151"/>
      <c r="I1549" s="151"/>
      <c r="J1549" s="152"/>
      <c r="K1549" s="152"/>
      <c r="L1549" s="152"/>
      <c r="M1549" s="152"/>
      <c r="N1549" s="152"/>
    </row>
    <row r="1550" spans="1:14" x14ac:dyDescent="0.2">
      <c r="B1550" s="151" t="s">
        <v>114</v>
      </c>
      <c r="C1550" s="151"/>
      <c r="D1550" s="151"/>
      <c r="E1550" s="151"/>
      <c r="F1550" s="151"/>
      <c r="G1550" s="151"/>
      <c r="H1550" s="151"/>
      <c r="I1550" s="151"/>
      <c r="J1550" s="152"/>
      <c r="K1550" s="152"/>
      <c r="L1550" s="152"/>
      <c r="M1550" s="152"/>
      <c r="N1550" s="152"/>
    </row>
    <row r="1551" spans="1:14" x14ac:dyDescent="0.2">
      <c r="B1551" s="151" t="s">
        <v>115</v>
      </c>
      <c r="C1551" s="151"/>
      <c r="D1551" s="151"/>
      <c r="E1551" s="151"/>
      <c r="F1551" s="151"/>
      <c r="G1551" s="151"/>
      <c r="H1551" s="151"/>
      <c r="I1551" s="151"/>
      <c r="J1551" s="152"/>
      <c r="K1551" s="152"/>
      <c r="L1551" s="152"/>
      <c r="M1551" s="152"/>
      <c r="N1551" s="152"/>
    </row>
    <row r="1552" spans="1:14" x14ac:dyDescent="0.2">
      <c r="B1552" s="174"/>
      <c r="C1552" s="174"/>
      <c r="D1552" s="174"/>
      <c r="E1552" s="174"/>
      <c r="F1552" s="174"/>
      <c r="G1552" s="174"/>
      <c r="H1552" s="174"/>
      <c r="I1552" s="175"/>
      <c r="J1552" s="152"/>
      <c r="K1552" s="152"/>
      <c r="L1552" s="152"/>
      <c r="M1552" s="152"/>
      <c r="N1552" s="152"/>
    </row>
    <row r="1553" spans="1:14" x14ac:dyDescent="0.2">
      <c r="B1553" s="151" t="s">
        <v>116</v>
      </c>
      <c r="C1553" s="151"/>
      <c r="D1553" s="151"/>
      <c r="E1553" s="151"/>
      <c r="F1553" s="151"/>
      <c r="G1553" s="151"/>
      <c r="H1553" s="87"/>
      <c r="I1553" s="152"/>
      <c r="J1553" s="152" t="s">
        <v>117</v>
      </c>
      <c r="K1553" s="152"/>
      <c r="L1553" s="152"/>
      <c r="M1553" s="152"/>
      <c r="N1553" s="152"/>
    </row>
    <row r="1554" spans="1:14" x14ac:dyDescent="0.2">
      <c r="B1554" s="176" t="s">
        <v>155</v>
      </c>
      <c r="C1554" s="176"/>
      <c r="D1554" s="151"/>
      <c r="E1554" s="151"/>
      <c r="F1554" s="151"/>
      <c r="G1554" s="151"/>
      <c r="H1554" s="87"/>
      <c r="I1554" s="152"/>
      <c r="J1554" s="157"/>
      <c r="K1554" s="157"/>
      <c r="L1554" s="157"/>
      <c r="M1554" s="152"/>
      <c r="N1554" s="152"/>
    </row>
    <row r="1555" spans="1:14" x14ac:dyDescent="0.2">
      <c r="B1555" s="177" t="s">
        <v>118</v>
      </c>
      <c r="C1555" s="151"/>
      <c r="D1555" s="151"/>
      <c r="E1555" s="151"/>
      <c r="F1555" s="151"/>
      <c r="G1555" s="151"/>
      <c r="H1555" s="87"/>
      <c r="I1555" s="152"/>
      <c r="J1555" s="152" t="s">
        <v>118</v>
      </c>
      <c r="K1555" s="152"/>
      <c r="L1555" s="152"/>
      <c r="M1555" s="152"/>
      <c r="N1555" s="152"/>
    </row>
    <row r="1556" spans="1:14" x14ac:dyDescent="0.2">
      <c r="B1556" s="151"/>
      <c r="C1556" s="151"/>
      <c r="D1556" s="151"/>
      <c r="E1556" s="151"/>
      <c r="F1556" s="151"/>
      <c r="G1556" s="151"/>
      <c r="H1556" s="87"/>
      <c r="I1556" s="152"/>
      <c r="J1556" s="152"/>
      <c r="K1556" s="152"/>
      <c r="L1556" s="152"/>
      <c r="M1556" s="152"/>
      <c r="N1556" s="152"/>
    </row>
    <row r="1557" spans="1:14" x14ac:dyDescent="0.2">
      <c r="B1557" s="176"/>
      <c r="C1557" s="176"/>
      <c r="D1557" s="151"/>
      <c r="E1557" s="151"/>
      <c r="F1557" s="151"/>
      <c r="G1557" s="151"/>
      <c r="H1557" s="87"/>
      <c r="I1557" s="152"/>
      <c r="J1557" s="157"/>
      <c r="K1557" s="157"/>
      <c r="L1557" s="157"/>
      <c r="M1557" s="152"/>
      <c r="N1557" s="152"/>
    </row>
    <row r="1558" spans="1:14" x14ac:dyDescent="0.2">
      <c r="B1558" s="96" t="s">
        <v>119</v>
      </c>
      <c r="C1558" s="151"/>
      <c r="D1558" s="151"/>
      <c r="E1558" s="151"/>
      <c r="F1558" s="151"/>
      <c r="G1558" s="151"/>
      <c r="H1558" s="87"/>
      <c r="I1558" s="152"/>
      <c r="K1558" s="178" t="s">
        <v>119</v>
      </c>
      <c r="L1558" s="178"/>
      <c r="M1558" s="152"/>
      <c r="N1558" s="152"/>
    </row>
    <row r="1559" spans="1:14" x14ac:dyDescent="0.2">
      <c r="B1559" s="151"/>
      <c r="C1559" s="151"/>
      <c r="D1559" s="151"/>
      <c r="E1559" s="151"/>
      <c r="F1559" s="151"/>
      <c r="G1559" s="151"/>
      <c r="H1559" s="87"/>
      <c r="I1559" s="152"/>
      <c r="J1559" s="152"/>
      <c r="K1559" s="152"/>
      <c r="L1559" s="152"/>
      <c r="M1559" s="152"/>
      <c r="N1559" s="152"/>
    </row>
    <row r="1560" spans="1:14" x14ac:dyDescent="0.2">
      <c r="B1560" s="174" t="s">
        <v>120</v>
      </c>
      <c r="C1560" s="151"/>
      <c r="D1560" s="151"/>
      <c r="E1560" s="151"/>
      <c r="F1560" s="151"/>
      <c r="G1560" s="151"/>
      <c r="H1560" s="87"/>
      <c r="I1560" s="152"/>
      <c r="J1560" s="152" t="s">
        <v>120</v>
      </c>
      <c r="K1560" s="152"/>
      <c r="L1560" s="152"/>
      <c r="M1560" s="152"/>
      <c r="N1560" s="152"/>
    </row>
    <row r="1561" spans="1:14" x14ac:dyDescent="0.2">
      <c r="A1561" s="139"/>
    </row>
    <row r="1562" spans="1:14" x14ac:dyDescent="0.2">
      <c r="A1562" s="138"/>
      <c r="B1562" s="151"/>
      <c r="C1562" s="151"/>
      <c r="D1562" s="151"/>
      <c r="E1562" s="151"/>
      <c r="F1562" s="151"/>
      <c r="G1562" s="151"/>
      <c r="H1562" s="87"/>
      <c r="I1562" s="152"/>
      <c r="J1562" s="152"/>
      <c r="K1562" s="152"/>
      <c r="M1562" s="152"/>
      <c r="N1562" s="154" t="s">
        <v>87</v>
      </c>
    </row>
    <row r="1563" spans="1:14" x14ac:dyDescent="0.2">
      <c r="B1563" s="151"/>
      <c r="C1563" s="151"/>
      <c r="D1563" s="151"/>
      <c r="E1563" s="151"/>
      <c r="F1563" s="151"/>
      <c r="G1563" s="151"/>
      <c r="H1563" s="87"/>
      <c r="I1563" s="152"/>
      <c r="J1563" s="152"/>
      <c r="K1563" s="152"/>
      <c r="M1563" s="152"/>
      <c r="N1563" s="154" t="s">
        <v>88</v>
      </c>
    </row>
    <row r="1564" spans="1:14" x14ac:dyDescent="0.2">
      <c r="B1564" s="151"/>
      <c r="C1564" s="151"/>
      <c r="D1564" s="151"/>
      <c r="E1564" s="151"/>
      <c r="F1564" s="151"/>
      <c r="G1564" s="151"/>
      <c r="H1564" s="87"/>
      <c r="I1564" s="152"/>
      <c r="J1564" s="152"/>
      <c r="K1564" s="152"/>
      <c r="M1564" s="152"/>
      <c r="N1564" s="154" t="s">
        <v>89</v>
      </c>
    </row>
    <row r="1565" spans="1:14" x14ac:dyDescent="0.2">
      <c r="B1565" s="151"/>
      <c r="C1565" s="151"/>
      <c r="D1565" s="151"/>
      <c r="E1565" s="151"/>
      <c r="F1565" s="151"/>
      <c r="G1565" s="151"/>
      <c r="H1565" s="87"/>
      <c r="I1565" s="152"/>
      <c r="J1565" s="152"/>
      <c r="K1565" s="152"/>
      <c r="L1565" s="152"/>
      <c r="M1565" s="152"/>
      <c r="N1565" s="152"/>
    </row>
    <row r="1566" spans="1:14" x14ac:dyDescent="0.2">
      <c r="B1566" s="151"/>
      <c r="D1566" s="151"/>
      <c r="E1566" s="151"/>
      <c r="F1566" s="151"/>
      <c r="G1566" s="151"/>
      <c r="H1566" s="151" t="s">
        <v>90</v>
      </c>
      <c r="I1566" s="151"/>
      <c r="J1566" s="151"/>
      <c r="K1566" s="151"/>
      <c r="L1566" s="151"/>
      <c r="M1566" s="152"/>
      <c r="N1566" s="152"/>
    </row>
    <row r="1567" spans="1:14" x14ac:dyDescent="0.2">
      <c r="B1567" s="151"/>
      <c r="D1567" s="151"/>
      <c r="E1567" s="151"/>
      <c r="F1567" s="151" t="s">
        <v>91</v>
      </c>
      <c r="G1567" s="151"/>
      <c r="H1567" s="151"/>
      <c r="I1567" s="151"/>
      <c r="J1567" s="151"/>
      <c r="K1567" s="151"/>
      <c r="L1567" s="151"/>
      <c r="M1567" s="152"/>
      <c r="N1567" s="152"/>
    </row>
    <row r="1568" spans="1:14" x14ac:dyDescent="0.2">
      <c r="B1568" s="151" t="s">
        <v>92</v>
      </c>
      <c r="C1568" s="86"/>
      <c r="D1568" s="86"/>
      <c r="E1568" s="86"/>
      <c r="F1568" s="86"/>
      <c r="G1568" s="86"/>
      <c r="H1568" s="86"/>
      <c r="I1568" s="156"/>
      <c r="J1568" s="156"/>
      <c r="K1568" s="156"/>
      <c r="L1568" s="152" t="s">
        <v>93</v>
      </c>
      <c r="M1568" s="152"/>
      <c r="N1568" s="152"/>
    </row>
    <row r="1569" spans="1:14" x14ac:dyDescent="0.2">
      <c r="B1569" s="151"/>
      <c r="C1569" s="86"/>
      <c r="D1569" s="86"/>
      <c r="E1569" s="86"/>
      <c r="F1569" s="86"/>
      <c r="G1569" s="86"/>
      <c r="H1569" s="86"/>
      <c r="I1569" s="156"/>
      <c r="J1569" s="156"/>
      <c r="K1569" s="156"/>
      <c r="L1569" s="156"/>
      <c r="M1569" s="156"/>
      <c r="N1569" s="156"/>
    </row>
    <row r="1570" spans="1:14" x14ac:dyDescent="0.2">
      <c r="B1570" s="151" t="s">
        <v>159</v>
      </c>
      <c r="C1570" s="86"/>
      <c r="D1570" s="86"/>
      <c r="E1570" s="86"/>
      <c r="F1570" s="86"/>
      <c r="G1570" s="86"/>
      <c r="H1570" s="86"/>
      <c r="I1570" s="156"/>
      <c r="J1570" s="156"/>
      <c r="K1570" s="156"/>
      <c r="L1570" s="156"/>
      <c r="M1570" s="156"/>
      <c r="N1570" s="156"/>
    </row>
    <row r="1571" spans="1:14" x14ac:dyDescent="0.2">
      <c r="B1571" s="151" t="s">
        <v>94</v>
      </c>
      <c r="C1571" s="86"/>
      <c r="D1571" s="86"/>
      <c r="E1571" s="86"/>
      <c r="F1571" s="86"/>
      <c r="G1571" s="86"/>
      <c r="H1571" s="86"/>
      <c r="I1571" s="156"/>
      <c r="J1571" s="156"/>
      <c r="K1571" s="156"/>
      <c r="L1571" s="156"/>
      <c r="M1571" s="156"/>
      <c r="N1571" s="156"/>
    </row>
    <row r="1572" spans="1:14" x14ac:dyDescent="0.2">
      <c r="B1572" s="151" t="s">
        <v>158</v>
      </c>
      <c r="C1572" s="86"/>
      <c r="D1572" s="86"/>
      <c r="E1572" s="86"/>
      <c r="F1572" s="86"/>
      <c r="G1572" s="86"/>
      <c r="H1572" s="86"/>
      <c r="I1572" s="156"/>
      <c r="J1572" s="156"/>
      <c r="K1572" s="156"/>
      <c r="L1572" s="156"/>
      <c r="M1572" s="156"/>
      <c r="N1572" s="156"/>
    </row>
    <row r="1573" spans="1:14" x14ac:dyDescent="0.2">
      <c r="B1573" s="151" t="s">
        <v>161</v>
      </c>
      <c r="C1573" s="86"/>
      <c r="D1573" s="86"/>
      <c r="E1573" s="86"/>
      <c r="F1573" s="86"/>
      <c r="G1573" s="86"/>
      <c r="H1573" s="86"/>
      <c r="I1573" s="156"/>
      <c r="J1573" s="156"/>
      <c r="K1573" s="156"/>
      <c r="L1573" s="156"/>
      <c r="M1573" s="156"/>
      <c r="N1573" s="156"/>
    </row>
    <row r="1574" spans="1:14" x14ac:dyDescent="0.2">
      <c r="B1574" s="151"/>
      <c r="C1574" s="151"/>
      <c r="D1574" s="151"/>
      <c r="E1574" s="151"/>
      <c r="F1574" s="151"/>
      <c r="G1574" s="151"/>
      <c r="H1574" s="87"/>
      <c r="I1574" s="152"/>
      <c r="J1574" s="157"/>
      <c r="K1574" s="152"/>
      <c r="L1574" s="152"/>
      <c r="M1574" s="152"/>
      <c r="N1574" s="152"/>
    </row>
    <row r="1575" spans="1:14" ht="12.75" customHeight="1" x14ac:dyDescent="0.2">
      <c r="B1575" s="130" t="s">
        <v>34</v>
      </c>
      <c r="C1575" s="132" t="s">
        <v>95</v>
      </c>
      <c r="D1575" s="130" t="s">
        <v>96</v>
      </c>
      <c r="E1575" s="130" t="s">
        <v>97</v>
      </c>
      <c r="F1575" s="130" t="s">
        <v>121</v>
      </c>
      <c r="G1575" s="130" t="s">
        <v>98</v>
      </c>
      <c r="H1575" s="128" t="s">
        <v>7</v>
      </c>
      <c r="I1575" s="150" t="s">
        <v>167</v>
      </c>
      <c r="K1575" s="158"/>
      <c r="L1575" s="159"/>
      <c r="M1575" s="160" t="s">
        <v>99</v>
      </c>
      <c r="N1575" s="161" t="s">
        <v>100</v>
      </c>
    </row>
    <row r="1576" spans="1:14" x14ac:dyDescent="0.2">
      <c r="B1576" s="131"/>
      <c r="C1576" s="133"/>
      <c r="D1576" s="131"/>
      <c r="E1576" s="131"/>
      <c r="F1576" s="131"/>
      <c r="G1576" s="131"/>
      <c r="H1576" s="129"/>
      <c r="I1576" s="149" t="s">
        <v>101</v>
      </c>
      <c r="J1576" s="75" t="s">
        <v>102</v>
      </c>
      <c r="K1576" s="75" t="s">
        <v>103</v>
      </c>
      <c r="L1576" s="75" t="s">
        <v>104</v>
      </c>
      <c r="M1576" s="149"/>
      <c r="N1576" s="162"/>
    </row>
    <row r="1577" spans="1:14" ht="12.75" customHeight="1" x14ac:dyDescent="0.2">
      <c r="A1577" s="94" t="s">
        <v>207</v>
      </c>
      <c r="B1577" s="163"/>
      <c r="C1577" s="140"/>
      <c r="D1577" s="140"/>
      <c r="E1577" s="140"/>
      <c r="F1577" s="140"/>
      <c r="G1577" s="141"/>
      <c r="H1577" s="11" t="s">
        <v>16</v>
      </c>
      <c r="I1577" s="12">
        <v>102.99</v>
      </c>
      <c r="J1577" s="12">
        <v>73.39</v>
      </c>
      <c r="K1577" s="12">
        <v>37.18</v>
      </c>
      <c r="L1577" s="12"/>
      <c r="M1577" s="12">
        <v>5.87</v>
      </c>
      <c r="N1577" s="12"/>
    </row>
    <row r="1578" spans="1:14" x14ac:dyDescent="0.2">
      <c r="A1578" s="94">
        <v>27</v>
      </c>
      <c r="B1578" s="142"/>
      <c r="C1578" s="143"/>
      <c r="D1578" s="143"/>
      <c r="E1578" s="143"/>
      <c r="F1578" s="143"/>
      <c r="G1578" s="144"/>
      <c r="H1578" s="11" t="s">
        <v>24</v>
      </c>
      <c r="I1578" s="12">
        <v>770.31</v>
      </c>
      <c r="J1578" s="12">
        <v>550.4</v>
      </c>
      <c r="K1578" s="12">
        <v>276.91000000000003</v>
      </c>
      <c r="L1578" s="12"/>
      <c r="M1578" s="12">
        <v>23.97</v>
      </c>
      <c r="N1578" s="12"/>
    </row>
    <row r="1579" spans="1:14" x14ac:dyDescent="0.2">
      <c r="B1579" s="142"/>
      <c r="C1579" s="143"/>
      <c r="D1579" s="143"/>
      <c r="E1579" s="143"/>
      <c r="F1579" s="143"/>
      <c r="G1579" s="144"/>
      <c r="H1579" s="11" t="s">
        <v>18</v>
      </c>
      <c r="I1579" s="12">
        <v>61.16</v>
      </c>
      <c r="J1579" s="12">
        <v>44.52</v>
      </c>
      <c r="K1579" s="12">
        <v>22.75</v>
      </c>
      <c r="L1579" s="12"/>
      <c r="M1579" s="12">
        <v>1.22</v>
      </c>
      <c r="N1579" s="12"/>
    </row>
    <row r="1580" spans="1:14" x14ac:dyDescent="0.2">
      <c r="B1580" s="164"/>
      <c r="C1580" s="148" t="s">
        <v>163</v>
      </c>
      <c r="D1580" s="143"/>
      <c r="E1580" s="143"/>
      <c r="F1580" s="143"/>
      <c r="G1580" s="144"/>
      <c r="H1580" s="11" t="s">
        <v>63</v>
      </c>
      <c r="I1580" s="12">
        <v>61.16</v>
      </c>
      <c r="J1580" s="12">
        <v>44.52</v>
      </c>
      <c r="K1580" s="12">
        <v>22.75</v>
      </c>
      <c r="L1580" s="12"/>
      <c r="M1580" s="12">
        <v>1.22</v>
      </c>
      <c r="N1580" s="12"/>
    </row>
    <row r="1581" spans="1:14" x14ac:dyDescent="0.2">
      <c r="B1581" s="142"/>
      <c r="C1581" s="143"/>
      <c r="D1581" s="143"/>
      <c r="E1581" s="143"/>
      <c r="F1581" s="143"/>
      <c r="G1581" s="144"/>
      <c r="H1581" s="11" t="s">
        <v>56</v>
      </c>
      <c r="I1581" s="12">
        <v>770.31</v>
      </c>
      <c r="J1581" s="12">
        <v>550.4</v>
      </c>
      <c r="K1581" s="12">
        <v>276.91000000000003</v>
      </c>
      <c r="L1581" s="12"/>
      <c r="M1581" s="12">
        <v>23.97</v>
      </c>
      <c r="N1581" s="12"/>
    </row>
    <row r="1582" spans="1:14" x14ac:dyDescent="0.2">
      <c r="B1582" s="142"/>
      <c r="C1582" s="143"/>
      <c r="D1582" s="143"/>
      <c r="E1582" s="143"/>
      <c r="F1582" s="143"/>
      <c r="G1582" s="144"/>
      <c r="H1582" s="11" t="s">
        <v>28</v>
      </c>
      <c r="I1582" s="12">
        <v>61.16</v>
      </c>
      <c r="J1582" s="12">
        <v>44.52</v>
      </c>
      <c r="K1582" s="12">
        <v>22.75</v>
      </c>
      <c r="L1582" s="12"/>
      <c r="M1582" s="12">
        <v>1.22</v>
      </c>
      <c r="N1582" s="12"/>
    </row>
    <row r="1583" spans="1:14" x14ac:dyDescent="0.2">
      <c r="B1583" s="145"/>
      <c r="C1583" s="146"/>
      <c r="D1583" s="146"/>
      <c r="E1583" s="146"/>
      <c r="F1583" s="146"/>
      <c r="G1583" s="147"/>
      <c r="H1583" s="11" t="s">
        <v>17</v>
      </c>
      <c r="I1583" s="12">
        <v>19.57</v>
      </c>
      <c r="J1583" s="12">
        <v>14.92</v>
      </c>
      <c r="K1583" s="12">
        <v>7.58</v>
      </c>
      <c r="L1583" s="12"/>
      <c r="M1583" s="12">
        <v>0.49</v>
      </c>
      <c r="N1583" s="12"/>
    </row>
    <row r="1584" spans="1:14" x14ac:dyDescent="0.2">
      <c r="A1584" s="94">
        <v>962</v>
      </c>
      <c r="B1584" s="70" t="s">
        <v>21</v>
      </c>
      <c r="C1584" s="97" t="s">
        <v>105</v>
      </c>
      <c r="D1584" s="70">
        <v>29</v>
      </c>
      <c r="E1584" s="70">
        <v>31</v>
      </c>
      <c r="F1584" s="70">
        <v>3</v>
      </c>
      <c r="G1584" s="179">
        <v>2.2999999999999998</v>
      </c>
      <c r="H1584" s="165" t="s">
        <v>16</v>
      </c>
      <c r="I1584" s="166">
        <v>20.85</v>
      </c>
      <c r="J1584" s="166">
        <v>46.78</v>
      </c>
      <c r="K1584" s="166">
        <v>11.37</v>
      </c>
      <c r="L1584" s="92">
        <v>79</v>
      </c>
      <c r="M1584" s="88">
        <v>32.18</v>
      </c>
      <c r="N1584" s="88">
        <v>111.18</v>
      </c>
    </row>
    <row r="1585" spans="2:14" x14ac:dyDescent="0.2">
      <c r="B1585" s="8"/>
      <c r="C1585" s="8"/>
      <c r="D1585" s="8"/>
      <c r="E1585" s="8"/>
      <c r="F1585" s="8"/>
      <c r="G1585" s="8"/>
      <c r="H1585" s="135" t="s">
        <v>106</v>
      </c>
      <c r="I1585" s="136">
        <v>2147.34</v>
      </c>
      <c r="J1585" s="136">
        <v>3433.18</v>
      </c>
      <c r="K1585" s="136">
        <v>422.74</v>
      </c>
      <c r="L1585" s="136">
        <v>6003.26</v>
      </c>
      <c r="M1585" s="136">
        <v>188.9</v>
      </c>
      <c r="N1585" s="136">
        <v>10381.23</v>
      </c>
    </row>
    <row r="1586" spans="2:14" x14ac:dyDescent="0.2">
      <c r="B1586" s="8"/>
      <c r="C1586" s="8"/>
      <c r="D1586" s="8"/>
      <c r="E1586" s="8"/>
      <c r="F1586" s="8"/>
      <c r="G1586" s="8"/>
      <c r="H1586" s="165" t="s">
        <v>24</v>
      </c>
      <c r="I1586" s="166">
        <v>0</v>
      </c>
      <c r="J1586" s="166">
        <v>0</v>
      </c>
      <c r="K1586" s="166">
        <v>0</v>
      </c>
      <c r="L1586" s="92">
        <v>0</v>
      </c>
      <c r="M1586" s="88">
        <v>0</v>
      </c>
      <c r="N1586" s="88">
        <v>0</v>
      </c>
    </row>
    <row r="1587" spans="2:14" x14ac:dyDescent="0.2">
      <c r="B1587" s="8"/>
      <c r="C1587" s="8"/>
      <c r="D1587" s="8"/>
      <c r="E1587" s="8"/>
      <c r="F1587" s="8"/>
      <c r="G1587" s="8"/>
      <c r="H1587" s="135" t="s">
        <v>106</v>
      </c>
      <c r="I1587" s="136">
        <v>0</v>
      </c>
      <c r="J1587" s="136">
        <v>0</v>
      </c>
      <c r="K1587" s="136">
        <v>0</v>
      </c>
      <c r="L1587" s="136">
        <v>0</v>
      </c>
      <c r="M1587" s="136">
        <v>0</v>
      </c>
      <c r="N1587" s="136">
        <v>0</v>
      </c>
    </row>
    <row r="1588" spans="2:14" x14ac:dyDescent="0.2">
      <c r="B1588" s="8"/>
      <c r="C1588" s="8"/>
      <c r="D1588" s="8"/>
      <c r="E1588" s="8"/>
      <c r="F1588" s="8"/>
      <c r="G1588" s="8"/>
      <c r="H1588" s="165" t="s">
        <v>37</v>
      </c>
      <c r="I1588" s="166">
        <v>0</v>
      </c>
      <c r="J1588" s="166">
        <v>0</v>
      </c>
      <c r="K1588" s="166">
        <v>0</v>
      </c>
      <c r="L1588" s="92">
        <v>0</v>
      </c>
      <c r="M1588" s="88">
        <v>0</v>
      </c>
      <c r="N1588" s="88">
        <v>0</v>
      </c>
    </row>
    <row r="1589" spans="2:14" x14ac:dyDescent="0.2">
      <c r="B1589" s="8"/>
      <c r="C1589" s="8"/>
      <c r="D1589" s="8"/>
      <c r="E1589" s="8"/>
      <c r="F1589" s="8"/>
      <c r="G1589" s="8"/>
      <c r="H1589" s="135" t="s">
        <v>106</v>
      </c>
      <c r="I1589" s="136">
        <v>0</v>
      </c>
      <c r="J1589" s="136">
        <v>0</v>
      </c>
      <c r="K1589" s="136">
        <v>0</v>
      </c>
      <c r="L1589" s="136">
        <v>0</v>
      </c>
      <c r="M1589" s="136">
        <v>0</v>
      </c>
      <c r="N1589" s="136">
        <v>0</v>
      </c>
    </row>
    <row r="1590" spans="2:14" x14ac:dyDescent="0.2">
      <c r="B1590" s="8"/>
      <c r="C1590" s="8"/>
      <c r="D1590" s="8"/>
      <c r="E1590" s="8"/>
      <c r="F1590" s="8"/>
      <c r="G1590" s="8"/>
      <c r="H1590" s="14" t="s">
        <v>18</v>
      </c>
      <c r="I1590" s="92">
        <v>0</v>
      </c>
      <c r="J1590" s="92">
        <v>0</v>
      </c>
      <c r="K1590" s="92">
        <v>0</v>
      </c>
      <c r="L1590" s="92">
        <v>0</v>
      </c>
      <c r="M1590" s="92">
        <v>0</v>
      </c>
      <c r="N1590" s="88">
        <v>0</v>
      </c>
    </row>
    <row r="1591" spans="2:14" x14ac:dyDescent="0.2">
      <c r="B1591" s="8"/>
      <c r="C1591" s="8"/>
      <c r="D1591" s="8"/>
      <c r="E1591" s="8"/>
      <c r="F1591" s="8"/>
      <c r="G1591" s="8"/>
      <c r="H1591" s="135" t="s">
        <v>106</v>
      </c>
      <c r="I1591" s="136">
        <v>0</v>
      </c>
      <c r="J1591" s="136">
        <v>0</v>
      </c>
      <c r="K1591" s="136">
        <v>0</v>
      </c>
      <c r="L1591" s="136">
        <v>0</v>
      </c>
      <c r="M1591" s="136">
        <v>0</v>
      </c>
      <c r="N1591" s="136">
        <v>0</v>
      </c>
    </row>
    <row r="1592" spans="2:14" x14ac:dyDescent="0.2">
      <c r="B1592" s="8"/>
      <c r="C1592" s="8"/>
      <c r="D1592" s="8"/>
      <c r="E1592" s="8"/>
      <c r="F1592" s="8"/>
      <c r="G1592" s="8"/>
      <c r="H1592" s="14" t="s">
        <v>63</v>
      </c>
      <c r="I1592" s="92">
        <v>0</v>
      </c>
      <c r="J1592" s="92">
        <v>0</v>
      </c>
      <c r="K1592" s="92">
        <v>0</v>
      </c>
      <c r="L1592" s="92">
        <v>0</v>
      </c>
      <c r="M1592" s="92">
        <v>0</v>
      </c>
      <c r="N1592" s="88">
        <v>0</v>
      </c>
    </row>
    <row r="1593" spans="2:14" x14ac:dyDescent="0.2">
      <c r="B1593" s="8"/>
      <c r="C1593" s="8"/>
      <c r="D1593" s="8"/>
      <c r="E1593" s="8"/>
      <c r="F1593" s="8"/>
      <c r="G1593" s="8"/>
      <c r="H1593" s="135" t="s">
        <v>106</v>
      </c>
      <c r="I1593" s="136">
        <v>0</v>
      </c>
      <c r="J1593" s="136">
        <v>0</v>
      </c>
      <c r="K1593" s="136">
        <v>0</v>
      </c>
      <c r="L1593" s="136">
        <v>0</v>
      </c>
      <c r="M1593" s="136">
        <v>0</v>
      </c>
      <c r="N1593" s="136">
        <v>0</v>
      </c>
    </row>
    <row r="1594" spans="2:14" x14ac:dyDescent="0.2">
      <c r="B1594" s="8"/>
      <c r="C1594" s="8"/>
      <c r="D1594" s="8"/>
      <c r="E1594" s="8"/>
      <c r="F1594" s="8"/>
      <c r="G1594" s="8"/>
      <c r="H1594" s="14" t="s">
        <v>56</v>
      </c>
      <c r="I1594" s="92">
        <v>0</v>
      </c>
      <c r="J1594" s="92">
        <v>0</v>
      </c>
      <c r="K1594" s="92">
        <v>0</v>
      </c>
      <c r="L1594" s="92">
        <v>0</v>
      </c>
      <c r="M1594" s="92">
        <v>0</v>
      </c>
      <c r="N1594" s="88">
        <v>0</v>
      </c>
    </row>
    <row r="1595" spans="2:14" x14ac:dyDescent="0.2">
      <c r="B1595" s="8"/>
      <c r="C1595" s="8"/>
      <c r="D1595" s="8"/>
      <c r="E1595" s="8"/>
      <c r="F1595" s="8"/>
      <c r="G1595" s="8"/>
      <c r="H1595" s="135" t="s">
        <v>106</v>
      </c>
      <c r="I1595" s="136">
        <v>0</v>
      </c>
      <c r="J1595" s="136">
        <v>0</v>
      </c>
      <c r="K1595" s="136">
        <v>0</v>
      </c>
      <c r="L1595" s="136">
        <v>0</v>
      </c>
      <c r="M1595" s="136">
        <v>0</v>
      </c>
      <c r="N1595" s="136">
        <v>0</v>
      </c>
    </row>
    <row r="1596" spans="2:14" x14ac:dyDescent="0.2">
      <c r="B1596" s="8"/>
      <c r="C1596" s="8"/>
      <c r="D1596" s="8"/>
      <c r="E1596" s="8"/>
      <c r="F1596" s="8"/>
      <c r="G1596" s="8"/>
      <c r="H1596" s="14" t="s">
        <v>28</v>
      </c>
      <c r="I1596" s="92">
        <v>0</v>
      </c>
      <c r="J1596" s="92">
        <v>0</v>
      </c>
      <c r="K1596" s="92">
        <v>0</v>
      </c>
      <c r="L1596" s="92">
        <v>0</v>
      </c>
      <c r="M1596" s="92">
        <v>0</v>
      </c>
      <c r="N1596" s="88">
        <v>0</v>
      </c>
    </row>
    <row r="1597" spans="2:14" x14ac:dyDescent="0.2">
      <c r="B1597" s="8"/>
      <c r="C1597" s="8"/>
      <c r="D1597" s="8"/>
      <c r="E1597" s="8"/>
      <c r="F1597" s="8"/>
      <c r="G1597" s="8"/>
      <c r="H1597" s="135" t="s">
        <v>106</v>
      </c>
      <c r="I1597" s="136">
        <v>0</v>
      </c>
      <c r="J1597" s="136">
        <v>0</v>
      </c>
      <c r="K1597" s="136">
        <v>0</v>
      </c>
      <c r="L1597" s="136">
        <v>0</v>
      </c>
      <c r="M1597" s="136">
        <v>0</v>
      </c>
      <c r="N1597" s="136">
        <v>0</v>
      </c>
    </row>
    <row r="1598" spans="2:14" x14ac:dyDescent="0.2">
      <c r="B1598" s="180"/>
      <c r="C1598" s="180"/>
      <c r="D1598" s="180"/>
      <c r="E1598" s="180"/>
      <c r="F1598" s="180"/>
      <c r="G1598" s="180"/>
      <c r="H1598" s="14" t="s">
        <v>17</v>
      </c>
      <c r="I1598" s="92">
        <v>186.66</v>
      </c>
      <c r="J1598" s="92">
        <v>128.38</v>
      </c>
      <c r="K1598" s="92">
        <v>10.86</v>
      </c>
      <c r="L1598" s="92">
        <v>325.89999999999998</v>
      </c>
      <c r="M1598" s="92">
        <v>127.66</v>
      </c>
      <c r="N1598" s="88">
        <v>453.55999999999995</v>
      </c>
    </row>
    <row r="1599" spans="2:14" x14ac:dyDescent="0.2">
      <c r="B1599" s="180"/>
      <c r="C1599" s="180"/>
      <c r="D1599" s="180"/>
      <c r="E1599" s="180"/>
      <c r="F1599" s="180"/>
      <c r="G1599" s="180"/>
      <c r="H1599" s="135" t="s">
        <v>106</v>
      </c>
      <c r="I1599" s="136">
        <v>3652.94</v>
      </c>
      <c r="J1599" s="136">
        <v>1915.43</v>
      </c>
      <c r="K1599" s="136">
        <v>82.32</v>
      </c>
      <c r="L1599" s="136">
        <v>5650.69</v>
      </c>
      <c r="M1599" s="136">
        <v>62.55</v>
      </c>
      <c r="N1599" s="136">
        <v>9579.09</v>
      </c>
    </row>
    <row r="1600" spans="2:14" x14ac:dyDescent="0.2">
      <c r="B1600" s="180"/>
      <c r="C1600" s="180"/>
      <c r="D1600" s="180"/>
      <c r="E1600" s="180"/>
      <c r="F1600" s="180"/>
      <c r="G1600" s="180"/>
      <c r="H1600" s="13" t="s">
        <v>107</v>
      </c>
      <c r="I1600" s="91">
        <v>0</v>
      </c>
      <c r="J1600" s="91">
        <v>0</v>
      </c>
      <c r="K1600" s="91">
        <v>0</v>
      </c>
      <c r="L1600" s="91">
        <v>0</v>
      </c>
      <c r="M1600" s="91">
        <v>0</v>
      </c>
      <c r="N1600" s="85">
        <v>0</v>
      </c>
    </row>
    <row r="1601" spans="1:14" x14ac:dyDescent="0.2">
      <c r="B1601" s="180"/>
      <c r="C1601" s="180"/>
      <c r="D1601" s="180"/>
      <c r="E1601" s="180"/>
      <c r="F1601" s="180"/>
      <c r="G1601" s="180"/>
      <c r="H1601" s="137" t="s">
        <v>122</v>
      </c>
      <c r="I1601" s="136">
        <v>5800.2800000000007</v>
      </c>
      <c r="J1601" s="136">
        <v>5348.61</v>
      </c>
      <c r="K1601" s="136">
        <v>505.06</v>
      </c>
      <c r="L1601" s="136">
        <v>11653.949999999999</v>
      </c>
      <c r="M1601" s="136">
        <v>251.45</v>
      </c>
      <c r="N1601" s="136">
        <v>19960.32</v>
      </c>
    </row>
    <row r="1603" spans="1:14" x14ac:dyDescent="0.2">
      <c r="B1603" s="171" t="s">
        <v>108</v>
      </c>
      <c r="C1603" s="171"/>
      <c r="D1603" s="171"/>
      <c r="E1603" s="171"/>
      <c r="F1603" s="172"/>
      <c r="G1603" s="151"/>
      <c r="H1603" s="87"/>
      <c r="I1603" s="152"/>
      <c r="J1603" s="170"/>
      <c r="K1603" s="170"/>
      <c r="L1603" s="170"/>
      <c r="M1603" s="170"/>
      <c r="N1603" s="170"/>
    </row>
    <row r="1604" spans="1:14" x14ac:dyDescent="0.2">
      <c r="A1604" s="95"/>
      <c r="B1604" s="87" t="s">
        <v>156</v>
      </c>
      <c r="C1604" s="87"/>
      <c r="D1604" s="87"/>
      <c r="E1604" s="87"/>
      <c r="F1604" s="87"/>
      <c r="G1604" s="87"/>
      <c r="H1604" s="87"/>
      <c r="I1604" s="87"/>
      <c r="J1604" s="173"/>
      <c r="K1604" s="173"/>
      <c r="L1604" s="173"/>
      <c r="M1604" s="173"/>
      <c r="N1604" s="173"/>
    </row>
    <row r="1605" spans="1:14" x14ac:dyDescent="0.2">
      <c r="B1605" s="151" t="s">
        <v>109</v>
      </c>
      <c r="C1605" s="151"/>
      <c r="D1605" s="151"/>
      <c r="E1605" s="151"/>
      <c r="F1605" s="151"/>
      <c r="G1605" s="151"/>
      <c r="H1605" s="151"/>
      <c r="I1605" s="151"/>
      <c r="J1605" s="170"/>
      <c r="K1605" s="170"/>
      <c r="L1605" s="170"/>
      <c r="M1605" s="170"/>
      <c r="N1605" s="170"/>
    </row>
    <row r="1606" spans="1:14" x14ac:dyDescent="0.2">
      <c r="B1606" s="151" t="s">
        <v>110</v>
      </c>
      <c r="C1606" s="151"/>
      <c r="D1606" s="151"/>
      <c r="E1606" s="151"/>
      <c r="F1606" s="151"/>
      <c r="G1606" s="151"/>
      <c r="H1606" s="151"/>
      <c r="I1606" s="151"/>
      <c r="J1606" s="170"/>
      <c r="K1606" s="170"/>
      <c r="L1606" s="170"/>
      <c r="M1606" s="170"/>
      <c r="N1606" s="170"/>
    </row>
    <row r="1607" spans="1:14" x14ac:dyDescent="0.2">
      <c r="B1607" s="151" t="s">
        <v>111</v>
      </c>
      <c r="C1607" s="151"/>
      <c r="D1607" s="151"/>
      <c r="E1607" s="151"/>
      <c r="F1607" s="151"/>
      <c r="G1607" s="151"/>
      <c r="H1607" s="151"/>
      <c r="I1607" s="151"/>
      <c r="J1607" s="170"/>
      <c r="K1607" s="170"/>
      <c r="L1607" s="170"/>
      <c r="M1607" s="170"/>
      <c r="N1607" s="170"/>
    </row>
    <row r="1608" spans="1:14" x14ac:dyDescent="0.2">
      <c r="B1608" s="151" t="s">
        <v>112</v>
      </c>
      <c r="C1608" s="151"/>
      <c r="D1608" s="151"/>
      <c r="E1608" s="151"/>
      <c r="F1608" s="151"/>
      <c r="G1608" s="151"/>
      <c r="H1608" s="151"/>
      <c r="I1608" s="151"/>
      <c r="J1608" s="152"/>
      <c r="K1608" s="152"/>
      <c r="L1608" s="152"/>
      <c r="M1608" s="152"/>
      <c r="N1608" s="152"/>
    </row>
    <row r="1609" spans="1:14" x14ac:dyDescent="0.2">
      <c r="B1609" s="151" t="s">
        <v>113</v>
      </c>
      <c r="C1609" s="151"/>
      <c r="D1609" s="151"/>
      <c r="E1609" s="151"/>
      <c r="F1609" s="151"/>
      <c r="G1609" s="151"/>
      <c r="H1609" s="151"/>
      <c r="I1609" s="151"/>
      <c r="J1609" s="152"/>
      <c r="K1609" s="152"/>
      <c r="L1609" s="152"/>
      <c r="M1609" s="152"/>
      <c r="N1609" s="152"/>
    </row>
    <row r="1610" spans="1:14" x14ac:dyDescent="0.2">
      <c r="B1610" s="151" t="s">
        <v>114</v>
      </c>
      <c r="C1610" s="151"/>
      <c r="D1610" s="151"/>
      <c r="E1610" s="151"/>
      <c r="F1610" s="151"/>
      <c r="G1610" s="151"/>
      <c r="H1610" s="151"/>
      <c r="I1610" s="151"/>
      <c r="J1610" s="152"/>
      <c r="K1610" s="152"/>
      <c r="L1610" s="152"/>
      <c r="M1610" s="152"/>
      <c r="N1610" s="152"/>
    </row>
    <row r="1611" spans="1:14" x14ac:dyDescent="0.2">
      <c r="B1611" s="151" t="s">
        <v>115</v>
      </c>
      <c r="C1611" s="151"/>
      <c r="D1611" s="151"/>
      <c r="E1611" s="151"/>
      <c r="F1611" s="151"/>
      <c r="G1611" s="151"/>
      <c r="H1611" s="151"/>
      <c r="I1611" s="151"/>
      <c r="J1611" s="152"/>
      <c r="K1611" s="152"/>
      <c r="L1611" s="152"/>
      <c r="M1611" s="152"/>
      <c r="N1611" s="152"/>
    </row>
    <row r="1612" spans="1:14" x14ac:dyDescent="0.2">
      <c r="B1612" s="174"/>
      <c r="C1612" s="174"/>
      <c r="D1612" s="174"/>
      <c r="E1612" s="174"/>
      <c r="F1612" s="174"/>
      <c r="G1612" s="174"/>
      <c r="H1612" s="174"/>
      <c r="I1612" s="175"/>
      <c r="J1612" s="152"/>
      <c r="K1612" s="152"/>
      <c r="L1612" s="152"/>
      <c r="M1612" s="152"/>
      <c r="N1612" s="152"/>
    </row>
    <row r="1613" spans="1:14" x14ac:dyDescent="0.2">
      <c r="B1613" s="151" t="s">
        <v>116</v>
      </c>
      <c r="C1613" s="151"/>
      <c r="D1613" s="151"/>
      <c r="E1613" s="151"/>
      <c r="F1613" s="151"/>
      <c r="G1613" s="151"/>
      <c r="H1613" s="87"/>
      <c r="I1613" s="152"/>
      <c r="J1613" s="152" t="s">
        <v>117</v>
      </c>
      <c r="K1613" s="152"/>
      <c r="L1613" s="152"/>
      <c r="M1613" s="152"/>
      <c r="N1613" s="152"/>
    </row>
    <row r="1614" spans="1:14" x14ac:dyDescent="0.2">
      <c r="B1614" s="176" t="s">
        <v>155</v>
      </c>
      <c r="C1614" s="176"/>
      <c r="D1614" s="151"/>
      <c r="E1614" s="151"/>
      <c r="F1614" s="151"/>
      <c r="G1614" s="151"/>
      <c r="H1614" s="87"/>
      <c r="I1614" s="152"/>
      <c r="J1614" s="157"/>
      <c r="K1614" s="157"/>
      <c r="L1614" s="157"/>
      <c r="M1614" s="152"/>
      <c r="N1614" s="152"/>
    </row>
    <row r="1615" spans="1:14" x14ac:dyDescent="0.2">
      <c r="B1615" s="177" t="s">
        <v>118</v>
      </c>
      <c r="C1615" s="151"/>
      <c r="D1615" s="151"/>
      <c r="E1615" s="151"/>
      <c r="F1615" s="151"/>
      <c r="G1615" s="151"/>
      <c r="H1615" s="87"/>
      <c r="I1615" s="152"/>
      <c r="J1615" s="152" t="s">
        <v>118</v>
      </c>
      <c r="K1615" s="152"/>
      <c r="L1615" s="152"/>
      <c r="M1615" s="152"/>
      <c r="N1615" s="152"/>
    </row>
    <row r="1616" spans="1:14" x14ac:dyDescent="0.2">
      <c r="B1616" s="151"/>
      <c r="C1616" s="151"/>
      <c r="D1616" s="151"/>
      <c r="E1616" s="151"/>
      <c r="F1616" s="151"/>
      <c r="G1616" s="151"/>
      <c r="H1616" s="87"/>
      <c r="I1616" s="152"/>
      <c r="J1616" s="152"/>
      <c r="K1616" s="152"/>
      <c r="L1616" s="152"/>
      <c r="M1616" s="152"/>
      <c r="N1616" s="152"/>
    </row>
    <row r="1617" spans="1:14" x14ac:dyDescent="0.2">
      <c r="B1617" s="176"/>
      <c r="C1617" s="176"/>
      <c r="D1617" s="151"/>
      <c r="E1617" s="151"/>
      <c r="F1617" s="151"/>
      <c r="G1617" s="151"/>
      <c r="H1617" s="87"/>
      <c r="I1617" s="152"/>
      <c r="J1617" s="157"/>
      <c r="K1617" s="157"/>
      <c r="L1617" s="157"/>
      <c r="M1617" s="152"/>
      <c r="N1617" s="152"/>
    </row>
    <row r="1618" spans="1:14" x14ac:dyDescent="0.2">
      <c r="B1618" s="96" t="s">
        <v>119</v>
      </c>
      <c r="C1618" s="151"/>
      <c r="D1618" s="151"/>
      <c r="E1618" s="151"/>
      <c r="F1618" s="151"/>
      <c r="G1618" s="151"/>
      <c r="H1618" s="87"/>
      <c r="I1618" s="152"/>
      <c r="K1618" s="178" t="s">
        <v>119</v>
      </c>
      <c r="L1618" s="178"/>
      <c r="M1618" s="152"/>
      <c r="N1618" s="152"/>
    </row>
    <row r="1619" spans="1:14" x14ac:dyDescent="0.2">
      <c r="B1619" s="151"/>
      <c r="C1619" s="151"/>
      <c r="D1619" s="151"/>
      <c r="E1619" s="151"/>
      <c r="F1619" s="151"/>
      <c r="G1619" s="151"/>
      <c r="H1619" s="87"/>
      <c r="I1619" s="152"/>
      <c r="J1619" s="152"/>
      <c r="K1619" s="152"/>
      <c r="L1619" s="152"/>
      <c r="M1619" s="152"/>
      <c r="N1619" s="152"/>
    </row>
    <row r="1620" spans="1:14" x14ac:dyDescent="0.2">
      <c r="B1620" s="174" t="s">
        <v>120</v>
      </c>
      <c r="C1620" s="151"/>
      <c r="D1620" s="151"/>
      <c r="E1620" s="151"/>
      <c r="F1620" s="151"/>
      <c r="G1620" s="151"/>
      <c r="H1620" s="87"/>
      <c r="I1620" s="152"/>
      <c r="J1620" s="152" t="s">
        <v>120</v>
      </c>
      <c r="K1620" s="152"/>
      <c r="L1620" s="152"/>
      <c r="M1620" s="152"/>
      <c r="N1620" s="152"/>
    </row>
    <row r="1621" spans="1:14" x14ac:dyDescent="0.2">
      <c r="A1621" s="139"/>
    </row>
    <row r="1622" spans="1:14" x14ac:dyDescent="0.2">
      <c r="A1622" s="138"/>
      <c r="B1622" s="151"/>
      <c r="C1622" s="151"/>
      <c r="D1622" s="151"/>
      <c r="E1622" s="151"/>
      <c r="F1622" s="151"/>
      <c r="G1622" s="151"/>
      <c r="H1622" s="87"/>
      <c r="I1622" s="152"/>
      <c r="J1622" s="152"/>
      <c r="K1622" s="152"/>
      <c r="M1622" s="152"/>
      <c r="N1622" s="154" t="s">
        <v>87</v>
      </c>
    </row>
    <row r="1623" spans="1:14" x14ac:dyDescent="0.2">
      <c r="B1623" s="151"/>
      <c r="C1623" s="151"/>
      <c r="D1623" s="151"/>
      <c r="E1623" s="151"/>
      <c r="F1623" s="151"/>
      <c r="G1623" s="151"/>
      <c r="H1623" s="87"/>
      <c r="I1623" s="152"/>
      <c r="J1623" s="152"/>
      <c r="K1623" s="152"/>
      <c r="M1623" s="152"/>
      <c r="N1623" s="154" t="s">
        <v>88</v>
      </c>
    </row>
    <row r="1624" spans="1:14" x14ac:dyDescent="0.2">
      <c r="B1624" s="151"/>
      <c r="C1624" s="151"/>
      <c r="D1624" s="151"/>
      <c r="E1624" s="151"/>
      <c r="F1624" s="151"/>
      <c r="G1624" s="151"/>
      <c r="H1624" s="87"/>
      <c r="I1624" s="152"/>
      <c r="J1624" s="152"/>
      <c r="K1624" s="152"/>
      <c r="M1624" s="152"/>
      <c r="N1624" s="154" t="s">
        <v>89</v>
      </c>
    </row>
    <row r="1625" spans="1:14" x14ac:dyDescent="0.2">
      <c r="B1625" s="151"/>
      <c r="C1625" s="151"/>
      <c r="D1625" s="151"/>
      <c r="E1625" s="151"/>
      <c r="F1625" s="151"/>
      <c r="G1625" s="151"/>
      <c r="H1625" s="87"/>
      <c r="I1625" s="152"/>
      <c r="J1625" s="152"/>
      <c r="K1625" s="152"/>
      <c r="L1625" s="152"/>
      <c r="M1625" s="152"/>
      <c r="N1625" s="152"/>
    </row>
    <row r="1626" spans="1:14" x14ac:dyDescent="0.2">
      <c r="B1626" s="151"/>
      <c r="D1626" s="151"/>
      <c r="E1626" s="151"/>
      <c r="F1626" s="151"/>
      <c r="G1626" s="151"/>
      <c r="H1626" s="151" t="s">
        <v>90</v>
      </c>
      <c r="I1626" s="151"/>
      <c r="J1626" s="151"/>
      <c r="K1626" s="151"/>
      <c r="L1626" s="151"/>
      <c r="M1626" s="152"/>
      <c r="N1626" s="152"/>
    </row>
    <row r="1627" spans="1:14" x14ac:dyDescent="0.2">
      <c r="B1627" s="151"/>
      <c r="D1627" s="151"/>
      <c r="E1627" s="151"/>
      <c r="F1627" s="151" t="s">
        <v>91</v>
      </c>
      <c r="G1627" s="151"/>
      <c r="H1627" s="151"/>
      <c r="I1627" s="151"/>
      <c r="J1627" s="151"/>
      <c r="K1627" s="151"/>
      <c r="L1627" s="151"/>
      <c r="M1627" s="152"/>
      <c r="N1627" s="152"/>
    </row>
    <row r="1628" spans="1:14" x14ac:dyDescent="0.2">
      <c r="B1628" s="151" t="s">
        <v>92</v>
      </c>
      <c r="C1628" s="86"/>
      <c r="D1628" s="86"/>
      <c r="E1628" s="86"/>
      <c r="F1628" s="86"/>
      <c r="G1628" s="86"/>
      <c r="H1628" s="86"/>
      <c r="I1628" s="156"/>
      <c r="J1628" s="156"/>
      <c r="K1628" s="156"/>
      <c r="L1628" s="152" t="s">
        <v>93</v>
      </c>
      <c r="M1628" s="152"/>
      <c r="N1628" s="152"/>
    </row>
    <row r="1629" spans="1:14" x14ac:dyDescent="0.2">
      <c r="B1629" s="151"/>
      <c r="C1629" s="86"/>
      <c r="D1629" s="86"/>
      <c r="E1629" s="86"/>
      <c r="F1629" s="86"/>
      <c r="G1629" s="86"/>
      <c r="H1629" s="86"/>
      <c r="I1629" s="156"/>
      <c r="J1629" s="156"/>
      <c r="K1629" s="156"/>
      <c r="L1629" s="156"/>
      <c r="M1629" s="156"/>
      <c r="N1629" s="156"/>
    </row>
    <row r="1630" spans="1:14" x14ac:dyDescent="0.2">
      <c r="B1630" s="151" t="s">
        <v>159</v>
      </c>
      <c r="C1630" s="86"/>
      <c r="D1630" s="86"/>
      <c r="E1630" s="86"/>
      <c r="F1630" s="86"/>
      <c r="G1630" s="86"/>
      <c r="H1630" s="86"/>
      <c r="I1630" s="156"/>
      <c r="J1630" s="156"/>
      <c r="K1630" s="156"/>
      <c r="L1630" s="156"/>
      <c r="M1630" s="156"/>
      <c r="N1630" s="156"/>
    </row>
    <row r="1631" spans="1:14" x14ac:dyDescent="0.2">
      <c r="B1631" s="151" t="s">
        <v>94</v>
      </c>
      <c r="C1631" s="86"/>
      <c r="D1631" s="86"/>
      <c r="E1631" s="86"/>
      <c r="F1631" s="86"/>
      <c r="G1631" s="86"/>
      <c r="H1631" s="86"/>
      <c r="I1631" s="156"/>
      <c r="J1631" s="156"/>
      <c r="K1631" s="156"/>
      <c r="L1631" s="156"/>
      <c r="M1631" s="156"/>
      <c r="N1631" s="156"/>
    </row>
    <row r="1632" spans="1:14" x14ac:dyDescent="0.2">
      <c r="B1632" s="151" t="s">
        <v>158</v>
      </c>
      <c r="C1632" s="86"/>
      <c r="D1632" s="86"/>
      <c r="E1632" s="86"/>
      <c r="F1632" s="86"/>
      <c r="G1632" s="86"/>
      <c r="H1632" s="86"/>
      <c r="I1632" s="156"/>
      <c r="J1632" s="156"/>
      <c r="K1632" s="156"/>
      <c r="L1632" s="156"/>
      <c r="M1632" s="156"/>
      <c r="N1632" s="156"/>
    </row>
    <row r="1633" spans="1:14" x14ac:dyDescent="0.2">
      <c r="B1633" s="151" t="s">
        <v>161</v>
      </c>
      <c r="C1633" s="86"/>
      <c r="D1633" s="86"/>
      <c r="E1633" s="86"/>
      <c r="F1633" s="86"/>
      <c r="G1633" s="86"/>
      <c r="H1633" s="86"/>
      <c r="I1633" s="156"/>
      <c r="J1633" s="156"/>
      <c r="K1633" s="156"/>
      <c r="L1633" s="156"/>
      <c r="M1633" s="156"/>
      <c r="N1633" s="156"/>
    </row>
    <row r="1634" spans="1:14" x14ac:dyDescent="0.2">
      <c r="B1634" s="151"/>
      <c r="C1634" s="151"/>
      <c r="D1634" s="151"/>
      <c r="E1634" s="151"/>
      <c r="F1634" s="151"/>
      <c r="G1634" s="151"/>
      <c r="H1634" s="87"/>
      <c r="I1634" s="152"/>
      <c r="J1634" s="157"/>
      <c r="K1634" s="152"/>
      <c r="L1634" s="152"/>
      <c r="M1634" s="152"/>
      <c r="N1634" s="152"/>
    </row>
    <row r="1635" spans="1:14" ht="12.75" customHeight="1" x14ac:dyDescent="0.2">
      <c r="B1635" s="130" t="s">
        <v>34</v>
      </c>
      <c r="C1635" s="132" t="s">
        <v>95</v>
      </c>
      <c r="D1635" s="130" t="s">
        <v>96</v>
      </c>
      <c r="E1635" s="130" t="s">
        <v>97</v>
      </c>
      <c r="F1635" s="130" t="s">
        <v>121</v>
      </c>
      <c r="G1635" s="130" t="s">
        <v>98</v>
      </c>
      <c r="H1635" s="128" t="s">
        <v>7</v>
      </c>
      <c r="I1635" s="150" t="s">
        <v>167</v>
      </c>
      <c r="K1635" s="158"/>
      <c r="L1635" s="159"/>
      <c r="M1635" s="160" t="s">
        <v>99</v>
      </c>
      <c r="N1635" s="161" t="s">
        <v>100</v>
      </c>
    </row>
    <row r="1636" spans="1:14" x14ac:dyDescent="0.2">
      <c r="B1636" s="131"/>
      <c r="C1636" s="133"/>
      <c r="D1636" s="131"/>
      <c r="E1636" s="131"/>
      <c r="F1636" s="131"/>
      <c r="G1636" s="131"/>
      <c r="H1636" s="129"/>
      <c r="I1636" s="149" t="s">
        <v>101</v>
      </c>
      <c r="J1636" s="75" t="s">
        <v>102</v>
      </c>
      <c r="K1636" s="75" t="s">
        <v>103</v>
      </c>
      <c r="L1636" s="75" t="s">
        <v>104</v>
      </c>
      <c r="M1636" s="149"/>
      <c r="N1636" s="162"/>
    </row>
    <row r="1637" spans="1:14" ht="12.75" customHeight="1" x14ac:dyDescent="0.2">
      <c r="A1637" s="94" t="s">
        <v>208</v>
      </c>
      <c r="B1637" s="163"/>
      <c r="C1637" s="140"/>
      <c r="D1637" s="140"/>
      <c r="E1637" s="140"/>
      <c r="F1637" s="140"/>
      <c r="G1637" s="141"/>
      <c r="H1637" s="11" t="s">
        <v>16</v>
      </c>
      <c r="I1637" s="12">
        <v>102.99</v>
      </c>
      <c r="J1637" s="12">
        <v>73.39</v>
      </c>
      <c r="K1637" s="12">
        <v>37.18</v>
      </c>
      <c r="L1637" s="12"/>
      <c r="M1637" s="12">
        <v>5.87</v>
      </c>
      <c r="N1637" s="12"/>
    </row>
    <row r="1638" spans="1:14" x14ac:dyDescent="0.2">
      <c r="A1638" s="94">
        <v>28</v>
      </c>
      <c r="B1638" s="142"/>
      <c r="C1638" s="143"/>
      <c r="D1638" s="143"/>
      <c r="E1638" s="143"/>
      <c r="F1638" s="143"/>
      <c r="G1638" s="144"/>
      <c r="H1638" s="11" t="s">
        <v>24</v>
      </c>
      <c r="I1638" s="12">
        <v>770.31</v>
      </c>
      <c r="J1638" s="12">
        <v>550.4</v>
      </c>
      <c r="K1638" s="12">
        <v>276.91000000000003</v>
      </c>
      <c r="L1638" s="12"/>
      <c r="M1638" s="12">
        <v>23.97</v>
      </c>
      <c r="N1638" s="12"/>
    </row>
    <row r="1639" spans="1:14" x14ac:dyDescent="0.2">
      <c r="B1639" s="142"/>
      <c r="C1639" s="143"/>
      <c r="D1639" s="143"/>
      <c r="E1639" s="143"/>
      <c r="F1639" s="143"/>
      <c r="G1639" s="144"/>
      <c r="H1639" s="11" t="s">
        <v>18</v>
      </c>
      <c r="I1639" s="12">
        <v>61.16</v>
      </c>
      <c r="J1639" s="12">
        <v>44.52</v>
      </c>
      <c r="K1639" s="12">
        <v>22.75</v>
      </c>
      <c r="L1639" s="12"/>
      <c r="M1639" s="12">
        <v>1.22</v>
      </c>
      <c r="N1639" s="12"/>
    </row>
    <row r="1640" spans="1:14" x14ac:dyDescent="0.2">
      <c r="B1640" s="164"/>
      <c r="C1640" s="148" t="s">
        <v>163</v>
      </c>
      <c r="D1640" s="143"/>
      <c r="E1640" s="143"/>
      <c r="F1640" s="143"/>
      <c r="G1640" s="144"/>
      <c r="H1640" s="11" t="s">
        <v>63</v>
      </c>
      <c r="I1640" s="12">
        <v>61.16</v>
      </c>
      <c r="J1640" s="12">
        <v>44.52</v>
      </c>
      <c r="K1640" s="12">
        <v>22.75</v>
      </c>
      <c r="L1640" s="12"/>
      <c r="M1640" s="12">
        <v>1.22</v>
      </c>
      <c r="N1640" s="12"/>
    </row>
    <row r="1641" spans="1:14" x14ac:dyDescent="0.2">
      <c r="B1641" s="142"/>
      <c r="C1641" s="143"/>
      <c r="D1641" s="143"/>
      <c r="E1641" s="143"/>
      <c r="F1641" s="143"/>
      <c r="G1641" s="144"/>
      <c r="H1641" s="11" t="s">
        <v>56</v>
      </c>
      <c r="I1641" s="12">
        <v>770.31</v>
      </c>
      <c r="J1641" s="12">
        <v>550.4</v>
      </c>
      <c r="K1641" s="12">
        <v>276.91000000000003</v>
      </c>
      <c r="L1641" s="12"/>
      <c r="M1641" s="12">
        <v>23.97</v>
      </c>
      <c r="N1641" s="12"/>
    </row>
    <row r="1642" spans="1:14" x14ac:dyDescent="0.2">
      <c r="B1642" s="142"/>
      <c r="C1642" s="143"/>
      <c r="D1642" s="143"/>
      <c r="E1642" s="143"/>
      <c r="F1642" s="143"/>
      <c r="G1642" s="144"/>
      <c r="H1642" s="11" t="s">
        <v>28</v>
      </c>
      <c r="I1642" s="12">
        <v>61.16</v>
      </c>
      <c r="J1642" s="12">
        <v>44.52</v>
      </c>
      <c r="K1642" s="12">
        <v>22.75</v>
      </c>
      <c r="L1642" s="12"/>
      <c r="M1642" s="12">
        <v>1.22</v>
      </c>
      <c r="N1642" s="12"/>
    </row>
    <row r="1643" spans="1:14" x14ac:dyDescent="0.2">
      <c r="B1643" s="145"/>
      <c r="C1643" s="146"/>
      <c r="D1643" s="146"/>
      <c r="E1643" s="146"/>
      <c r="F1643" s="146"/>
      <c r="G1643" s="147"/>
      <c r="H1643" s="11" t="s">
        <v>17</v>
      </c>
      <c r="I1643" s="12">
        <v>19.57</v>
      </c>
      <c r="J1643" s="12">
        <v>14.92</v>
      </c>
      <c r="K1643" s="12">
        <v>7.58</v>
      </c>
      <c r="L1643" s="12"/>
      <c r="M1643" s="12">
        <v>0.49</v>
      </c>
      <c r="N1643" s="12"/>
    </row>
    <row r="1644" spans="1:14" x14ac:dyDescent="0.2">
      <c r="A1644" s="94">
        <v>999</v>
      </c>
      <c r="B1644" s="70" t="s">
        <v>21</v>
      </c>
      <c r="C1644" s="97" t="s">
        <v>105</v>
      </c>
      <c r="D1644" s="70">
        <v>32</v>
      </c>
      <c r="E1644" s="70">
        <v>7</v>
      </c>
      <c r="F1644" s="70">
        <v>2</v>
      </c>
      <c r="G1644" s="179">
        <v>3.7</v>
      </c>
      <c r="H1644" s="165" t="s">
        <v>16</v>
      </c>
      <c r="I1644" s="166">
        <v>0</v>
      </c>
      <c r="J1644" s="166">
        <v>0</v>
      </c>
      <c r="K1644" s="166">
        <v>0</v>
      </c>
      <c r="L1644" s="92">
        <v>0</v>
      </c>
      <c r="M1644" s="88">
        <v>0</v>
      </c>
      <c r="N1644" s="88">
        <v>0</v>
      </c>
    </row>
    <row r="1645" spans="1:14" x14ac:dyDescent="0.2">
      <c r="B1645" s="8"/>
      <c r="C1645" s="8"/>
      <c r="D1645" s="8"/>
      <c r="E1645" s="8"/>
      <c r="F1645" s="8"/>
      <c r="G1645" s="8"/>
      <c r="H1645" s="135" t="s">
        <v>106</v>
      </c>
      <c r="I1645" s="136">
        <v>0</v>
      </c>
      <c r="J1645" s="136">
        <v>0</v>
      </c>
      <c r="K1645" s="136">
        <v>0</v>
      </c>
      <c r="L1645" s="136">
        <v>0</v>
      </c>
      <c r="M1645" s="136">
        <v>0</v>
      </c>
      <c r="N1645" s="136">
        <v>0</v>
      </c>
    </row>
    <row r="1646" spans="1:14" x14ac:dyDescent="0.2">
      <c r="B1646" s="8"/>
      <c r="C1646" s="8"/>
      <c r="D1646" s="8"/>
      <c r="E1646" s="8"/>
      <c r="F1646" s="8"/>
      <c r="G1646" s="8"/>
      <c r="H1646" s="165" t="s">
        <v>24</v>
      </c>
      <c r="I1646" s="166">
        <v>0</v>
      </c>
      <c r="J1646" s="166">
        <v>0</v>
      </c>
      <c r="K1646" s="166">
        <v>0</v>
      </c>
      <c r="L1646" s="92">
        <v>0</v>
      </c>
      <c r="M1646" s="88">
        <v>0</v>
      </c>
      <c r="N1646" s="88">
        <v>0</v>
      </c>
    </row>
    <row r="1647" spans="1:14" x14ac:dyDescent="0.2">
      <c r="B1647" s="8"/>
      <c r="C1647" s="8"/>
      <c r="D1647" s="8"/>
      <c r="E1647" s="8"/>
      <c r="F1647" s="8"/>
      <c r="G1647" s="8"/>
      <c r="H1647" s="135" t="s">
        <v>106</v>
      </c>
      <c r="I1647" s="136">
        <v>0</v>
      </c>
      <c r="J1647" s="136">
        <v>0</v>
      </c>
      <c r="K1647" s="136">
        <v>0</v>
      </c>
      <c r="L1647" s="136">
        <v>0</v>
      </c>
      <c r="M1647" s="136">
        <v>0</v>
      </c>
      <c r="N1647" s="136">
        <v>0</v>
      </c>
    </row>
    <row r="1648" spans="1:14" x14ac:dyDescent="0.2">
      <c r="B1648" s="8"/>
      <c r="C1648" s="8"/>
      <c r="D1648" s="8"/>
      <c r="E1648" s="8"/>
      <c r="F1648" s="8"/>
      <c r="G1648" s="8"/>
      <c r="H1648" s="165" t="s">
        <v>37</v>
      </c>
      <c r="I1648" s="166">
        <v>0</v>
      </c>
      <c r="J1648" s="166">
        <v>0</v>
      </c>
      <c r="K1648" s="166">
        <v>0</v>
      </c>
      <c r="L1648" s="92">
        <v>0</v>
      </c>
      <c r="M1648" s="88">
        <v>0</v>
      </c>
      <c r="N1648" s="88">
        <v>0</v>
      </c>
    </row>
    <row r="1649" spans="1:14" x14ac:dyDescent="0.2">
      <c r="B1649" s="8"/>
      <c r="C1649" s="8"/>
      <c r="D1649" s="8"/>
      <c r="E1649" s="8"/>
      <c r="F1649" s="8"/>
      <c r="G1649" s="8"/>
      <c r="H1649" s="135" t="s">
        <v>106</v>
      </c>
      <c r="I1649" s="136">
        <v>0</v>
      </c>
      <c r="J1649" s="136">
        <v>0</v>
      </c>
      <c r="K1649" s="136">
        <v>0</v>
      </c>
      <c r="L1649" s="136">
        <v>0</v>
      </c>
      <c r="M1649" s="136">
        <v>0</v>
      </c>
      <c r="N1649" s="136">
        <v>0</v>
      </c>
    </row>
    <row r="1650" spans="1:14" x14ac:dyDescent="0.2">
      <c r="B1650" s="8"/>
      <c r="C1650" s="8"/>
      <c r="D1650" s="8"/>
      <c r="E1650" s="8"/>
      <c r="F1650" s="8"/>
      <c r="G1650" s="8"/>
      <c r="H1650" s="14" t="s">
        <v>18</v>
      </c>
      <c r="I1650" s="92">
        <v>0</v>
      </c>
      <c r="J1650" s="92">
        <v>0</v>
      </c>
      <c r="K1650" s="92">
        <v>0</v>
      </c>
      <c r="L1650" s="92">
        <v>0</v>
      </c>
      <c r="M1650" s="92">
        <v>0</v>
      </c>
      <c r="N1650" s="88">
        <v>0</v>
      </c>
    </row>
    <row r="1651" spans="1:14" x14ac:dyDescent="0.2">
      <c r="B1651" s="8"/>
      <c r="C1651" s="8"/>
      <c r="D1651" s="8"/>
      <c r="E1651" s="8"/>
      <c r="F1651" s="8"/>
      <c r="G1651" s="8"/>
      <c r="H1651" s="135" t="s">
        <v>106</v>
      </c>
      <c r="I1651" s="136">
        <v>0</v>
      </c>
      <c r="J1651" s="136">
        <v>0</v>
      </c>
      <c r="K1651" s="136">
        <v>0</v>
      </c>
      <c r="L1651" s="136">
        <v>0</v>
      </c>
      <c r="M1651" s="136">
        <v>0</v>
      </c>
      <c r="N1651" s="136">
        <v>0</v>
      </c>
    </row>
    <row r="1652" spans="1:14" x14ac:dyDescent="0.2">
      <c r="B1652" s="8"/>
      <c r="C1652" s="8"/>
      <c r="D1652" s="8"/>
      <c r="E1652" s="8"/>
      <c r="F1652" s="8"/>
      <c r="G1652" s="8"/>
      <c r="H1652" s="14" t="s">
        <v>63</v>
      </c>
      <c r="I1652" s="92">
        <v>0</v>
      </c>
      <c r="J1652" s="92">
        <v>0</v>
      </c>
      <c r="K1652" s="92">
        <v>0</v>
      </c>
      <c r="L1652" s="92">
        <v>0</v>
      </c>
      <c r="M1652" s="92">
        <v>0</v>
      </c>
      <c r="N1652" s="88">
        <v>0</v>
      </c>
    </row>
    <row r="1653" spans="1:14" x14ac:dyDescent="0.2">
      <c r="B1653" s="8"/>
      <c r="C1653" s="8"/>
      <c r="D1653" s="8"/>
      <c r="E1653" s="8"/>
      <c r="F1653" s="8"/>
      <c r="G1653" s="8"/>
      <c r="H1653" s="135" t="s">
        <v>106</v>
      </c>
      <c r="I1653" s="136">
        <v>0</v>
      </c>
      <c r="J1653" s="136">
        <v>0</v>
      </c>
      <c r="K1653" s="136">
        <v>0</v>
      </c>
      <c r="L1653" s="136">
        <v>0</v>
      </c>
      <c r="M1653" s="136">
        <v>0</v>
      </c>
      <c r="N1653" s="136">
        <v>0</v>
      </c>
    </row>
    <row r="1654" spans="1:14" x14ac:dyDescent="0.2">
      <c r="B1654" s="8"/>
      <c r="C1654" s="8"/>
      <c r="D1654" s="8"/>
      <c r="E1654" s="8"/>
      <c r="F1654" s="8"/>
      <c r="G1654" s="8"/>
      <c r="H1654" s="14" t="s">
        <v>56</v>
      </c>
      <c r="I1654" s="92">
        <v>0</v>
      </c>
      <c r="J1654" s="92">
        <v>0</v>
      </c>
      <c r="K1654" s="92">
        <v>0</v>
      </c>
      <c r="L1654" s="92">
        <v>0</v>
      </c>
      <c r="M1654" s="92">
        <v>0</v>
      </c>
      <c r="N1654" s="88">
        <v>0</v>
      </c>
    </row>
    <row r="1655" spans="1:14" x14ac:dyDescent="0.2">
      <c r="B1655" s="8"/>
      <c r="C1655" s="8"/>
      <c r="D1655" s="8"/>
      <c r="E1655" s="8"/>
      <c r="F1655" s="8"/>
      <c r="G1655" s="8"/>
      <c r="H1655" s="135" t="s">
        <v>106</v>
      </c>
      <c r="I1655" s="136">
        <v>0</v>
      </c>
      <c r="J1655" s="136">
        <v>0</v>
      </c>
      <c r="K1655" s="136">
        <v>0</v>
      </c>
      <c r="L1655" s="136">
        <v>0</v>
      </c>
      <c r="M1655" s="136">
        <v>0</v>
      </c>
      <c r="N1655" s="136">
        <v>0</v>
      </c>
    </row>
    <row r="1656" spans="1:14" x14ac:dyDescent="0.2">
      <c r="B1656" s="8"/>
      <c r="C1656" s="8"/>
      <c r="D1656" s="8"/>
      <c r="E1656" s="8"/>
      <c r="F1656" s="8"/>
      <c r="G1656" s="8"/>
      <c r="H1656" s="14" t="s">
        <v>28</v>
      </c>
      <c r="I1656" s="92">
        <v>0</v>
      </c>
      <c r="J1656" s="92">
        <v>0</v>
      </c>
      <c r="K1656" s="92">
        <v>0</v>
      </c>
      <c r="L1656" s="92">
        <v>0</v>
      </c>
      <c r="M1656" s="92">
        <v>0</v>
      </c>
      <c r="N1656" s="88">
        <v>0</v>
      </c>
    </row>
    <row r="1657" spans="1:14" x14ac:dyDescent="0.2">
      <c r="B1657" s="8"/>
      <c r="C1657" s="8"/>
      <c r="D1657" s="8"/>
      <c r="E1657" s="8"/>
      <c r="F1657" s="8"/>
      <c r="G1657" s="8"/>
      <c r="H1657" s="135" t="s">
        <v>106</v>
      </c>
      <c r="I1657" s="136">
        <v>0</v>
      </c>
      <c r="J1657" s="136">
        <v>0</v>
      </c>
      <c r="K1657" s="136">
        <v>0</v>
      </c>
      <c r="L1657" s="136">
        <v>0</v>
      </c>
      <c r="M1657" s="136">
        <v>0</v>
      </c>
      <c r="N1657" s="136">
        <v>0</v>
      </c>
    </row>
    <row r="1658" spans="1:14" x14ac:dyDescent="0.2">
      <c r="B1658" s="180"/>
      <c r="C1658" s="180"/>
      <c r="D1658" s="180"/>
      <c r="E1658" s="180"/>
      <c r="F1658" s="180"/>
      <c r="G1658" s="180"/>
      <c r="H1658" s="14" t="s">
        <v>17</v>
      </c>
      <c r="I1658" s="92">
        <v>126.88</v>
      </c>
      <c r="J1658" s="92">
        <v>167.7</v>
      </c>
      <c r="K1658" s="92">
        <v>12.45</v>
      </c>
      <c r="L1658" s="92">
        <v>307.02999999999997</v>
      </c>
      <c r="M1658" s="92">
        <v>247.06</v>
      </c>
      <c r="N1658" s="88">
        <v>554.08999999999992</v>
      </c>
    </row>
    <row r="1659" spans="1:14" x14ac:dyDescent="0.2">
      <c r="B1659" s="180"/>
      <c r="C1659" s="180"/>
      <c r="D1659" s="180"/>
      <c r="E1659" s="180"/>
      <c r="F1659" s="180"/>
      <c r="G1659" s="180"/>
      <c r="H1659" s="135" t="s">
        <v>106</v>
      </c>
      <c r="I1659" s="136">
        <v>2483.04</v>
      </c>
      <c r="J1659" s="136">
        <v>2502.08</v>
      </c>
      <c r="K1659" s="136">
        <v>94.37</v>
      </c>
      <c r="L1659" s="136">
        <v>5079.49</v>
      </c>
      <c r="M1659" s="136">
        <v>121.06</v>
      </c>
      <c r="N1659" s="136">
        <v>8304.76</v>
      </c>
    </row>
    <row r="1660" spans="1:14" x14ac:dyDescent="0.2">
      <c r="B1660" s="180"/>
      <c r="C1660" s="180"/>
      <c r="D1660" s="180"/>
      <c r="E1660" s="180"/>
      <c r="F1660" s="180"/>
      <c r="G1660" s="180"/>
      <c r="H1660" s="13" t="s">
        <v>107</v>
      </c>
      <c r="I1660" s="91">
        <v>0</v>
      </c>
      <c r="J1660" s="91">
        <v>0</v>
      </c>
      <c r="K1660" s="91">
        <v>0</v>
      </c>
      <c r="L1660" s="91">
        <v>0</v>
      </c>
      <c r="M1660" s="91">
        <v>0</v>
      </c>
      <c r="N1660" s="85">
        <v>0</v>
      </c>
    </row>
    <row r="1661" spans="1:14" x14ac:dyDescent="0.2">
      <c r="B1661" s="180"/>
      <c r="C1661" s="180"/>
      <c r="D1661" s="180"/>
      <c r="E1661" s="180"/>
      <c r="F1661" s="180"/>
      <c r="G1661" s="180"/>
      <c r="H1661" s="137" t="s">
        <v>122</v>
      </c>
      <c r="I1661" s="136">
        <v>2483.04</v>
      </c>
      <c r="J1661" s="136">
        <v>2502.08</v>
      </c>
      <c r="K1661" s="136">
        <v>94.37</v>
      </c>
      <c r="L1661" s="136">
        <v>5079.49</v>
      </c>
      <c r="M1661" s="136">
        <v>121.06</v>
      </c>
      <c r="N1661" s="136">
        <v>8304.76</v>
      </c>
    </row>
    <row r="1663" spans="1:14" x14ac:dyDescent="0.2">
      <c r="B1663" s="171" t="s">
        <v>108</v>
      </c>
      <c r="C1663" s="171"/>
      <c r="D1663" s="171"/>
      <c r="E1663" s="171"/>
      <c r="F1663" s="172"/>
      <c r="G1663" s="151"/>
      <c r="H1663" s="87"/>
      <c r="I1663" s="152"/>
      <c r="J1663" s="170"/>
      <c r="K1663" s="170"/>
      <c r="L1663" s="170"/>
      <c r="M1663" s="170"/>
      <c r="N1663" s="170"/>
    </row>
    <row r="1664" spans="1:14" x14ac:dyDescent="0.2">
      <c r="A1664" s="95"/>
      <c r="B1664" s="87" t="s">
        <v>156</v>
      </c>
      <c r="C1664" s="87"/>
      <c r="D1664" s="87"/>
      <c r="E1664" s="87"/>
      <c r="F1664" s="87"/>
      <c r="G1664" s="87"/>
      <c r="H1664" s="87"/>
      <c r="I1664" s="87"/>
      <c r="J1664" s="173"/>
      <c r="K1664" s="173"/>
      <c r="L1664" s="173"/>
      <c r="M1664" s="173"/>
      <c r="N1664" s="173"/>
    </row>
    <row r="1665" spans="2:14" x14ac:dyDescent="0.2">
      <c r="B1665" s="151" t="s">
        <v>109</v>
      </c>
      <c r="C1665" s="151"/>
      <c r="D1665" s="151"/>
      <c r="E1665" s="151"/>
      <c r="F1665" s="151"/>
      <c r="G1665" s="151"/>
      <c r="H1665" s="151"/>
      <c r="I1665" s="151"/>
      <c r="J1665" s="170"/>
      <c r="K1665" s="170"/>
      <c r="L1665" s="170"/>
      <c r="M1665" s="170"/>
      <c r="N1665" s="170"/>
    </row>
    <row r="1666" spans="2:14" x14ac:dyDescent="0.2">
      <c r="B1666" s="151" t="s">
        <v>110</v>
      </c>
      <c r="C1666" s="151"/>
      <c r="D1666" s="151"/>
      <c r="E1666" s="151"/>
      <c r="F1666" s="151"/>
      <c r="G1666" s="151"/>
      <c r="H1666" s="151"/>
      <c r="I1666" s="151"/>
      <c r="J1666" s="170"/>
      <c r="K1666" s="170"/>
      <c r="L1666" s="170"/>
      <c r="M1666" s="170"/>
      <c r="N1666" s="170"/>
    </row>
    <row r="1667" spans="2:14" x14ac:dyDescent="0.2">
      <c r="B1667" s="151" t="s">
        <v>111</v>
      </c>
      <c r="C1667" s="151"/>
      <c r="D1667" s="151"/>
      <c r="E1667" s="151"/>
      <c r="F1667" s="151"/>
      <c r="G1667" s="151"/>
      <c r="H1667" s="151"/>
      <c r="I1667" s="151"/>
      <c r="J1667" s="170"/>
      <c r="K1667" s="170"/>
      <c r="L1667" s="170"/>
      <c r="M1667" s="170"/>
      <c r="N1667" s="170"/>
    </row>
    <row r="1668" spans="2:14" x14ac:dyDescent="0.2">
      <c r="B1668" s="151" t="s">
        <v>112</v>
      </c>
      <c r="C1668" s="151"/>
      <c r="D1668" s="151"/>
      <c r="E1668" s="151"/>
      <c r="F1668" s="151"/>
      <c r="G1668" s="151"/>
      <c r="H1668" s="151"/>
      <c r="I1668" s="151"/>
      <c r="J1668" s="152"/>
      <c r="K1668" s="152"/>
      <c r="L1668" s="152"/>
      <c r="M1668" s="152"/>
      <c r="N1668" s="152"/>
    </row>
    <row r="1669" spans="2:14" x14ac:dyDescent="0.2">
      <c r="B1669" s="151" t="s">
        <v>113</v>
      </c>
      <c r="C1669" s="151"/>
      <c r="D1669" s="151"/>
      <c r="E1669" s="151"/>
      <c r="F1669" s="151"/>
      <c r="G1669" s="151"/>
      <c r="H1669" s="151"/>
      <c r="I1669" s="151"/>
      <c r="J1669" s="152"/>
      <c r="K1669" s="152"/>
      <c r="L1669" s="152"/>
      <c r="M1669" s="152"/>
      <c r="N1669" s="152"/>
    </row>
    <row r="1670" spans="2:14" x14ac:dyDescent="0.2">
      <c r="B1670" s="151" t="s">
        <v>114</v>
      </c>
      <c r="C1670" s="151"/>
      <c r="D1670" s="151"/>
      <c r="E1670" s="151"/>
      <c r="F1670" s="151"/>
      <c r="G1670" s="151"/>
      <c r="H1670" s="151"/>
      <c r="I1670" s="151"/>
      <c r="J1670" s="152"/>
      <c r="K1670" s="152"/>
      <c r="L1670" s="152"/>
      <c r="M1670" s="152"/>
      <c r="N1670" s="152"/>
    </row>
    <row r="1671" spans="2:14" x14ac:dyDescent="0.2">
      <c r="B1671" s="151" t="s">
        <v>115</v>
      </c>
      <c r="C1671" s="151"/>
      <c r="D1671" s="151"/>
      <c r="E1671" s="151"/>
      <c r="F1671" s="151"/>
      <c r="G1671" s="151"/>
      <c r="H1671" s="151"/>
      <c r="I1671" s="151"/>
      <c r="J1671" s="152"/>
      <c r="K1671" s="152"/>
      <c r="L1671" s="152"/>
      <c r="M1671" s="152"/>
      <c r="N1671" s="152"/>
    </row>
    <row r="1672" spans="2:14" x14ac:dyDescent="0.2">
      <c r="B1672" s="174"/>
      <c r="C1672" s="174"/>
      <c r="D1672" s="174"/>
      <c r="E1672" s="174"/>
      <c r="F1672" s="174"/>
      <c r="G1672" s="174"/>
      <c r="H1672" s="174"/>
      <c r="I1672" s="175"/>
      <c r="J1672" s="152"/>
      <c r="K1672" s="152"/>
      <c r="L1672" s="152"/>
      <c r="M1672" s="152"/>
      <c r="N1672" s="152"/>
    </row>
    <row r="1673" spans="2:14" x14ac:dyDescent="0.2">
      <c r="B1673" s="151" t="s">
        <v>116</v>
      </c>
      <c r="C1673" s="151"/>
      <c r="D1673" s="151"/>
      <c r="E1673" s="151"/>
      <c r="F1673" s="151"/>
      <c r="G1673" s="151"/>
      <c r="H1673" s="87"/>
      <c r="I1673" s="152"/>
      <c r="J1673" s="152" t="s">
        <v>117</v>
      </c>
      <c r="K1673" s="152"/>
      <c r="L1673" s="152"/>
      <c r="M1673" s="152"/>
      <c r="N1673" s="152"/>
    </row>
    <row r="1674" spans="2:14" x14ac:dyDescent="0.2">
      <c r="B1674" s="176" t="s">
        <v>155</v>
      </c>
      <c r="C1674" s="176"/>
      <c r="D1674" s="151"/>
      <c r="E1674" s="151"/>
      <c r="F1674" s="151"/>
      <c r="G1674" s="151"/>
      <c r="H1674" s="87"/>
      <c r="I1674" s="152"/>
      <c r="J1674" s="157"/>
      <c r="K1674" s="157"/>
      <c r="L1674" s="157"/>
      <c r="M1674" s="152"/>
      <c r="N1674" s="152"/>
    </row>
    <row r="1675" spans="2:14" x14ac:dyDescent="0.2">
      <c r="B1675" s="177" t="s">
        <v>118</v>
      </c>
      <c r="C1675" s="151"/>
      <c r="D1675" s="151"/>
      <c r="E1675" s="151"/>
      <c r="F1675" s="151"/>
      <c r="G1675" s="151"/>
      <c r="H1675" s="87"/>
      <c r="I1675" s="152"/>
      <c r="J1675" s="152" t="s">
        <v>118</v>
      </c>
      <c r="K1675" s="152"/>
      <c r="L1675" s="152"/>
      <c r="M1675" s="152"/>
      <c r="N1675" s="152"/>
    </row>
    <row r="1676" spans="2:14" x14ac:dyDescent="0.2">
      <c r="B1676" s="151"/>
      <c r="C1676" s="151"/>
      <c r="D1676" s="151"/>
      <c r="E1676" s="151"/>
      <c r="F1676" s="151"/>
      <c r="G1676" s="151"/>
      <c r="H1676" s="87"/>
      <c r="I1676" s="152"/>
      <c r="J1676" s="152"/>
      <c r="K1676" s="152"/>
      <c r="L1676" s="152"/>
      <c r="M1676" s="152"/>
      <c r="N1676" s="152"/>
    </row>
    <row r="1677" spans="2:14" x14ac:dyDescent="0.2">
      <c r="B1677" s="176"/>
      <c r="C1677" s="176"/>
      <c r="D1677" s="151"/>
      <c r="E1677" s="151"/>
      <c r="F1677" s="151"/>
      <c r="G1677" s="151"/>
      <c r="H1677" s="87"/>
      <c r="I1677" s="152"/>
      <c r="J1677" s="157"/>
      <c r="K1677" s="157"/>
      <c r="L1677" s="157"/>
      <c r="M1677" s="152"/>
      <c r="N1677" s="152"/>
    </row>
    <row r="1678" spans="2:14" x14ac:dyDescent="0.2">
      <c r="B1678" s="96" t="s">
        <v>119</v>
      </c>
      <c r="C1678" s="151"/>
      <c r="D1678" s="151"/>
      <c r="E1678" s="151"/>
      <c r="F1678" s="151"/>
      <c r="G1678" s="151"/>
      <c r="H1678" s="87"/>
      <c r="I1678" s="152"/>
      <c r="K1678" s="178" t="s">
        <v>119</v>
      </c>
      <c r="L1678" s="178"/>
      <c r="M1678" s="152"/>
      <c r="N1678" s="152"/>
    </row>
    <row r="1679" spans="2:14" x14ac:dyDescent="0.2">
      <c r="B1679" s="151"/>
      <c r="C1679" s="151"/>
      <c r="D1679" s="151"/>
      <c r="E1679" s="151"/>
      <c r="F1679" s="151"/>
      <c r="G1679" s="151"/>
      <c r="H1679" s="87"/>
      <c r="I1679" s="152"/>
      <c r="J1679" s="152"/>
      <c r="K1679" s="152"/>
      <c r="L1679" s="152"/>
      <c r="M1679" s="152"/>
      <c r="N1679" s="152"/>
    </row>
    <row r="1680" spans="2:14" x14ac:dyDescent="0.2">
      <c r="B1680" s="174" t="s">
        <v>120</v>
      </c>
      <c r="C1680" s="151"/>
      <c r="D1680" s="151"/>
      <c r="E1680" s="151"/>
      <c r="F1680" s="151"/>
      <c r="G1680" s="151"/>
      <c r="H1680" s="87"/>
      <c r="I1680" s="152"/>
      <c r="J1680" s="152" t="s">
        <v>120</v>
      </c>
      <c r="K1680" s="152"/>
      <c r="L1680" s="152"/>
      <c r="M1680" s="152"/>
      <c r="N1680" s="152"/>
    </row>
    <row r="1681" spans="1:14" x14ac:dyDescent="0.2">
      <c r="A1681" s="139"/>
    </row>
    <row r="1682" spans="1:14" x14ac:dyDescent="0.2">
      <c r="A1682" s="138"/>
      <c r="B1682" s="151"/>
      <c r="C1682" s="151"/>
      <c r="D1682" s="151"/>
      <c r="E1682" s="151"/>
      <c r="F1682" s="151"/>
      <c r="G1682" s="151"/>
      <c r="H1682" s="87"/>
      <c r="I1682" s="152"/>
      <c r="J1682" s="152"/>
      <c r="K1682" s="152"/>
      <c r="M1682" s="152"/>
      <c r="N1682" s="154" t="s">
        <v>87</v>
      </c>
    </row>
    <row r="1683" spans="1:14" x14ac:dyDescent="0.2">
      <c r="B1683" s="151"/>
      <c r="C1683" s="151"/>
      <c r="D1683" s="151"/>
      <c r="E1683" s="151"/>
      <c r="F1683" s="151"/>
      <c r="G1683" s="151"/>
      <c r="H1683" s="87"/>
      <c r="I1683" s="152"/>
      <c r="J1683" s="152"/>
      <c r="K1683" s="152"/>
      <c r="M1683" s="152"/>
      <c r="N1683" s="154" t="s">
        <v>88</v>
      </c>
    </row>
    <row r="1684" spans="1:14" x14ac:dyDescent="0.2">
      <c r="B1684" s="151"/>
      <c r="C1684" s="151"/>
      <c r="D1684" s="151"/>
      <c r="E1684" s="151"/>
      <c r="F1684" s="151"/>
      <c r="G1684" s="151"/>
      <c r="H1684" s="87"/>
      <c r="I1684" s="152"/>
      <c r="J1684" s="152"/>
      <c r="K1684" s="152"/>
      <c r="M1684" s="152"/>
      <c r="N1684" s="154" t="s">
        <v>89</v>
      </c>
    </row>
    <row r="1685" spans="1:14" x14ac:dyDescent="0.2">
      <c r="B1685" s="151"/>
      <c r="C1685" s="151"/>
      <c r="D1685" s="151"/>
      <c r="E1685" s="151"/>
      <c r="F1685" s="151"/>
      <c r="G1685" s="151"/>
      <c r="H1685" s="87"/>
      <c r="I1685" s="152"/>
      <c r="J1685" s="152"/>
      <c r="K1685" s="152"/>
      <c r="L1685" s="152"/>
      <c r="M1685" s="152"/>
      <c r="N1685" s="152"/>
    </row>
    <row r="1686" spans="1:14" x14ac:dyDescent="0.2">
      <c r="B1686" s="151"/>
      <c r="D1686" s="151"/>
      <c r="E1686" s="151"/>
      <c r="F1686" s="151"/>
      <c r="G1686" s="151"/>
      <c r="H1686" s="151" t="s">
        <v>90</v>
      </c>
      <c r="I1686" s="151"/>
      <c r="J1686" s="151"/>
      <c r="K1686" s="151"/>
      <c r="L1686" s="151"/>
      <c r="M1686" s="152"/>
      <c r="N1686" s="152"/>
    </row>
    <row r="1687" spans="1:14" x14ac:dyDescent="0.2">
      <c r="B1687" s="151"/>
      <c r="D1687" s="151"/>
      <c r="E1687" s="151"/>
      <c r="F1687" s="151" t="s">
        <v>91</v>
      </c>
      <c r="G1687" s="151"/>
      <c r="H1687" s="151"/>
      <c r="I1687" s="151"/>
      <c r="J1687" s="151"/>
      <c r="K1687" s="151"/>
      <c r="L1687" s="151"/>
      <c r="M1687" s="152"/>
      <c r="N1687" s="152"/>
    </row>
    <row r="1688" spans="1:14" x14ac:dyDescent="0.2">
      <c r="B1688" s="151" t="s">
        <v>92</v>
      </c>
      <c r="C1688" s="86"/>
      <c r="D1688" s="86"/>
      <c r="E1688" s="86"/>
      <c r="F1688" s="86"/>
      <c r="G1688" s="86"/>
      <c r="H1688" s="86"/>
      <c r="I1688" s="156"/>
      <c r="J1688" s="156"/>
      <c r="K1688" s="156"/>
      <c r="L1688" s="152" t="s">
        <v>93</v>
      </c>
      <c r="M1688" s="152"/>
      <c r="N1688" s="152"/>
    </row>
    <row r="1689" spans="1:14" x14ac:dyDescent="0.2">
      <c r="B1689" s="151"/>
      <c r="C1689" s="86"/>
      <c r="D1689" s="86"/>
      <c r="E1689" s="86"/>
      <c r="F1689" s="86"/>
      <c r="G1689" s="86"/>
      <c r="H1689" s="86"/>
      <c r="I1689" s="156"/>
      <c r="J1689" s="156"/>
      <c r="K1689" s="156"/>
      <c r="L1689" s="156"/>
      <c r="M1689" s="156"/>
      <c r="N1689" s="156"/>
    </row>
    <row r="1690" spans="1:14" x14ac:dyDescent="0.2">
      <c r="B1690" s="151" t="s">
        <v>159</v>
      </c>
      <c r="C1690" s="86"/>
      <c r="D1690" s="86"/>
      <c r="E1690" s="86"/>
      <c r="F1690" s="86"/>
      <c r="G1690" s="86"/>
      <c r="H1690" s="86"/>
      <c r="I1690" s="156"/>
      <c r="J1690" s="156"/>
      <c r="K1690" s="156"/>
      <c r="L1690" s="156"/>
      <c r="M1690" s="156"/>
      <c r="N1690" s="156"/>
    </row>
    <row r="1691" spans="1:14" x14ac:dyDescent="0.2">
      <c r="B1691" s="151" t="s">
        <v>94</v>
      </c>
      <c r="C1691" s="86"/>
      <c r="D1691" s="86"/>
      <c r="E1691" s="86"/>
      <c r="F1691" s="86"/>
      <c r="G1691" s="86"/>
      <c r="H1691" s="86"/>
      <c r="I1691" s="156"/>
      <c r="J1691" s="156"/>
      <c r="K1691" s="156"/>
      <c r="L1691" s="156"/>
      <c r="M1691" s="156"/>
      <c r="N1691" s="156"/>
    </row>
    <row r="1692" spans="1:14" x14ac:dyDescent="0.2">
      <c r="B1692" s="151" t="s">
        <v>158</v>
      </c>
      <c r="C1692" s="86"/>
      <c r="D1692" s="86"/>
      <c r="E1692" s="86"/>
      <c r="F1692" s="86"/>
      <c r="G1692" s="86"/>
      <c r="H1692" s="86"/>
      <c r="I1692" s="156"/>
      <c r="J1692" s="156"/>
      <c r="K1692" s="156"/>
      <c r="L1692" s="156"/>
      <c r="M1692" s="156"/>
      <c r="N1692" s="156"/>
    </row>
    <row r="1693" spans="1:14" x14ac:dyDescent="0.2">
      <c r="B1693" s="151" t="s">
        <v>161</v>
      </c>
      <c r="C1693" s="86"/>
      <c r="D1693" s="86"/>
      <c r="E1693" s="86"/>
      <c r="F1693" s="86"/>
      <c r="G1693" s="86"/>
      <c r="H1693" s="86"/>
      <c r="I1693" s="156"/>
      <c r="J1693" s="156"/>
      <c r="K1693" s="156"/>
      <c r="L1693" s="156"/>
      <c r="M1693" s="156"/>
      <c r="N1693" s="156"/>
    </row>
    <row r="1694" spans="1:14" x14ac:dyDescent="0.2">
      <c r="B1694" s="151"/>
      <c r="C1694" s="151"/>
      <c r="D1694" s="151"/>
      <c r="E1694" s="151"/>
      <c r="F1694" s="151"/>
      <c r="G1694" s="151"/>
      <c r="H1694" s="87"/>
      <c r="I1694" s="152"/>
      <c r="J1694" s="157"/>
      <c r="K1694" s="152"/>
      <c r="L1694" s="152"/>
      <c r="M1694" s="152"/>
      <c r="N1694" s="152"/>
    </row>
    <row r="1695" spans="1:14" ht="12.75" customHeight="1" x14ac:dyDescent="0.2">
      <c r="B1695" s="130" t="s">
        <v>34</v>
      </c>
      <c r="C1695" s="132" t="s">
        <v>95</v>
      </c>
      <c r="D1695" s="130" t="s">
        <v>96</v>
      </c>
      <c r="E1695" s="130" t="s">
        <v>97</v>
      </c>
      <c r="F1695" s="130" t="s">
        <v>121</v>
      </c>
      <c r="G1695" s="130" t="s">
        <v>98</v>
      </c>
      <c r="H1695" s="128" t="s">
        <v>7</v>
      </c>
      <c r="I1695" s="150" t="s">
        <v>167</v>
      </c>
      <c r="K1695" s="158"/>
      <c r="L1695" s="159"/>
      <c r="M1695" s="160" t="s">
        <v>99</v>
      </c>
      <c r="N1695" s="161" t="s">
        <v>100</v>
      </c>
    </row>
    <row r="1696" spans="1:14" x14ac:dyDescent="0.2">
      <c r="B1696" s="131"/>
      <c r="C1696" s="133"/>
      <c r="D1696" s="131"/>
      <c r="E1696" s="131"/>
      <c r="F1696" s="131"/>
      <c r="G1696" s="131"/>
      <c r="H1696" s="129"/>
      <c r="I1696" s="149" t="s">
        <v>101</v>
      </c>
      <c r="J1696" s="75" t="s">
        <v>102</v>
      </c>
      <c r="K1696" s="75" t="s">
        <v>103</v>
      </c>
      <c r="L1696" s="75" t="s">
        <v>104</v>
      </c>
      <c r="M1696" s="149"/>
      <c r="N1696" s="162"/>
    </row>
    <row r="1697" spans="1:14" ht="12.75" customHeight="1" x14ac:dyDescent="0.2">
      <c r="A1697" s="94" t="s">
        <v>209</v>
      </c>
      <c r="B1697" s="163"/>
      <c r="C1697" s="140"/>
      <c r="D1697" s="140"/>
      <c r="E1697" s="140"/>
      <c r="F1697" s="140"/>
      <c r="G1697" s="141"/>
      <c r="H1697" s="11" t="s">
        <v>16</v>
      </c>
      <c r="I1697" s="12">
        <v>102.99</v>
      </c>
      <c r="J1697" s="12">
        <v>73.39</v>
      </c>
      <c r="K1697" s="12">
        <v>37.18</v>
      </c>
      <c r="L1697" s="12"/>
      <c r="M1697" s="12">
        <v>5.87</v>
      </c>
      <c r="N1697" s="12"/>
    </row>
    <row r="1698" spans="1:14" x14ac:dyDescent="0.2">
      <c r="A1698" s="94">
        <v>29</v>
      </c>
      <c r="B1698" s="142"/>
      <c r="C1698" s="143"/>
      <c r="D1698" s="143"/>
      <c r="E1698" s="143"/>
      <c r="F1698" s="143"/>
      <c r="G1698" s="144"/>
      <c r="H1698" s="11" t="s">
        <v>24</v>
      </c>
      <c r="I1698" s="12">
        <v>770.31</v>
      </c>
      <c r="J1698" s="12">
        <v>550.4</v>
      </c>
      <c r="K1698" s="12">
        <v>276.91000000000003</v>
      </c>
      <c r="L1698" s="12"/>
      <c r="M1698" s="12">
        <v>23.97</v>
      </c>
      <c r="N1698" s="12"/>
    </row>
    <row r="1699" spans="1:14" x14ac:dyDescent="0.2">
      <c r="B1699" s="142"/>
      <c r="C1699" s="143"/>
      <c r="D1699" s="143"/>
      <c r="E1699" s="143"/>
      <c r="F1699" s="143"/>
      <c r="G1699" s="144"/>
      <c r="H1699" s="11" t="s">
        <v>18</v>
      </c>
      <c r="I1699" s="12">
        <v>61.16</v>
      </c>
      <c r="J1699" s="12">
        <v>44.52</v>
      </c>
      <c r="K1699" s="12">
        <v>22.75</v>
      </c>
      <c r="L1699" s="12"/>
      <c r="M1699" s="12">
        <v>1.22</v>
      </c>
      <c r="N1699" s="12"/>
    </row>
    <row r="1700" spans="1:14" x14ac:dyDescent="0.2">
      <c r="B1700" s="164"/>
      <c r="C1700" s="148" t="s">
        <v>163</v>
      </c>
      <c r="D1700" s="143"/>
      <c r="E1700" s="143"/>
      <c r="F1700" s="143"/>
      <c r="G1700" s="144"/>
      <c r="H1700" s="11" t="s">
        <v>63</v>
      </c>
      <c r="I1700" s="12">
        <v>61.16</v>
      </c>
      <c r="J1700" s="12">
        <v>44.52</v>
      </c>
      <c r="K1700" s="12">
        <v>22.75</v>
      </c>
      <c r="L1700" s="12"/>
      <c r="M1700" s="12">
        <v>1.22</v>
      </c>
      <c r="N1700" s="12"/>
    </row>
    <row r="1701" spans="1:14" x14ac:dyDescent="0.2">
      <c r="B1701" s="142"/>
      <c r="C1701" s="143"/>
      <c r="D1701" s="143"/>
      <c r="E1701" s="143"/>
      <c r="F1701" s="143"/>
      <c r="G1701" s="144"/>
      <c r="H1701" s="11" t="s">
        <v>56</v>
      </c>
      <c r="I1701" s="12">
        <v>770.31</v>
      </c>
      <c r="J1701" s="12">
        <v>550.4</v>
      </c>
      <c r="K1701" s="12">
        <v>276.91000000000003</v>
      </c>
      <c r="L1701" s="12"/>
      <c r="M1701" s="12">
        <v>23.97</v>
      </c>
      <c r="N1701" s="12"/>
    </row>
    <row r="1702" spans="1:14" x14ac:dyDescent="0.2">
      <c r="B1702" s="142"/>
      <c r="C1702" s="143"/>
      <c r="D1702" s="143"/>
      <c r="E1702" s="143"/>
      <c r="F1702" s="143"/>
      <c r="G1702" s="144"/>
      <c r="H1702" s="11" t="s">
        <v>28</v>
      </c>
      <c r="I1702" s="12">
        <v>61.16</v>
      </c>
      <c r="J1702" s="12">
        <v>44.52</v>
      </c>
      <c r="K1702" s="12">
        <v>22.75</v>
      </c>
      <c r="L1702" s="12"/>
      <c r="M1702" s="12">
        <v>1.22</v>
      </c>
      <c r="N1702" s="12"/>
    </row>
    <row r="1703" spans="1:14" x14ac:dyDescent="0.2">
      <c r="B1703" s="145"/>
      <c r="C1703" s="146"/>
      <c r="D1703" s="146"/>
      <c r="E1703" s="146"/>
      <c r="F1703" s="146"/>
      <c r="G1703" s="147"/>
      <c r="H1703" s="11" t="s">
        <v>17</v>
      </c>
      <c r="I1703" s="12">
        <v>19.57</v>
      </c>
      <c r="J1703" s="12">
        <v>14.92</v>
      </c>
      <c r="K1703" s="12">
        <v>7.58</v>
      </c>
      <c r="L1703" s="12"/>
      <c r="M1703" s="12">
        <v>0.49</v>
      </c>
      <c r="N1703" s="12"/>
    </row>
    <row r="1704" spans="1:14" x14ac:dyDescent="0.2">
      <c r="A1704" s="94">
        <v>1036</v>
      </c>
      <c r="B1704" s="70" t="s">
        <v>21</v>
      </c>
      <c r="C1704" s="97" t="s">
        <v>105</v>
      </c>
      <c r="D1704" s="70">
        <v>33</v>
      </c>
      <c r="E1704" s="70">
        <v>25</v>
      </c>
      <c r="F1704" s="70">
        <v>3</v>
      </c>
      <c r="G1704" s="179">
        <v>4.3</v>
      </c>
      <c r="H1704" s="165" t="s">
        <v>16</v>
      </c>
      <c r="I1704" s="166">
        <v>21.5</v>
      </c>
      <c r="J1704" s="166">
        <v>46.58</v>
      </c>
      <c r="K1704" s="166">
        <v>13.35</v>
      </c>
      <c r="L1704" s="92">
        <v>81.429999999999993</v>
      </c>
      <c r="M1704" s="88">
        <v>94.64</v>
      </c>
      <c r="N1704" s="88">
        <v>176.07</v>
      </c>
    </row>
    <row r="1705" spans="1:14" x14ac:dyDescent="0.2">
      <c r="B1705" s="8"/>
      <c r="C1705" s="8"/>
      <c r="D1705" s="8"/>
      <c r="E1705" s="8"/>
      <c r="F1705" s="8"/>
      <c r="G1705" s="8"/>
      <c r="H1705" s="135" t="s">
        <v>106</v>
      </c>
      <c r="I1705" s="136">
        <v>2214.29</v>
      </c>
      <c r="J1705" s="136">
        <v>3418.51</v>
      </c>
      <c r="K1705" s="136">
        <v>496.35</v>
      </c>
      <c r="L1705" s="136">
        <v>6129.1500000000005</v>
      </c>
      <c r="M1705" s="136">
        <v>555.54</v>
      </c>
      <c r="N1705" s="136">
        <v>11206.89</v>
      </c>
    </row>
    <row r="1706" spans="1:14" x14ac:dyDescent="0.2">
      <c r="B1706" s="8"/>
      <c r="C1706" s="8"/>
      <c r="D1706" s="8"/>
      <c r="E1706" s="8"/>
      <c r="F1706" s="8"/>
      <c r="G1706" s="8"/>
      <c r="H1706" s="165" t="s">
        <v>24</v>
      </c>
      <c r="I1706" s="166">
        <v>0</v>
      </c>
      <c r="J1706" s="166">
        <v>0</v>
      </c>
      <c r="K1706" s="166">
        <v>0</v>
      </c>
      <c r="L1706" s="92">
        <v>0</v>
      </c>
      <c r="M1706" s="88">
        <v>0</v>
      </c>
      <c r="N1706" s="88">
        <v>0</v>
      </c>
    </row>
    <row r="1707" spans="1:14" x14ac:dyDescent="0.2">
      <c r="B1707" s="8"/>
      <c r="C1707" s="8"/>
      <c r="D1707" s="8"/>
      <c r="E1707" s="8"/>
      <c r="F1707" s="8"/>
      <c r="G1707" s="8"/>
      <c r="H1707" s="135" t="s">
        <v>106</v>
      </c>
      <c r="I1707" s="136">
        <v>0</v>
      </c>
      <c r="J1707" s="136">
        <v>0</v>
      </c>
      <c r="K1707" s="136">
        <v>0</v>
      </c>
      <c r="L1707" s="136">
        <v>0</v>
      </c>
      <c r="M1707" s="136">
        <v>0</v>
      </c>
      <c r="N1707" s="136">
        <v>0</v>
      </c>
    </row>
    <row r="1708" spans="1:14" x14ac:dyDescent="0.2">
      <c r="B1708" s="8"/>
      <c r="C1708" s="8"/>
      <c r="D1708" s="8"/>
      <c r="E1708" s="8"/>
      <c r="F1708" s="8"/>
      <c r="G1708" s="8"/>
      <c r="H1708" s="165" t="s">
        <v>37</v>
      </c>
      <c r="I1708" s="166">
        <v>0</v>
      </c>
      <c r="J1708" s="166">
        <v>0</v>
      </c>
      <c r="K1708" s="166">
        <v>0</v>
      </c>
      <c r="L1708" s="92">
        <v>0</v>
      </c>
      <c r="M1708" s="88">
        <v>0</v>
      </c>
      <c r="N1708" s="88">
        <v>0</v>
      </c>
    </row>
    <row r="1709" spans="1:14" x14ac:dyDescent="0.2">
      <c r="B1709" s="8"/>
      <c r="C1709" s="8"/>
      <c r="D1709" s="8"/>
      <c r="E1709" s="8"/>
      <c r="F1709" s="8"/>
      <c r="G1709" s="8"/>
      <c r="H1709" s="135" t="s">
        <v>106</v>
      </c>
      <c r="I1709" s="136">
        <v>0</v>
      </c>
      <c r="J1709" s="136">
        <v>0</v>
      </c>
      <c r="K1709" s="136">
        <v>0</v>
      </c>
      <c r="L1709" s="136">
        <v>0</v>
      </c>
      <c r="M1709" s="136">
        <v>0</v>
      </c>
      <c r="N1709" s="136">
        <v>0</v>
      </c>
    </row>
    <row r="1710" spans="1:14" x14ac:dyDescent="0.2">
      <c r="B1710" s="8"/>
      <c r="C1710" s="8"/>
      <c r="D1710" s="8"/>
      <c r="E1710" s="8"/>
      <c r="F1710" s="8"/>
      <c r="G1710" s="8"/>
      <c r="H1710" s="14" t="s">
        <v>18</v>
      </c>
      <c r="I1710" s="92">
        <v>0</v>
      </c>
      <c r="J1710" s="92">
        <v>0</v>
      </c>
      <c r="K1710" s="92">
        <v>0</v>
      </c>
      <c r="L1710" s="92">
        <v>0</v>
      </c>
      <c r="M1710" s="92">
        <v>0</v>
      </c>
      <c r="N1710" s="88">
        <v>0</v>
      </c>
    </row>
    <row r="1711" spans="1:14" x14ac:dyDescent="0.2">
      <c r="B1711" s="8"/>
      <c r="C1711" s="8"/>
      <c r="D1711" s="8"/>
      <c r="E1711" s="8"/>
      <c r="F1711" s="8"/>
      <c r="G1711" s="8"/>
      <c r="H1711" s="135" t="s">
        <v>106</v>
      </c>
      <c r="I1711" s="136">
        <v>0</v>
      </c>
      <c r="J1711" s="136">
        <v>0</v>
      </c>
      <c r="K1711" s="136">
        <v>0</v>
      </c>
      <c r="L1711" s="136">
        <v>0</v>
      </c>
      <c r="M1711" s="136">
        <v>0</v>
      </c>
      <c r="N1711" s="136">
        <v>0</v>
      </c>
    </row>
    <row r="1712" spans="1:14" x14ac:dyDescent="0.2">
      <c r="B1712" s="8"/>
      <c r="C1712" s="8"/>
      <c r="D1712" s="8"/>
      <c r="E1712" s="8"/>
      <c r="F1712" s="8"/>
      <c r="G1712" s="8"/>
      <c r="H1712" s="14" t="s">
        <v>63</v>
      </c>
      <c r="I1712" s="92">
        <v>0</v>
      </c>
      <c r="J1712" s="92">
        <v>0</v>
      </c>
      <c r="K1712" s="92">
        <v>0</v>
      </c>
      <c r="L1712" s="92">
        <v>0</v>
      </c>
      <c r="M1712" s="92">
        <v>0</v>
      </c>
      <c r="N1712" s="88">
        <v>0</v>
      </c>
    </row>
    <row r="1713" spans="1:14" x14ac:dyDescent="0.2">
      <c r="B1713" s="8"/>
      <c r="C1713" s="8"/>
      <c r="D1713" s="8"/>
      <c r="E1713" s="8"/>
      <c r="F1713" s="8"/>
      <c r="G1713" s="8"/>
      <c r="H1713" s="135" t="s">
        <v>106</v>
      </c>
      <c r="I1713" s="136">
        <v>0</v>
      </c>
      <c r="J1713" s="136">
        <v>0</v>
      </c>
      <c r="K1713" s="136">
        <v>0</v>
      </c>
      <c r="L1713" s="136">
        <v>0</v>
      </c>
      <c r="M1713" s="136">
        <v>0</v>
      </c>
      <c r="N1713" s="136">
        <v>0</v>
      </c>
    </row>
    <row r="1714" spans="1:14" x14ac:dyDescent="0.2">
      <c r="B1714" s="8"/>
      <c r="C1714" s="8"/>
      <c r="D1714" s="8"/>
      <c r="E1714" s="8"/>
      <c r="F1714" s="8"/>
      <c r="G1714" s="8"/>
      <c r="H1714" s="14" t="s">
        <v>56</v>
      </c>
      <c r="I1714" s="92">
        <v>0</v>
      </c>
      <c r="J1714" s="92">
        <v>0</v>
      </c>
      <c r="K1714" s="92">
        <v>0</v>
      </c>
      <c r="L1714" s="92">
        <v>0</v>
      </c>
      <c r="M1714" s="92">
        <v>0</v>
      </c>
      <c r="N1714" s="88">
        <v>0</v>
      </c>
    </row>
    <row r="1715" spans="1:14" x14ac:dyDescent="0.2">
      <c r="B1715" s="8"/>
      <c r="C1715" s="8"/>
      <c r="D1715" s="8"/>
      <c r="E1715" s="8"/>
      <c r="F1715" s="8"/>
      <c r="G1715" s="8"/>
      <c r="H1715" s="135" t="s">
        <v>106</v>
      </c>
      <c r="I1715" s="136">
        <v>0</v>
      </c>
      <c r="J1715" s="136">
        <v>0</v>
      </c>
      <c r="K1715" s="136">
        <v>0</v>
      </c>
      <c r="L1715" s="136">
        <v>0</v>
      </c>
      <c r="M1715" s="136">
        <v>0</v>
      </c>
      <c r="N1715" s="136">
        <v>0</v>
      </c>
    </row>
    <row r="1716" spans="1:14" x14ac:dyDescent="0.2">
      <c r="B1716" s="8"/>
      <c r="C1716" s="8"/>
      <c r="D1716" s="8"/>
      <c r="E1716" s="8"/>
      <c r="F1716" s="8"/>
      <c r="G1716" s="8"/>
      <c r="H1716" s="14" t="s">
        <v>28</v>
      </c>
      <c r="I1716" s="92">
        <v>0</v>
      </c>
      <c r="J1716" s="92">
        <v>0</v>
      </c>
      <c r="K1716" s="92">
        <v>0</v>
      </c>
      <c r="L1716" s="92">
        <v>0</v>
      </c>
      <c r="M1716" s="92">
        <v>0</v>
      </c>
      <c r="N1716" s="88">
        <v>0</v>
      </c>
    </row>
    <row r="1717" spans="1:14" x14ac:dyDescent="0.2">
      <c r="B1717" s="8"/>
      <c r="C1717" s="8"/>
      <c r="D1717" s="8"/>
      <c r="E1717" s="8"/>
      <c r="F1717" s="8"/>
      <c r="G1717" s="8"/>
      <c r="H1717" s="135" t="s">
        <v>106</v>
      </c>
      <c r="I1717" s="136">
        <v>0</v>
      </c>
      <c r="J1717" s="136">
        <v>0</v>
      </c>
      <c r="K1717" s="136">
        <v>0</v>
      </c>
      <c r="L1717" s="136">
        <v>0</v>
      </c>
      <c r="M1717" s="136">
        <v>0</v>
      </c>
      <c r="N1717" s="136">
        <v>0</v>
      </c>
    </row>
    <row r="1718" spans="1:14" x14ac:dyDescent="0.2">
      <c r="B1718" s="180"/>
      <c r="C1718" s="180"/>
      <c r="D1718" s="180"/>
      <c r="E1718" s="180"/>
      <c r="F1718" s="180"/>
      <c r="G1718" s="180"/>
      <c r="H1718" s="14" t="s">
        <v>17</v>
      </c>
      <c r="I1718" s="92">
        <v>197.98</v>
      </c>
      <c r="J1718" s="92">
        <v>180.48</v>
      </c>
      <c r="K1718" s="92">
        <v>15.52</v>
      </c>
      <c r="L1718" s="92">
        <v>393.97999999999996</v>
      </c>
      <c r="M1718" s="92">
        <v>290.3</v>
      </c>
      <c r="N1718" s="88">
        <v>684.28</v>
      </c>
    </row>
    <row r="1719" spans="1:14" x14ac:dyDescent="0.2">
      <c r="B1719" s="180"/>
      <c r="C1719" s="180"/>
      <c r="D1719" s="180"/>
      <c r="E1719" s="180"/>
      <c r="F1719" s="180"/>
      <c r="G1719" s="180"/>
      <c r="H1719" s="135" t="s">
        <v>106</v>
      </c>
      <c r="I1719" s="136">
        <v>3874.47</v>
      </c>
      <c r="J1719" s="136">
        <v>2692.76</v>
      </c>
      <c r="K1719" s="136">
        <v>117.64</v>
      </c>
      <c r="L1719" s="136">
        <v>6684.87</v>
      </c>
      <c r="M1719" s="136">
        <v>142.25</v>
      </c>
      <c r="N1719" s="136">
        <v>11446.64</v>
      </c>
    </row>
    <row r="1720" spans="1:14" x14ac:dyDescent="0.2">
      <c r="B1720" s="180"/>
      <c r="C1720" s="180"/>
      <c r="D1720" s="180"/>
      <c r="E1720" s="180"/>
      <c r="F1720" s="180"/>
      <c r="G1720" s="180"/>
      <c r="H1720" s="13" t="s">
        <v>107</v>
      </c>
      <c r="I1720" s="91">
        <v>0</v>
      </c>
      <c r="J1720" s="91">
        <v>0</v>
      </c>
      <c r="K1720" s="91">
        <v>0</v>
      </c>
      <c r="L1720" s="91">
        <v>0</v>
      </c>
      <c r="M1720" s="91">
        <v>0</v>
      </c>
      <c r="N1720" s="85">
        <v>0</v>
      </c>
    </row>
    <row r="1721" spans="1:14" x14ac:dyDescent="0.2">
      <c r="B1721" s="180"/>
      <c r="C1721" s="180"/>
      <c r="D1721" s="180"/>
      <c r="E1721" s="180"/>
      <c r="F1721" s="180"/>
      <c r="G1721" s="180"/>
      <c r="H1721" s="137" t="s">
        <v>122</v>
      </c>
      <c r="I1721" s="136">
        <v>6088.76</v>
      </c>
      <c r="J1721" s="136">
        <v>6111.27</v>
      </c>
      <c r="K1721" s="136">
        <v>613.99</v>
      </c>
      <c r="L1721" s="136">
        <v>12814.02</v>
      </c>
      <c r="M1721" s="136">
        <v>697.79</v>
      </c>
      <c r="N1721" s="136">
        <v>22653.53</v>
      </c>
    </row>
    <row r="1723" spans="1:14" x14ac:dyDescent="0.2">
      <c r="B1723" s="171" t="s">
        <v>108</v>
      </c>
      <c r="C1723" s="171"/>
      <c r="D1723" s="171"/>
      <c r="E1723" s="171"/>
      <c r="F1723" s="172"/>
      <c r="G1723" s="151"/>
      <c r="H1723" s="87"/>
      <c r="I1723" s="152"/>
      <c r="J1723" s="170"/>
      <c r="K1723" s="170"/>
      <c r="L1723" s="170"/>
      <c r="M1723" s="170"/>
      <c r="N1723" s="170"/>
    </row>
    <row r="1724" spans="1:14" x14ac:dyDescent="0.2">
      <c r="A1724" s="95"/>
      <c r="B1724" s="87" t="s">
        <v>156</v>
      </c>
      <c r="C1724" s="87"/>
      <c r="D1724" s="87"/>
      <c r="E1724" s="87"/>
      <c r="F1724" s="87"/>
      <c r="G1724" s="87"/>
      <c r="H1724" s="87"/>
      <c r="I1724" s="87"/>
      <c r="J1724" s="173"/>
      <c r="K1724" s="173"/>
      <c r="L1724" s="173"/>
      <c r="M1724" s="173"/>
      <c r="N1724" s="173"/>
    </row>
    <row r="1725" spans="1:14" x14ac:dyDescent="0.2">
      <c r="B1725" s="151" t="s">
        <v>109</v>
      </c>
      <c r="C1725" s="151"/>
      <c r="D1725" s="151"/>
      <c r="E1725" s="151"/>
      <c r="F1725" s="151"/>
      <c r="G1725" s="151"/>
      <c r="H1725" s="151"/>
      <c r="I1725" s="151"/>
      <c r="J1725" s="170"/>
      <c r="K1725" s="170"/>
      <c r="L1725" s="170"/>
      <c r="M1725" s="170"/>
      <c r="N1725" s="170"/>
    </row>
    <row r="1726" spans="1:14" x14ac:dyDescent="0.2">
      <c r="B1726" s="151" t="s">
        <v>110</v>
      </c>
      <c r="C1726" s="151"/>
      <c r="D1726" s="151"/>
      <c r="E1726" s="151"/>
      <c r="F1726" s="151"/>
      <c r="G1726" s="151"/>
      <c r="H1726" s="151"/>
      <c r="I1726" s="151"/>
      <c r="J1726" s="170"/>
      <c r="K1726" s="170"/>
      <c r="L1726" s="170"/>
      <c r="M1726" s="170"/>
      <c r="N1726" s="170"/>
    </row>
    <row r="1727" spans="1:14" x14ac:dyDescent="0.2">
      <c r="B1727" s="151" t="s">
        <v>111</v>
      </c>
      <c r="C1727" s="151"/>
      <c r="D1727" s="151"/>
      <c r="E1727" s="151"/>
      <c r="F1727" s="151"/>
      <c r="G1727" s="151"/>
      <c r="H1727" s="151"/>
      <c r="I1727" s="151"/>
      <c r="J1727" s="170"/>
      <c r="K1727" s="170"/>
      <c r="L1727" s="170"/>
      <c r="M1727" s="170"/>
      <c r="N1727" s="170"/>
    </row>
    <row r="1728" spans="1:14" x14ac:dyDescent="0.2">
      <c r="B1728" s="151" t="s">
        <v>112</v>
      </c>
      <c r="C1728" s="151"/>
      <c r="D1728" s="151"/>
      <c r="E1728" s="151"/>
      <c r="F1728" s="151"/>
      <c r="G1728" s="151"/>
      <c r="H1728" s="151"/>
      <c r="I1728" s="151"/>
      <c r="J1728" s="152"/>
      <c r="K1728" s="152"/>
      <c r="L1728" s="152"/>
      <c r="M1728" s="152"/>
      <c r="N1728" s="152"/>
    </row>
    <row r="1729" spans="1:14" x14ac:dyDescent="0.2">
      <c r="B1729" s="151" t="s">
        <v>113</v>
      </c>
      <c r="C1729" s="151"/>
      <c r="D1729" s="151"/>
      <c r="E1729" s="151"/>
      <c r="F1729" s="151"/>
      <c r="G1729" s="151"/>
      <c r="H1729" s="151"/>
      <c r="I1729" s="151"/>
      <c r="J1729" s="152"/>
      <c r="K1729" s="152"/>
      <c r="L1729" s="152"/>
      <c r="M1729" s="152"/>
      <c r="N1729" s="152"/>
    </row>
    <row r="1730" spans="1:14" x14ac:dyDescent="0.2">
      <c r="B1730" s="151" t="s">
        <v>114</v>
      </c>
      <c r="C1730" s="151"/>
      <c r="D1730" s="151"/>
      <c r="E1730" s="151"/>
      <c r="F1730" s="151"/>
      <c r="G1730" s="151"/>
      <c r="H1730" s="151"/>
      <c r="I1730" s="151"/>
      <c r="J1730" s="152"/>
      <c r="K1730" s="152"/>
      <c r="L1730" s="152"/>
      <c r="M1730" s="152"/>
      <c r="N1730" s="152"/>
    </row>
    <row r="1731" spans="1:14" x14ac:dyDescent="0.2">
      <c r="B1731" s="151" t="s">
        <v>115</v>
      </c>
      <c r="C1731" s="151"/>
      <c r="D1731" s="151"/>
      <c r="E1731" s="151"/>
      <c r="F1731" s="151"/>
      <c r="G1731" s="151"/>
      <c r="H1731" s="151"/>
      <c r="I1731" s="151"/>
      <c r="J1731" s="152"/>
      <c r="K1731" s="152"/>
      <c r="L1731" s="152"/>
      <c r="M1731" s="152"/>
      <c r="N1731" s="152"/>
    </row>
    <row r="1732" spans="1:14" x14ac:dyDescent="0.2">
      <c r="B1732" s="174"/>
      <c r="C1732" s="174"/>
      <c r="D1732" s="174"/>
      <c r="E1732" s="174"/>
      <c r="F1732" s="174"/>
      <c r="G1732" s="174"/>
      <c r="H1732" s="174"/>
      <c r="I1732" s="175"/>
      <c r="J1732" s="152"/>
      <c r="K1732" s="152"/>
      <c r="L1732" s="152"/>
      <c r="M1732" s="152"/>
      <c r="N1732" s="152"/>
    </row>
    <row r="1733" spans="1:14" x14ac:dyDescent="0.2">
      <c r="B1733" s="151" t="s">
        <v>116</v>
      </c>
      <c r="C1733" s="151"/>
      <c r="D1733" s="151"/>
      <c r="E1733" s="151"/>
      <c r="F1733" s="151"/>
      <c r="G1733" s="151"/>
      <c r="H1733" s="87"/>
      <c r="I1733" s="152"/>
      <c r="J1733" s="152" t="s">
        <v>117</v>
      </c>
      <c r="K1733" s="152"/>
      <c r="L1733" s="152"/>
      <c r="M1733" s="152"/>
      <c r="N1733" s="152"/>
    </row>
    <row r="1734" spans="1:14" x14ac:dyDescent="0.2">
      <c r="B1734" s="176" t="s">
        <v>155</v>
      </c>
      <c r="C1734" s="176"/>
      <c r="D1734" s="151"/>
      <c r="E1734" s="151"/>
      <c r="F1734" s="151"/>
      <c r="G1734" s="151"/>
      <c r="H1734" s="87"/>
      <c r="I1734" s="152"/>
      <c r="J1734" s="157"/>
      <c r="K1734" s="157"/>
      <c r="L1734" s="157"/>
      <c r="M1734" s="152"/>
      <c r="N1734" s="152"/>
    </row>
    <row r="1735" spans="1:14" x14ac:dyDescent="0.2">
      <c r="B1735" s="177" t="s">
        <v>118</v>
      </c>
      <c r="C1735" s="151"/>
      <c r="D1735" s="151"/>
      <c r="E1735" s="151"/>
      <c r="F1735" s="151"/>
      <c r="G1735" s="151"/>
      <c r="H1735" s="87"/>
      <c r="I1735" s="152"/>
      <c r="J1735" s="152" t="s">
        <v>118</v>
      </c>
      <c r="K1735" s="152"/>
      <c r="L1735" s="152"/>
      <c r="M1735" s="152"/>
      <c r="N1735" s="152"/>
    </row>
    <row r="1736" spans="1:14" x14ac:dyDescent="0.2">
      <c r="B1736" s="151"/>
      <c r="C1736" s="151"/>
      <c r="D1736" s="151"/>
      <c r="E1736" s="151"/>
      <c r="F1736" s="151"/>
      <c r="G1736" s="151"/>
      <c r="H1736" s="87"/>
      <c r="I1736" s="152"/>
      <c r="J1736" s="152"/>
      <c r="K1736" s="152"/>
      <c r="L1736" s="152"/>
      <c r="M1736" s="152"/>
      <c r="N1736" s="152"/>
    </row>
    <row r="1737" spans="1:14" x14ac:dyDescent="0.2">
      <c r="B1737" s="176"/>
      <c r="C1737" s="176"/>
      <c r="D1737" s="151"/>
      <c r="E1737" s="151"/>
      <c r="F1737" s="151"/>
      <c r="G1737" s="151"/>
      <c r="H1737" s="87"/>
      <c r="I1737" s="152"/>
      <c r="J1737" s="157"/>
      <c r="K1737" s="157"/>
      <c r="L1737" s="157"/>
      <c r="M1737" s="152"/>
      <c r="N1737" s="152"/>
    </row>
    <row r="1738" spans="1:14" x14ac:dyDescent="0.2">
      <c r="B1738" s="96" t="s">
        <v>119</v>
      </c>
      <c r="C1738" s="151"/>
      <c r="D1738" s="151"/>
      <c r="E1738" s="151"/>
      <c r="F1738" s="151"/>
      <c r="G1738" s="151"/>
      <c r="H1738" s="87"/>
      <c r="I1738" s="152"/>
      <c r="K1738" s="178" t="s">
        <v>119</v>
      </c>
      <c r="L1738" s="178"/>
      <c r="M1738" s="152"/>
      <c r="N1738" s="152"/>
    </row>
    <row r="1739" spans="1:14" x14ac:dyDescent="0.2">
      <c r="B1739" s="151"/>
      <c r="C1739" s="151"/>
      <c r="D1739" s="151"/>
      <c r="E1739" s="151"/>
      <c r="F1739" s="151"/>
      <c r="G1739" s="151"/>
      <c r="H1739" s="87"/>
      <c r="I1739" s="152"/>
      <c r="J1739" s="152"/>
      <c r="K1739" s="152"/>
      <c r="L1739" s="152"/>
      <c r="M1739" s="152"/>
      <c r="N1739" s="152"/>
    </row>
    <row r="1740" spans="1:14" x14ac:dyDescent="0.2">
      <c r="B1740" s="174" t="s">
        <v>120</v>
      </c>
      <c r="C1740" s="151"/>
      <c r="D1740" s="151"/>
      <c r="E1740" s="151"/>
      <c r="F1740" s="151"/>
      <c r="G1740" s="151"/>
      <c r="H1740" s="87"/>
      <c r="I1740" s="152"/>
      <c r="J1740" s="152" t="s">
        <v>120</v>
      </c>
      <c r="K1740" s="152"/>
      <c r="L1740" s="152"/>
      <c r="M1740" s="152"/>
      <c r="N1740" s="152"/>
    </row>
    <row r="1741" spans="1:14" x14ac:dyDescent="0.2">
      <c r="A1741" s="139"/>
    </row>
    <row r="1742" spans="1:14" x14ac:dyDescent="0.2">
      <c r="A1742" s="138"/>
      <c r="B1742" s="151"/>
      <c r="C1742" s="151"/>
      <c r="D1742" s="151"/>
      <c r="E1742" s="151"/>
      <c r="F1742" s="151"/>
      <c r="G1742" s="151"/>
      <c r="H1742" s="87"/>
      <c r="I1742" s="152"/>
      <c r="J1742" s="152"/>
      <c r="K1742" s="152"/>
      <c r="M1742" s="152"/>
      <c r="N1742" s="154" t="s">
        <v>87</v>
      </c>
    </row>
    <row r="1743" spans="1:14" x14ac:dyDescent="0.2">
      <c r="B1743" s="151"/>
      <c r="C1743" s="151"/>
      <c r="D1743" s="151"/>
      <c r="E1743" s="151"/>
      <c r="F1743" s="151"/>
      <c r="G1743" s="151"/>
      <c r="H1743" s="87"/>
      <c r="I1743" s="152"/>
      <c r="J1743" s="152"/>
      <c r="K1743" s="152"/>
      <c r="M1743" s="152"/>
      <c r="N1743" s="154" t="s">
        <v>88</v>
      </c>
    </row>
    <row r="1744" spans="1:14" x14ac:dyDescent="0.2">
      <c r="B1744" s="151"/>
      <c r="C1744" s="151"/>
      <c r="D1744" s="151"/>
      <c r="E1744" s="151"/>
      <c r="F1744" s="151"/>
      <c r="G1744" s="151"/>
      <c r="H1744" s="87"/>
      <c r="I1744" s="152"/>
      <c r="J1744" s="152"/>
      <c r="K1744" s="152"/>
      <c r="M1744" s="152"/>
      <c r="N1744" s="154" t="s">
        <v>89</v>
      </c>
    </row>
    <row r="1745" spans="1:14" x14ac:dyDescent="0.2">
      <c r="B1745" s="151"/>
      <c r="C1745" s="151"/>
      <c r="D1745" s="151"/>
      <c r="E1745" s="151"/>
      <c r="F1745" s="151"/>
      <c r="G1745" s="151"/>
      <c r="H1745" s="87"/>
      <c r="I1745" s="152"/>
      <c r="J1745" s="152"/>
      <c r="K1745" s="152"/>
      <c r="L1745" s="152"/>
      <c r="M1745" s="152"/>
      <c r="N1745" s="152"/>
    </row>
    <row r="1746" spans="1:14" x14ac:dyDescent="0.2">
      <c r="B1746" s="151"/>
      <c r="D1746" s="151"/>
      <c r="E1746" s="151"/>
      <c r="F1746" s="151"/>
      <c r="G1746" s="151"/>
      <c r="H1746" s="151" t="s">
        <v>90</v>
      </c>
      <c r="I1746" s="151"/>
      <c r="J1746" s="151"/>
      <c r="K1746" s="151"/>
      <c r="L1746" s="151"/>
      <c r="M1746" s="152"/>
      <c r="N1746" s="152"/>
    </row>
    <row r="1747" spans="1:14" x14ac:dyDescent="0.2">
      <c r="B1747" s="151"/>
      <c r="D1747" s="151"/>
      <c r="E1747" s="151"/>
      <c r="F1747" s="151" t="s">
        <v>91</v>
      </c>
      <c r="G1747" s="151"/>
      <c r="H1747" s="151"/>
      <c r="I1747" s="151"/>
      <c r="J1747" s="151"/>
      <c r="K1747" s="151"/>
      <c r="L1747" s="151"/>
      <c r="M1747" s="152"/>
      <c r="N1747" s="152"/>
    </row>
    <row r="1748" spans="1:14" x14ac:dyDescent="0.2">
      <c r="B1748" s="151" t="s">
        <v>92</v>
      </c>
      <c r="C1748" s="86"/>
      <c r="D1748" s="86"/>
      <c r="E1748" s="86"/>
      <c r="F1748" s="86"/>
      <c r="G1748" s="86"/>
      <c r="H1748" s="86"/>
      <c r="I1748" s="156"/>
      <c r="J1748" s="156"/>
      <c r="K1748" s="156"/>
      <c r="L1748" s="152" t="s">
        <v>93</v>
      </c>
      <c r="M1748" s="152"/>
      <c r="N1748" s="152"/>
    </row>
    <row r="1749" spans="1:14" x14ac:dyDescent="0.2">
      <c r="B1749" s="151"/>
      <c r="C1749" s="86"/>
      <c r="D1749" s="86"/>
      <c r="E1749" s="86"/>
      <c r="F1749" s="86"/>
      <c r="G1749" s="86"/>
      <c r="H1749" s="86"/>
      <c r="I1749" s="156"/>
      <c r="J1749" s="156"/>
      <c r="K1749" s="156"/>
      <c r="L1749" s="156"/>
      <c r="M1749" s="156"/>
      <c r="N1749" s="156"/>
    </row>
    <row r="1750" spans="1:14" x14ac:dyDescent="0.2">
      <c r="B1750" s="151" t="s">
        <v>159</v>
      </c>
      <c r="C1750" s="86"/>
      <c r="D1750" s="86"/>
      <c r="E1750" s="86"/>
      <c r="F1750" s="86"/>
      <c r="G1750" s="86"/>
      <c r="H1750" s="86"/>
      <c r="I1750" s="156"/>
      <c r="J1750" s="156"/>
      <c r="K1750" s="156"/>
      <c r="L1750" s="156"/>
      <c r="M1750" s="156"/>
      <c r="N1750" s="156"/>
    </row>
    <row r="1751" spans="1:14" x14ac:dyDescent="0.2">
      <c r="B1751" s="151" t="s">
        <v>94</v>
      </c>
      <c r="C1751" s="86"/>
      <c r="D1751" s="86"/>
      <c r="E1751" s="86"/>
      <c r="F1751" s="86"/>
      <c r="G1751" s="86"/>
      <c r="H1751" s="86"/>
      <c r="I1751" s="156"/>
      <c r="J1751" s="156"/>
      <c r="K1751" s="156"/>
      <c r="L1751" s="156"/>
      <c r="M1751" s="156"/>
      <c r="N1751" s="156"/>
    </row>
    <row r="1752" spans="1:14" x14ac:dyDescent="0.2">
      <c r="B1752" s="151" t="s">
        <v>158</v>
      </c>
      <c r="C1752" s="86"/>
      <c r="D1752" s="86"/>
      <c r="E1752" s="86"/>
      <c r="F1752" s="86"/>
      <c r="G1752" s="86"/>
      <c r="H1752" s="86"/>
      <c r="I1752" s="156"/>
      <c r="J1752" s="156"/>
      <c r="K1752" s="156"/>
      <c r="L1752" s="156"/>
      <c r="M1752" s="156"/>
      <c r="N1752" s="156"/>
    </row>
    <row r="1753" spans="1:14" x14ac:dyDescent="0.2">
      <c r="B1753" s="151" t="s">
        <v>161</v>
      </c>
      <c r="C1753" s="86"/>
      <c r="D1753" s="86"/>
      <c r="E1753" s="86"/>
      <c r="F1753" s="86"/>
      <c r="G1753" s="86"/>
      <c r="H1753" s="86"/>
      <c r="I1753" s="156"/>
      <c r="J1753" s="156"/>
      <c r="K1753" s="156"/>
      <c r="L1753" s="156"/>
      <c r="M1753" s="156"/>
      <c r="N1753" s="156"/>
    </row>
    <row r="1754" spans="1:14" x14ac:dyDescent="0.2">
      <c r="B1754" s="151"/>
      <c r="C1754" s="151"/>
      <c r="D1754" s="151"/>
      <c r="E1754" s="151"/>
      <c r="F1754" s="151"/>
      <c r="G1754" s="151"/>
      <c r="H1754" s="87"/>
      <c r="I1754" s="152"/>
      <c r="J1754" s="157"/>
      <c r="K1754" s="152"/>
      <c r="L1754" s="152"/>
      <c r="M1754" s="152"/>
      <c r="N1754" s="152"/>
    </row>
    <row r="1755" spans="1:14" ht="12.75" customHeight="1" x14ac:dyDescent="0.2">
      <c r="B1755" s="130" t="s">
        <v>34</v>
      </c>
      <c r="C1755" s="132" t="s">
        <v>95</v>
      </c>
      <c r="D1755" s="130" t="s">
        <v>96</v>
      </c>
      <c r="E1755" s="130" t="s">
        <v>97</v>
      </c>
      <c r="F1755" s="130" t="s">
        <v>121</v>
      </c>
      <c r="G1755" s="130" t="s">
        <v>98</v>
      </c>
      <c r="H1755" s="128" t="s">
        <v>7</v>
      </c>
      <c r="I1755" s="150" t="s">
        <v>167</v>
      </c>
      <c r="K1755" s="158"/>
      <c r="L1755" s="159"/>
      <c r="M1755" s="160" t="s">
        <v>99</v>
      </c>
      <c r="N1755" s="161" t="s">
        <v>100</v>
      </c>
    </row>
    <row r="1756" spans="1:14" x14ac:dyDescent="0.2">
      <c r="B1756" s="131"/>
      <c r="C1756" s="133"/>
      <c r="D1756" s="131"/>
      <c r="E1756" s="131"/>
      <c r="F1756" s="131"/>
      <c r="G1756" s="131"/>
      <c r="H1756" s="129"/>
      <c r="I1756" s="149" t="s">
        <v>101</v>
      </c>
      <c r="J1756" s="75" t="s">
        <v>102</v>
      </c>
      <c r="K1756" s="75" t="s">
        <v>103</v>
      </c>
      <c r="L1756" s="75" t="s">
        <v>104</v>
      </c>
      <c r="M1756" s="149"/>
      <c r="N1756" s="162"/>
    </row>
    <row r="1757" spans="1:14" ht="12.75" customHeight="1" x14ac:dyDescent="0.2">
      <c r="A1757" s="94" t="s">
        <v>210</v>
      </c>
      <c r="B1757" s="163"/>
      <c r="C1757" s="140"/>
      <c r="D1757" s="140"/>
      <c r="E1757" s="140"/>
      <c r="F1757" s="140"/>
      <c r="G1757" s="141"/>
      <c r="H1757" s="11" t="s">
        <v>16</v>
      </c>
      <c r="I1757" s="12">
        <v>102.99</v>
      </c>
      <c r="J1757" s="12">
        <v>73.39</v>
      </c>
      <c r="K1757" s="12">
        <v>37.18</v>
      </c>
      <c r="L1757" s="12"/>
      <c r="M1757" s="12">
        <v>5.87</v>
      </c>
      <c r="N1757" s="12"/>
    </row>
    <row r="1758" spans="1:14" x14ac:dyDescent="0.2">
      <c r="A1758" s="94">
        <v>30</v>
      </c>
      <c r="B1758" s="142"/>
      <c r="C1758" s="143"/>
      <c r="D1758" s="143"/>
      <c r="E1758" s="143"/>
      <c r="F1758" s="143"/>
      <c r="G1758" s="144"/>
      <c r="H1758" s="11" t="s">
        <v>24</v>
      </c>
      <c r="I1758" s="12">
        <v>770.31</v>
      </c>
      <c r="J1758" s="12">
        <v>550.4</v>
      </c>
      <c r="K1758" s="12">
        <v>276.91000000000003</v>
      </c>
      <c r="L1758" s="12"/>
      <c r="M1758" s="12">
        <v>23.97</v>
      </c>
      <c r="N1758" s="12"/>
    </row>
    <row r="1759" spans="1:14" x14ac:dyDescent="0.2">
      <c r="B1759" s="142"/>
      <c r="C1759" s="143"/>
      <c r="D1759" s="143"/>
      <c r="E1759" s="143"/>
      <c r="F1759" s="143"/>
      <c r="G1759" s="144"/>
      <c r="H1759" s="11" t="s">
        <v>18</v>
      </c>
      <c r="I1759" s="12">
        <v>61.16</v>
      </c>
      <c r="J1759" s="12">
        <v>44.52</v>
      </c>
      <c r="K1759" s="12">
        <v>22.75</v>
      </c>
      <c r="L1759" s="12"/>
      <c r="M1759" s="12">
        <v>1.22</v>
      </c>
      <c r="N1759" s="12"/>
    </row>
    <row r="1760" spans="1:14" x14ac:dyDescent="0.2">
      <c r="B1760" s="164"/>
      <c r="C1760" s="148" t="s">
        <v>163</v>
      </c>
      <c r="D1760" s="143"/>
      <c r="E1760" s="143"/>
      <c r="F1760" s="143"/>
      <c r="G1760" s="144"/>
      <c r="H1760" s="11" t="s">
        <v>63</v>
      </c>
      <c r="I1760" s="12">
        <v>61.16</v>
      </c>
      <c r="J1760" s="12">
        <v>44.52</v>
      </c>
      <c r="K1760" s="12">
        <v>22.75</v>
      </c>
      <c r="L1760" s="12"/>
      <c r="M1760" s="12">
        <v>1.22</v>
      </c>
      <c r="N1760" s="12"/>
    </row>
    <row r="1761" spans="1:14" x14ac:dyDescent="0.2">
      <c r="B1761" s="142"/>
      <c r="C1761" s="143"/>
      <c r="D1761" s="143"/>
      <c r="E1761" s="143"/>
      <c r="F1761" s="143"/>
      <c r="G1761" s="144"/>
      <c r="H1761" s="11" t="s">
        <v>56</v>
      </c>
      <c r="I1761" s="12">
        <v>770.31</v>
      </c>
      <c r="J1761" s="12">
        <v>550.4</v>
      </c>
      <c r="K1761" s="12">
        <v>276.91000000000003</v>
      </c>
      <c r="L1761" s="12"/>
      <c r="M1761" s="12">
        <v>23.97</v>
      </c>
      <c r="N1761" s="12"/>
    </row>
    <row r="1762" spans="1:14" x14ac:dyDescent="0.2">
      <c r="B1762" s="142"/>
      <c r="C1762" s="143"/>
      <c r="D1762" s="143"/>
      <c r="E1762" s="143"/>
      <c r="F1762" s="143"/>
      <c r="G1762" s="144"/>
      <c r="H1762" s="11" t="s">
        <v>28</v>
      </c>
      <c r="I1762" s="12">
        <v>61.16</v>
      </c>
      <c r="J1762" s="12">
        <v>44.52</v>
      </c>
      <c r="K1762" s="12">
        <v>22.75</v>
      </c>
      <c r="L1762" s="12"/>
      <c r="M1762" s="12">
        <v>1.22</v>
      </c>
      <c r="N1762" s="12"/>
    </row>
    <row r="1763" spans="1:14" x14ac:dyDescent="0.2">
      <c r="B1763" s="145"/>
      <c r="C1763" s="146"/>
      <c r="D1763" s="146"/>
      <c r="E1763" s="146"/>
      <c r="F1763" s="146"/>
      <c r="G1763" s="147"/>
      <c r="H1763" s="11" t="s">
        <v>17</v>
      </c>
      <c r="I1763" s="12">
        <v>19.57</v>
      </c>
      <c r="J1763" s="12">
        <v>14.92</v>
      </c>
      <c r="K1763" s="12">
        <v>7.58</v>
      </c>
      <c r="L1763" s="12"/>
      <c r="M1763" s="12">
        <v>0.49</v>
      </c>
      <c r="N1763" s="12"/>
    </row>
    <row r="1764" spans="1:14" x14ac:dyDescent="0.2">
      <c r="A1764" s="94">
        <v>1073</v>
      </c>
      <c r="B1764" s="70" t="s">
        <v>21</v>
      </c>
      <c r="C1764" s="97" t="s">
        <v>105</v>
      </c>
      <c r="D1764" s="70">
        <v>34</v>
      </c>
      <c r="E1764" s="70">
        <v>5</v>
      </c>
      <c r="F1764" s="70">
        <v>1</v>
      </c>
      <c r="G1764" s="179">
        <v>4.3</v>
      </c>
      <c r="H1764" s="165" t="s">
        <v>16</v>
      </c>
      <c r="I1764" s="166">
        <v>51.57</v>
      </c>
      <c r="J1764" s="166">
        <v>137.6</v>
      </c>
      <c r="K1764" s="166">
        <v>28.24</v>
      </c>
      <c r="L1764" s="92">
        <v>217.41</v>
      </c>
      <c r="M1764" s="88">
        <v>150.28</v>
      </c>
      <c r="N1764" s="88">
        <v>367.69</v>
      </c>
    </row>
    <row r="1765" spans="1:14" x14ac:dyDescent="0.2">
      <c r="B1765" s="8"/>
      <c r="C1765" s="8"/>
      <c r="D1765" s="8"/>
      <c r="E1765" s="8"/>
      <c r="F1765" s="8"/>
      <c r="G1765" s="8"/>
      <c r="H1765" s="135" t="s">
        <v>106</v>
      </c>
      <c r="I1765" s="136">
        <v>5311.19</v>
      </c>
      <c r="J1765" s="136">
        <v>10098.459999999999</v>
      </c>
      <c r="K1765" s="136">
        <v>1049.96</v>
      </c>
      <c r="L1765" s="136">
        <v>16459.609999999997</v>
      </c>
      <c r="M1765" s="136">
        <v>882.14</v>
      </c>
      <c r="N1765" s="136">
        <v>27688.87</v>
      </c>
    </row>
    <row r="1766" spans="1:14" x14ac:dyDescent="0.2">
      <c r="B1766" s="8"/>
      <c r="C1766" s="8"/>
      <c r="D1766" s="8"/>
      <c r="E1766" s="8"/>
      <c r="F1766" s="8"/>
      <c r="G1766" s="8"/>
      <c r="H1766" s="165" t="s">
        <v>24</v>
      </c>
      <c r="I1766" s="166">
        <v>0</v>
      </c>
      <c r="J1766" s="166">
        <v>0</v>
      </c>
      <c r="K1766" s="166">
        <v>0</v>
      </c>
      <c r="L1766" s="92">
        <v>0</v>
      </c>
      <c r="M1766" s="88">
        <v>0</v>
      </c>
      <c r="N1766" s="88">
        <v>0</v>
      </c>
    </row>
    <row r="1767" spans="1:14" x14ac:dyDescent="0.2">
      <c r="B1767" s="8"/>
      <c r="C1767" s="8"/>
      <c r="D1767" s="8"/>
      <c r="E1767" s="8"/>
      <c r="F1767" s="8"/>
      <c r="G1767" s="8"/>
      <c r="H1767" s="135" t="s">
        <v>106</v>
      </c>
      <c r="I1767" s="136">
        <v>0</v>
      </c>
      <c r="J1767" s="136">
        <v>0</v>
      </c>
      <c r="K1767" s="136">
        <v>0</v>
      </c>
      <c r="L1767" s="136">
        <v>0</v>
      </c>
      <c r="M1767" s="136">
        <v>0</v>
      </c>
      <c r="N1767" s="136">
        <v>0</v>
      </c>
    </row>
    <row r="1768" spans="1:14" x14ac:dyDescent="0.2">
      <c r="B1768" s="8"/>
      <c r="C1768" s="8"/>
      <c r="D1768" s="8"/>
      <c r="E1768" s="8"/>
      <c r="F1768" s="8"/>
      <c r="G1768" s="8"/>
      <c r="H1768" s="165" t="s">
        <v>37</v>
      </c>
      <c r="I1768" s="166">
        <v>0</v>
      </c>
      <c r="J1768" s="166">
        <v>0</v>
      </c>
      <c r="K1768" s="166">
        <v>0</v>
      </c>
      <c r="L1768" s="92">
        <v>0</v>
      </c>
      <c r="M1768" s="88">
        <v>0</v>
      </c>
      <c r="N1768" s="88">
        <v>0</v>
      </c>
    </row>
    <row r="1769" spans="1:14" x14ac:dyDescent="0.2">
      <c r="B1769" s="8"/>
      <c r="C1769" s="8"/>
      <c r="D1769" s="8"/>
      <c r="E1769" s="8"/>
      <c r="F1769" s="8"/>
      <c r="G1769" s="8"/>
      <c r="H1769" s="135" t="s">
        <v>106</v>
      </c>
      <c r="I1769" s="136">
        <v>0</v>
      </c>
      <c r="J1769" s="136">
        <v>0</v>
      </c>
      <c r="K1769" s="136">
        <v>0</v>
      </c>
      <c r="L1769" s="136">
        <v>0</v>
      </c>
      <c r="M1769" s="136">
        <v>0</v>
      </c>
      <c r="N1769" s="136">
        <v>0</v>
      </c>
    </row>
    <row r="1770" spans="1:14" x14ac:dyDescent="0.2">
      <c r="B1770" s="8"/>
      <c r="C1770" s="8"/>
      <c r="D1770" s="8"/>
      <c r="E1770" s="8"/>
      <c r="F1770" s="8"/>
      <c r="G1770" s="8"/>
      <c r="H1770" s="14" t="s">
        <v>18</v>
      </c>
      <c r="I1770" s="92">
        <v>5.68</v>
      </c>
      <c r="J1770" s="92">
        <v>33.409999999999997</v>
      </c>
      <c r="K1770" s="92">
        <v>6.53</v>
      </c>
      <c r="L1770" s="92">
        <v>45.62</v>
      </c>
      <c r="M1770" s="92">
        <v>67.34</v>
      </c>
      <c r="N1770" s="88">
        <v>112.96000000000001</v>
      </c>
    </row>
    <row r="1771" spans="1:14" x14ac:dyDescent="0.2">
      <c r="B1771" s="8"/>
      <c r="C1771" s="8"/>
      <c r="D1771" s="8"/>
      <c r="E1771" s="8"/>
      <c r="F1771" s="8"/>
      <c r="G1771" s="8"/>
      <c r="H1771" s="135" t="s">
        <v>106</v>
      </c>
      <c r="I1771" s="136">
        <v>347.39</v>
      </c>
      <c r="J1771" s="136">
        <v>1487.41</v>
      </c>
      <c r="K1771" s="136">
        <v>148.56</v>
      </c>
      <c r="L1771" s="136">
        <v>1983.3600000000001</v>
      </c>
      <c r="M1771" s="136">
        <v>82.15</v>
      </c>
      <c r="N1771" s="136">
        <v>3298.31</v>
      </c>
    </row>
    <row r="1772" spans="1:14" x14ac:dyDescent="0.2">
      <c r="B1772" s="8"/>
      <c r="C1772" s="8"/>
      <c r="D1772" s="8"/>
      <c r="E1772" s="8"/>
      <c r="F1772" s="8"/>
      <c r="G1772" s="8"/>
      <c r="H1772" s="14" t="s">
        <v>63</v>
      </c>
      <c r="I1772" s="92">
        <v>0</v>
      </c>
      <c r="J1772" s="92">
        <v>0</v>
      </c>
      <c r="K1772" s="92">
        <v>0</v>
      </c>
      <c r="L1772" s="92">
        <v>0</v>
      </c>
      <c r="M1772" s="92">
        <v>0</v>
      </c>
      <c r="N1772" s="88">
        <v>0</v>
      </c>
    </row>
    <row r="1773" spans="1:14" x14ac:dyDescent="0.2">
      <c r="B1773" s="8"/>
      <c r="C1773" s="8"/>
      <c r="D1773" s="8"/>
      <c r="E1773" s="8"/>
      <c r="F1773" s="8"/>
      <c r="G1773" s="8"/>
      <c r="H1773" s="135" t="s">
        <v>106</v>
      </c>
      <c r="I1773" s="136">
        <v>0</v>
      </c>
      <c r="J1773" s="136">
        <v>0</v>
      </c>
      <c r="K1773" s="136">
        <v>0</v>
      </c>
      <c r="L1773" s="136">
        <v>0</v>
      </c>
      <c r="M1773" s="136">
        <v>0</v>
      </c>
      <c r="N1773" s="136">
        <v>0</v>
      </c>
    </row>
    <row r="1774" spans="1:14" x14ac:dyDescent="0.2">
      <c r="B1774" s="8"/>
      <c r="C1774" s="8"/>
      <c r="D1774" s="8"/>
      <c r="E1774" s="8"/>
      <c r="F1774" s="8"/>
      <c r="G1774" s="8"/>
      <c r="H1774" s="14" t="s">
        <v>56</v>
      </c>
      <c r="I1774" s="92">
        <v>0</v>
      </c>
      <c r="J1774" s="92">
        <v>0</v>
      </c>
      <c r="K1774" s="92">
        <v>0</v>
      </c>
      <c r="L1774" s="92">
        <v>0</v>
      </c>
      <c r="M1774" s="92">
        <v>0</v>
      </c>
      <c r="N1774" s="88">
        <v>0</v>
      </c>
    </row>
    <row r="1775" spans="1:14" x14ac:dyDescent="0.2">
      <c r="B1775" s="8"/>
      <c r="C1775" s="8"/>
      <c r="D1775" s="8"/>
      <c r="E1775" s="8"/>
      <c r="F1775" s="8"/>
      <c r="G1775" s="8"/>
      <c r="H1775" s="135" t="s">
        <v>106</v>
      </c>
      <c r="I1775" s="136">
        <v>0</v>
      </c>
      <c r="J1775" s="136">
        <v>0</v>
      </c>
      <c r="K1775" s="136">
        <v>0</v>
      </c>
      <c r="L1775" s="136">
        <v>0</v>
      </c>
      <c r="M1775" s="136">
        <v>0</v>
      </c>
      <c r="N1775" s="136">
        <v>0</v>
      </c>
    </row>
    <row r="1776" spans="1:14" x14ac:dyDescent="0.2">
      <c r="B1776" s="8"/>
      <c r="C1776" s="8"/>
      <c r="D1776" s="8"/>
      <c r="E1776" s="8"/>
      <c r="F1776" s="8"/>
      <c r="G1776" s="8"/>
      <c r="H1776" s="14" t="s">
        <v>28</v>
      </c>
      <c r="I1776" s="92">
        <v>0</v>
      </c>
      <c r="J1776" s="92">
        <v>0</v>
      </c>
      <c r="K1776" s="92">
        <v>0</v>
      </c>
      <c r="L1776" s="92">
        <v>0</v>
      </c>
      <c r="M1776" s="92">
        <v>0</v>
      </c>
      <c r="N1776" s="88">
        <v>0</v>
      </c>
    </row>
    <row r="1777" spans="1:14" x14ac:dyDescent="0.2">
      <c r="B1777" s="8"/>
      <c r="C1777" s="8"/>
      <c r="D1777" s="8"/>
      <c r="E1777" s="8"/>
      <c r="F1777" s="8"/>
      <c r="G1777" s="8"/>
      <c r="H1777" s="135" t="s">
        <v>106</v>
      </c>
      <c r="I1777" s="136">
        <v>0</v>
      </c>
      <c r="J1777" s="136">
        <v>0</v>
      </c>
      <c r="K1777" s="136">
        <v>0</v>
      </c>
      <c r="L1777" s="136">
        <v>0</v>
      </c>
      <c r="M1777" s="136">
        <v>0</v>
      </c>
      <c r="N1777" s="136">
        <v>0</v>
      </c>
    </row>
    <row r="1778" spans="1:14" x14ac:dyDescent="0.2">
      <c r="B1778" s="180"/>
      <c r="C1778" s="180"/>
      <c r="D1778" s="180"/>
      <c r="E1778" s="180"/>
      <c r="F1778" s="180"/>
      <c r="G1778" s="180"/>
      <c r="H1778" s="14" t="s">
        <v>17</v>
      </c>
      <c r="I1778" s="92">
        <v>8.57</v>
      </c>
      <c r="J1778" s="92">
        <v>60.08</v>
      </c>
      <c r="K1778" s="92">
        <v>6.4</v>
      </c>
      <c r="L1778" s="92">
        <v>75.050000000000011</v>
      </c>
      <c r="M1778" s="92">
        <v>65.37</v>
      </c>
      <c r="N1778" s="88">
        <v>140.42000000000002</v>
      </c>
    </row>
    <row r="1779" spans="1:14" x14ac:dyDescent="0.2">
      <c r="B1779" s="180"/>
      <c r="C1779" s="180"/>
      <c r="D1779" s="180"/>
      <c r="E1779" s="180"/>
      <c r="F1779" s="180"/>
      <c r="G1779" s="180"/>
      <c r="H1779" s="135" t="s">
        <v>106</v>
      </c>
      <c r="I1779" s="136">
        <v>167.71</v>
      </c>
      <c r="J1779" s="136">
        <v>896.39</v>
      </c>
      <c r="K1779" s="136">
        <v>48.51</v>
      </c>
      <c r="L1779" s="136">
        <v>1112.6099999999999</v>
      </c>
      <c r="M1779" s="136">
        <v>32.03</v>
      </c>
      <c r="N1779" s="136">
        <v>1828.01</v>
      </c>
    </row>
    <row r="1780" spans="1:14" x14ac:dyDescent="0.2">
      <c r="B1780" s="180"/>
      <c r="C1780" s="180"/>
      <c r="D1780" s="180"/>
      <c r="E1780" s="180"/>
      <c r="F1780" s="180"/>
      <c r="G1780" s="180"/>
      <c r="H1780" s="13" t="s">
        <v>107</v>
      </c>
      <c r="I1780" s="91">
        <v>0</v>
      </c>
      <c r="J1780" s="91">
        <v>0</v>
      </c>
      <c r="K1780" s="91">
        <v>0</v>
      </c>
      <c r="L1780" s="91">
        <v>0</v>
      </c>
      <c r="M1780" s="91">
        <v>0</v>
      </c>
      <c r="N1780" s="85">
        <v>0</v>
      </c>
    </row>
    <row r="1781" spans="1:14" x14ac:dyDescent="0.2">
      <c r="B1781" s="180"/>
      <c r="C1781" s="180"/>
      <c r="D1781" s="180"/>
      <c r="E1781" s="180"/>
      <c r="F1781" s="180"/>
      <c r="G1781" s="180"/>
      <c r="H1781" s="137" t="s">
        <v>122</v>
      </c>
      <c r="I1781" s="136">
        <v>5826.29</v>
      </c>
      <c r="J1781" s="136">
        <v>12482.259999999998</v>
      </c>
      <c r="K1781" s="136">
        <v>1247.03</v>
      </c>
      <c r="L1781" s="136">
        <v>19555.579999999998</v>
      </c>
      <c r="M1781" s="136">
        <v>996.31999999999994</v>
      </c>
      <c r="N1781" s="136">
        <v>32815.19</v>
      </c>
    </row>
    <row r="1783" spans="1:14" x14ac:dyDescent="0.2">
      <c r="B1783" s="171" t="s">
        <v>108</v>
      </c>
      <c r="C1783" s="171"/>
      <c r="D1783" s="171"/>
      <c r="E1783" s="171"/>
      <c r="F1783" s="172"/>
      <c r="G1783" s="151"/>
      <c r="H1783" s="87"/>
      <c r="I1783" s="152"/>
      <c r="J1783" s="170"/>
      <c r="K1783" s="170"/>
      <c r="L1783" s="170"/>
      <c r="M1783" s="170"/>
      <c r="N1783" s="170"/>
    </row>
    <row r="1784" spans="1:14" x14ac:dyDescent="0.2">
      <c r="A1784" s="95"/>
      <c r="B1784" s="87" t="s">
        <v>156</v>
      </c>
      <c r="C1784" s="87"/>
      <c r="D1784" s="87"/>
      <c r="E1784" s="87"/>
      <c r="F1784" s="87"/>
      <c r="G1784" s="87"/>
      <c r="H1784" s="87"/>
      <c r="I1784" s="87"/>
      <c r="J1784" s="173"/>
      <c r="K1784" s="173"/>
      <c r="L1784" s="173"/>
      <c r="M1784" s="173"/>
      <c r="N1784" s="173"/>
    </row>
    <row r="1785" spans="1:14" x14ac:dyDescent="0.2">
      <c r="B1785" s="151" t="s">
        <v>109</v>
      </c>
      <c r="C1785" s="151"/>
      <c r="D1785" s="151"/>
      <c r="E1785" s="151"/>
      <c r="F1785" s="151"/>
      <c r="G1785" s="151"/>
      <c r="H1785" s="151"/>
      <c r="I1785" s="151"/>
      <c r="J1785" s="170"/>
      <c r="K1785" s="170"/>
      <c r="L1785" s="170"/>
      <c r="M1785" s="170"/>
      <c r="N1785" s="170"/>
    </row>
    <row r="1786" spans="1:14" x14ac:dyDescent="0.2">
      <c r="B1786" s="151" t="s">
        <v>110</v>
      </c>
      <c r="C1786" s="151"/>
      <c r="D1786" s="151"/>
      <c r="E1786" s="151"/>
      <c r="F1786" s="151"/>
      <c r="G1786" s="151"/>
      <c r="H1786" s="151"/>
      <c r="I1786" s="151"/>
      <c r="J1786" s="170"/>
      <c r="K1786" s="170"/>
      <c r="L1786" s="170"/>
      <c r="M1786" s="170"/>
      <c r="N1786" s="170"/>
    </row>
    <row r="1787" spans="1:14" x14ac:dyDescent="0.2">
      <c r="B1787" s="151" t="s">
        <v>111</v>
      </c>
      <c r="C1787" s="151"/>
      <c r="D1787" s="151"/>
      <c r="E1787" s="151"/>
      <c r="F1787" s="151"/>
      <c r="G1787" s="151"/>
      <c r="H1787" s="151"/>
      <c r="I1787" s="151"/>
      <c r="J1787" s="170"/>
      <c r="K1787" s="170"/>
      <c r="L1787" s="170"/>
      <c r="M1787" s="170"/>
      <c r="N1787" s="170"/>
    </row>
    <row r="1788" spans="1:14" x14ac:dyDescent="0.2">
      <c r="B1788" s="151" t="s">
        <v>112</v>
      </c>
      <c r="C1788" s="151"/>
      <c r="D1788" s="151"/>
      <c r="E1788" s="151"/>
      <c r="F1788" s="151"/>
      <c r="G1788" s="151"/>
      <c r="H1788" s="151"/>
      <c r="I1788" s="151"/>
      <c r="J1788" s="152"/>
      <c r="K1788" s="152"/>
      <c r="L1788" s="152"/>
      <c r="M1788" s="152"/>
      <c r="N1788" s="152"/>
    </row>
    <row r="1789" spans="1:14" x14ac:dyDescent="0.2">
      <c r="B1789" s="151" t="s">
        <v>113</v>
      </c>
      <c r="C1789" s="151"/>
      <c r="D1789" s="151"/>
      <c r="E1789" s="151"/>
      <c r="F1789" s="151"/>
      <c r="G1789" s="151"/>
      <c r="H1789" s="151"/>
      <c r="I1789" s="151"/>
      <c r="J1789" s="152"/>
      <c r="K1789" s="152"/>
      <c r="L1789" s="152"/>
      <c r="M1789" s="152"/>
      <c r="N1789" s="152"/>
    </row>
    <row r="1790" spans="1:14" x14ac:dyDescent="0.2">
      <c r="B1790" s="151" t="s">
        <v>114</v>
      </c>
      <c r="C1790" s="151"/>
      <c r="D1790" s="151"/>
      <c r="E1790" s="151"/>
      <c r="F1790" s="151"/>
      <c r="G1790" s="151"/>
      <c r="H1790" s="151"/>
      <c r="I1790" s="151"/>
      <c r="J1790" s="152"/>
      <c r="K1790" s="152"/>
      <c r="L1790" s="152"/>
      <c r="M1790" s="152"/>
      <c r="N1790" s="152"/>
    </row>
    <row r="1791" spans="1:14" x14ac:dyDescent="0.2">
      <c r="B1791" s="151" t="s">
        <v>115</v>
      </c>
      <c r="C1791" s="151"/>
      <c r="D1791" s="151"/>
      <c r="E1791" s="151"/>
      <c r="F1791" s="151"/>
      <c r="G1791" s="151"/>
      <c r="H1791" s="151"/>
      <c r="I1791" s="151"/>
      <c r="J1791" s="152"/>
      <c r="K1791" s="152"/>
      <c r="L1791" s="152"/>
      <c r="M1791" s="152"/>
      <c r="N1791" s="152"/>
    </row>
    <row r="1792" spans="1:14" x14ac:dyDescent="0.2">
      <c r="B1792" s="174"/>
      <c r="C1792" s="174"/>
      <c r="D1792" s="174"/>
      <c r="E1792" s="174"/>
      <c r="F1792" s="174"/>
      <c r="G1792" s="174"/>
      <c r="H1792" s="174"/>
      <c r="I1792" s="175"/>
      <c r="J1792" s="152"/>
      <c r="K1792" s="152"/>
      <c r="L1792" s="152"/>
      <c r="M1792" s="152"/>
      <c r="N1792" s="152"/>
    </row>
    <row r="1793" spans="1:14" x14ac:dyDescent="0.2">
      <c r="B1793" s="151" t="s">
        <v>116</v>
      </c>
      <c r="C1793" s="151"/>
      <c r="D1793" s="151"/>
      <c r="E1793" s="151"/>
      <c r="F1793" s="151"/>
      <c r="G1793" s="151"/>
      <c r="H1793" s="87"/>
      <c r="I1793" s="152"/>
      <c r="J1793" s="152" t="s">
        <v>117</v>
      </c>
      <c r="K1793" s="152"/>
      <c r="L1793" s="152"/>
      <c r="M1793" s="152"/>
      <c r="N1793" s="152"/>
    </row>
    <row r="1794" spans="1:14" x14ac:dyDescent="0.2">
      <c r="B1794" s="176" t="s">
        <v>155</v>
      </c>
      <c r="C1794" s="176"/>
      <c r="D1794" s="151"/>
      <c r="E1794" s="151"/>
      <c r="F1794" s="151"/>
      <c r="G1794" s="151"/>
      <c r="H1794" s="87"/>
      <c r="I1794" s="152"/>
      <c r="J1794" s="157"/>
      <c r="K1794" s="157"/>
      <c r="L1794" s="157"/>
      <c r="M1794" s="152"/>
      <c r="N1794" s="152"/>
    </row>
    <row r="1795" spans="1:14" x14ac:dyDescent="0.2">
      <c r="B1795" s="177" t="s">
        <v>118</v>
      </c>
      <c r="C1795" s="151"/>
      <c r="D1795" s="151"/>
      <c r="E1795" s="151"/>
      <c r="F1795" s="151"/>
      <c r="G1795" s="151"/>
      <c r="H1795" s="87"/>
      <c r="I1795" s="152"/>
      <c r="J1795" s="152" t="s">
        <v>118</v>
      </c>
      <c r="K1795" s="152"/>
      <c r="L1795" s="152"/>
      <c r="M1795" s="152"/>
      <c r="N1795" s="152"/>
    </row>
    <row r="1796" spans="1:14" x14ac:dyDescent="0.2">
      <c r="B1796" s="151"/>
      <c r="C1796" s="151"/>
      <c r="D1796" s="151"/>
      <c r="E1796" s="151"/>
      <c r="F1796" s="151"/>
      <c r="G1796" s="151"/>
      <c r="H1796" s="87"/>
      <c r="I1796" s="152"/>
      <c r="J1796" s="152"/>
      <c r="K1796" s="152"/>
      <c r="L1796" s="152"/>
      <c r="M1796" s="152"/>
      <c r="N1796" s="152"/>
    </row>
    <row r="1797" spans="1:14" x14ac:dyDescent="0.2">
      <c r="B1797" s="176"/>
      <c r="C1797" s="176"/>
      <c r="D1797" s="151"/>
      <c r="E1797" s="151"/>
      <c r="F1797" s="151"/>
      <c r="G1797" s="151"/>
      <c r="H1797" s="87"/>
      <c r="I1797" s="152"/>
      <c r="J1797" s="157"/>
      <c r="K1797" s="157"/>
      <c r="L1797" s="157"/>
      <c r="M1797" s="152"/>
      <c r="N1797" s="152"/>
    </row>
    <row r="1798" spans="1:14" x14ac:dyDescent="0.2">
      <c r="B1798" s="96" t="s">
        <v>119</v>
      </c>
      <c r="C1798" s="151"/>
      <c r="D1798" s="151"/>
      <c r="E1798" s="151"/>
      <c r="F1798" s="151"/>
      <c r="G1798" s="151"/>
      <c r="H1798" s="87"/>
      <c r="I1798" s="152"/>
      <c r="K1798" s="178" t="s">
        <v>119</v>
      </c>
      <c r="L1798" s="178"/>
      <c r="M1798" s="152"/>
      <c r="N1798" s="152"/>
    </row>
    <row r="1799" spans="1:14" x14ac:dyDescent="0.2">
      <c r="B1799" s="151"/>
      <c r="C1799" s="151"/>
      <c r="D1799" s="151"/>
      <c r="E1799" s="151"/>
      <c r="F1799" s="151"/>
      <c r="G1799" s="151"/>
      <c r="H1799" s="87"/>
      <c r="I1799" s="152"/>
      <c r="J1799" s="152"/>
      <c r="K1799" s="152"/>
      <c r="L1799" s="152"/>
      <c r="M1799" s="152"/>
      <c r="N1799" s="152"/>
    </row>
    <row r="1800" spans="1:14" x14ac:dyDescent="0.2">
      <c r="B1800" s="174" t="s">
        <v>120</v>
      </c>
      <c r="C1800" s="151"/>
      <c r="D1800" s="151"/>
      <c r="E1800" s="151"/>
      <c r="F1800" s="151"/>
      <c r="G1800" s="151"/>
      <c r="H1800" s="87"/>
      <c r="I1800" s="152"/>
      <c r="J1800" s="152" t="s">
        <v>120</v>
      </c>
      <c r="K1800" s="152"/>
      <c r="L1800" s="152"/>
      <c r="M1800" s="152"/>
      <c r="N1800" s="152"/>
    </row>
    <row r="1801" spans="1:14" x14ac:dyDescent="0.2">
      <c r="A1801" s="139"/>
    </row>
    <row r="1802" spans="1:14" x14ac:dyDescent="0.2">
      <c r="A1802" s="138"/>
      <c r="B1802" s="151"/>
      <c r="C1802" s="151"/>
      <c r="D1802" s="151"/>
      <c r="E1802" s="151"/>
      <c r="F1802" s="151"/>
      <c r="G1802" s="151"/>
      <c r="H1802" s="87"/>
      <c r="I1802" s="152"/>
      <c r="J1802" s="152"/>
      <c r="K1802" s="152"/>
      <c r="M1802" s="152"/>
      <c r="N1802" s="154" t="s">
        <v>87</v>
      </c>
    </row>
    <row r="1803" spans="1:14" x14ac:dyDescent="0.2">
      <c r="B1803" s="151"/>
      <c r="C1803" s="151"/>
      <c r="D1803" s="151"/>
      <c r="E1803" s="151"/>
      <c r="F1803" s="151"/>
      <c r="G1803" s="151"/>
      <c r="H1803" s="87"/>
      <c r="I1803" s="152"/>
      <c r="J1803" s="152"/>
      <c r="K1803" s="152"/>
      <c r="M1803" s="152"/>
      <c r="N1803" s="154" t="s">
        <v>88</v>
      </c>
    </row>
    <row r="1804" spans="1:14" x14ac:dyDescent="0.2">
      <c r="B1804" s="151"/>
      <c r="C1804" s="151"/>
      <c r="D1804" s="151"/>
      <c r="E1804" s="151"/>
      <c r="F1804" s="151"/>
      <c r="G1804" s="151"/>
      <c r="H1804" s="87"/>
      <c r="I1804" s="152"/>
      <c r="J1804" s="152"/>
      <c r="K1804" s="152"/>
      <c r="M1804" s="152"/>
      <c r="N1804" s="154" t="s">
        <v>89</v>
      </c>
    </row>
    <row r="1805" spans="1:14" x14ac:dyDescent="0.2">
      <c r="B1805" s="151"/>
      <c r="C1805" s="151"/>
      <c r="D1805" s="151"/>
      <c r="E1805" s="151"/>
      <c r="F1805" s="151"/>
      <c r="G1805" s="151"/>
      <c r="H1805" s="87"/>
      <c r="I1805" s="152"/>
      <c r="J1805" s="152"/>
      <c r="K1805" s="152"/>
      <c r="L1805" s="152"/>
      <c r="M1805" s="152"/>
      <c r="N1805" s="152"/>
    </row>
    <row r="1806" spans="1:14" x14ac:dyDescent="0.2">
      <c r="B1806" s="151"/>
      <c r="D1806" s="151"/>
      <c r="E1806" s="151"/>
      <c r="F1806" s="151"/>
      <c r="G1806" s="151"/>
      <c r="H1806" s="151" t="s">
        <v>90</v>
      </c>
      <c r="I1806" s="151"/>
      <c r="J1806" s="151"/>
      <c r="K1806" s="151"/>
      <c r="L1806" s="151"/>
      <c r="M1806" s="152"/>
      <c r="N1806" s="152"/>
    </row>
    <row r="1807" spans="1:14" x14ac:dyDescent="0.2">
      <c r="B1807" s="151"/>
      <c r="D1807" s="151"/>
      <c r="E1807" s="151"/>
      <c r="F1807" s="151" t="s">
        <v>91</v>
      </c>
      <c r="G1807" s="151"/>
      <c r="H1807" s="151"/>
      <c r="I1807" s="151"/>
      <c r="J1807" s="151"/>
      <c r="K1807" s="151"/>
      <c r="L1807" s="151"/>
      <c r="M1807" s="152"/>
      <c r="N1807" s="152"/>
    </row>
    <row r="1808" spans="1:14" x14ac:dyDescent="0.2">
      <c r="B1808" s="151" t="s">
        <v>92</v>
      </c>
      <c r="C1808" s="86"/>
      <c r="D1808" s="86"/>
      <c r="E1808" s="86"/>
      <c r="F1808" s="86"/>
      <c r="G1808" s="86"/>
      <c r="H1808" s="86"/>
      <c r="I1808" s="156"/>
      <c r="J1808" s="156"/>
      <c r="K1808" s="156"/>
      <c r="L1808" s="152" t="s">
        <v>93</v>
      </c>
      <c r="M1808" s="152"/>
      <c r="N1808" s="152"/>
    </row>
    <row r="1809" spans="1:14" x14ac:dyDescent="0.2">
      <c r="B1809" s="151"/>
      <c r="C1809" s="86"/>
      <c r="D1809" s="86"/>
      <c r="E1809" s="86"/>
      <c r="F1809" s="86"/>
      <c r="G1809" s="86"/>
      <c r="H1809" s="86"/>
      <c r="I1809" s="156"/>
      <c r="J1809" s="156"/>
      <c r="K1809" s="156"/>
      <c r="L1809" s="156"/>
      <c r="M1809" s="156"/>
      <c r="N1809" s="156"/>
    </row>
    <row r="1810" spans="1:14" x14ac:dyDescent="0.2">
      <c r="B1810" s="151" t="s">
        <v>159</v>
      </c>
      <c r="C1810" s="86"/>
      <c r="D1810" s="86"/>
      <c r="E1810" s="86"/>
      <c r="F1810" s="86"/>
      <c r="G1810" s="86"/>
      <c r="H1810" s="86"/>
      <c r="I1810" s="156"/>
      <c r="J1810" s="156"/>
      <c r="K1810" s="156"/>
      <c r="L1810" s="156"/>
      <c r="M1810" s="156"/>
      <c r="N1810" s="156"/>
    </row>
    <row r="1811" spans="1:14" x14ac:dyDescent="0.2">
      <c r="B1811" s="151" t="s">
        <v>94</v>
      </c>
      <c r="C1811" s="86"/>
      <c r="D1811" s="86"/>
      <c r="E1811" s="86"/>
      <c r="F1811" s="86"/>
      <c r="G1811" s="86"/>
      <c r="H1811" s="86"/>
      <c r="I1811" s="156"/>
      <c r="J1811" s="156"/>
      <c r="K1811" s="156"/>
      <c r="L1811" s="156"/>
      <c r="M1811" s="156"/>
      <c r="N1811" s="156"/>
    </row>
    <row r="1812" spans="1:14" x14ac:dyDescent="0.2">
      <c r="B1812" s="151" t="s">
        <v>158</v>
      </c>
      <c r="C1812" s="86"/>
      <c r="D1812" s="86"/>
      <c r="E1812" s="86"/>
      <c r="F1812" s="86"/>
      <c r="G1812" s="86"/>
      <c r="H1812" s="86"/>
      <c r="I1812" s="156"/>
      <c r="J1812" s="156"/>
      <c r="K1812" s="156"/>
      <c r="L1812" s="156"/>
      <c r="M1812" s="156"/>
      <c r="N1812" s="156"/>
    </row>
    <row r="1813" spans="1:14" x14ac:dyDescent="0.2">
      <c r="B1813" s="151" t="s">
        <v>161</v>
      </c>
      <c r="C1813" s="86"/>
      <c r="D1813" s="86"/>
      <c r="E1813" s="86"/>
      <c r="F1813" s="86"/>
      <c r="G1813" s="86"/>
      <c r="H1813" s="86"/>
      <c r="I1813" s="156"/>
      <c r="J1813" s="156"/>
      <c r="K1813" s="156"/>
      <c r="L1813" s="156"/>
      <c r="M1813" s="156"/>
      <c r="N1813" s="156"/>
    </row>
    <row r="1814" spans="1:14" x14ac:dyDescent="0.2">
      <c r="B1814" s="151"/>
      <c r="C1814" s="151"/>
      <c r="D1814" s="151"/>
      <c r="E1814" s="151"/>
      <c r="F1814" s="151"/>
      <c r="G1814" s="151"/>
      <c r="H1814" s="87"/>
      <c r="I1814" s="152"/>
      <c r="J1814" s="157"/>
      <c r="K1814" s="152"/>
      <c r="L1814" s="152"/>
      <c r="M1814" s="152"/>
      <c r="N1814" s="152"/>
    </row>
    <row r="1815" spans="1:14" ht="12.75" customHeight="1" x14ac:dyDescent="0.2">
      <c r="B1815" s="130" t="s">
        <v>34</v>
      </c>
      <c r="C1815" s="132" t="s">
        <v>95</v>
      </c>
      <c r="D1815" s="130" t="s">
        <v>96</v>
      </c>
      <c r="E1815" s="130" t="s">
        <v>97</v>
      </c>
      <c r="F1815" s="130" t="s">
        <v>121</v>
      </c>
      <c r="G1815" s="130" t="s">
        <v>98</v>
      </c>
      <c r="H1815" s="128" t="s">
        <v>7</v>
      </c>
      <c r="I1815" s="150" t="s">
        <v>167</v>
      </c>
      <c r="K1815" s="158"/>
      <c r="L1815" s="159"/>
      <c r="M1815" s="160" t="s">
        <v>99</v>
      </c>
      <c r="N1815" s="161" t="s">
        <v>100</v>
      </c>
    </row>
    <row r="1816" spans="1:14" x14ac:dyDescent="0.2">
      <c r="B1816" s="131"/>
      <c r="C1816" s="133"/>
      <c r="D1816" s="131"/>
      <c r="E1816" s="131"/>
      <c r="F1816" s="131"/>
      <c r="G1816" s="131"/>
      <c r="H1816" s="129"/>
      <c r="I1816" s="149" t="s">
        <v>101</v>
      </c>
      <c r="J1816" s="75" t="s">
        <v>102</v>
      </c>
      <c r="K1816" s="75" t="s">
        <v>103</v>
      </c>
      <c r="L1816" s="75" t="s">
        <v>104</v>
      </c>
      <c r="M1816" s="149"/>
      <c r="N1816" s="162"/>
    </row>
    <row r="1817" spans="1:14" ht="12.75" customHeight="1" x14ac:dyDescent="0.2">
      <c r="A1817" s="94" t="s">
        <v>211</v>
      </c>
      <c r="B1817" s="163"/>
      <c r="C1817" s="140"/>
      <c r="D1817" s="140"/>
      <c r="E1817" s="140"/>
      <c r="F1817" s="140"/>
      <c r="G1817" s="141"/>
      <c r="H1817" s="11" t="s">
        <v>16</v>
      </c>
      <c r="I1817" s="12">
        <v>102.99</v>
      </c>
      <c r="J1817" s="12">
        <v>73.39</v>
      </c>
      <c r="K1817" s="12">
        <v>37.18</v>
      </c>
      <c r="L1817" s="12"/>
      <c r="M1817" s="12">
        <v>5.87</v>
      </c>
      <c r="N1817" s="12"/>
    </row>
    <row r="1818" spans="1:14" x14ac:dyDescent="0.2">
      <c r="A1818" s="94">
        <v>31</v>
      </c>
      <c r="B1818" s="142"/>
      <c r="C1818" s="143"/>
      <c r="D1818" s="143"/>
      <c r="E1818" s="143"/>
      <c r="F1818" s="143"/>
      <c r="G1818" s="144"/>
      <c r="H1818" s="11" t="s">
        <v>24</v>
      </c>
      <c r="I1818" s="12">
        <v>770.31</v>
      </c>
      <c r="J1818" s="12">
        <v>550.4</v>
      </c>
      <c r="K1818" s="12">
        <v>276.91000000000003</v>
      </c>
      <c r="L1818" s="12"/>
      <c r="M1818" s="12">
        <v>23.97</v>
      </c>
      <c r="N1818" s="12"/>
    </row>
    <row r="1819" spans="1:14" x14ac:dyDescent="0.2">
      <c r="B1819" s="142"/>
      <c r="C1819" s="143"/>
      <c r="D1819" s="143"/>
      <c r="E1819" s="143"/>
      <c r="F1819" s="143"/>
      <c r="G1819" s="144"/>
      <c r="H1819" s="11" t="s">
        <v>18</v>
      </c>
      <c r="I1819" s="12">
        <v>61.16</v>
      </c>
      <c r="J1819" s="12">
        <v>44.52</v>
      </c>
      <c r="K1819" s="12">
        <v>22.75</v>
      </c>
      <c r="L1819" s="12"/>
      <c r="M1819" s="12">
        <v>1.22</v>
      </c>
      <c r="N1819" s="12"/>
    </row>
    <row r="1820" spans="1:14" x14ac:dyDescent="0.2">
      <c r="B1820" s="164"/>
      <c r="C1820" s="148" t="s">
        <v>163</v>
      </c>
      <c r="D1820" s="143"/>
      <c r="E1820" s="143"/>
      <c r="F1820" s="143"/>
      <c r="G1820" s="144"/>
      <c r="H1820" s="11" t="s">
        <v>63</v>
      </c>
      <c r="I1820" s="12">
        <v>61.16</v>
      </c>
      <c r="J1820" s="12">
        <v>44.52</v>
      </c>
      <c r="K1820" s="12">
        <v>22.75</v>
      </c>
      <c r="L1820" s="12"/>
      <c r="M1820" s="12">
        <v>1.22</v>
      </c>
      <c r="N1820" s="12"/>
    </row>
    <row r="1821" spans="1:14" x14ac:dyDescent="0.2">
      <c r="B1821" s="142"/>
      <c r="C1821" s="143"/>
      <c r="D1821" s="143"/>
      <c r="E1821" s="143"/>
      <c r="F1821" s="143"/>
      <c r="G1821" s="144"/>
      <c r="H1821" s="11" t="s">
        <v>56</v>
      </c>
      <c r="I1821" s="12">
        <v>770.31</v>
      </c>
      <c r="J1821" s="12">
        <v>550.4</v>
      </c>
      <c r="K1821" s="12">
        <v>276.91000000000003</v>
      </c>
      <c r="L1821" s="12"/>
      <c r="M1821" s="12">
        <v>23.97</v>
      </c>
      <c r="N1821" s="12"/>
    </row>
    <row r="1822" spans="1:14" x14ac:dyDescent="0.2">
      <c r="B1822" s="142"/>
      <c r="C1822" s="143"/>
      <c r="D1822" s="143"/>
      <c r="E1822" s="143"/>
      <c r="F1822" s="143"/>
      <c r="G1822" s="144"/>
      <c r="H1822" s="11" t="s">
        <v>28</v>
      </c>
      <c r="I1822" s="12">
        <v>61.16</v>
      </c>
      <c r="J1822" s="12">
        <v>44.52</v>
      </c>
      <c r="K1822" s="12">
        <v>22.75</v>
      </c>
      <c r="L1822" s="12"/>
      <c r="M1822" s="12">
        <v>1.22</v>
      </c>
      <c r="N1822" s="12"/>
    </row>
    <row r="1823" spans="1:14" x14ac:dyDescent="0.2">
      <c r="B1823" s="145"/>
      <c r="C1823" s="146"/>
      <c r="D1823" s="146"/>
      <c r="E1823" s="146"/>
      <c r="F1823" s="146"/>
      <c r="G1823" s="147"/>
      <c r="H1823" s="11" t="s">
        <v>17</v>
      </c>
      <c r="I1823" s="12">
        <v>19.57</v>
      </c>
      <c r="J1823" s="12">
        <v>14.92</v>
      </c>
      <c r="K1823" s="12">
        <v>7.58</v>
      </c>
      <c r="L1823" s="12"/>
      <c r="M1823" s="12">
        <v>0.49</v>
      </c>
      <c r="N1823" s="12"/>
    </row>
    <row r="1824" spans="1:14" x14ac:dyDescent="0.2">
      <c r="A1824" s="94">
        <v>1110</v>
      </c>
      <c r="B1824" s="70" t="s">
        <v>21</v>
      </c>
      <c r="C1824" s="97" t="s">
        <v>105</v>
      </c>
      <c r="D1824" s="70">
        <v>34</v>
      </c>
      <c r="E1824" s="70">
        <v>11</v>
      </c>
      <c r="F1824" s="70">
        <v>2</v>
      </c>
      <c r="G1824" s="179">
        <v>4.7</v>
      </c>
      <c r="H1824" s="165" t="s">
        <v>16</v>
      </c>
      <c r="I1824" s="166">
        <v>41.91</v>
      </c>
      <c r="J1824" s="166">
        <v>148.04</v>
      </c>
      <c r="K1824" s="166">
        <v>33.68</v>
      </c>
      <c r="L1824" s="92">
        <v>223.63</v>
      </c>
      <c r="M1824" s="88">
        <v>206.62</v>
      </c>
      <c r="N1824" s="88">
        <v>430.25</v>
      </c>
    </row>
    <row r="1825" spans="2:14" x14ac:dyDescent="0.2">
      <c r="B1825" s="8"/>
      <c r="C1825" s="8"/>
      <c r="D1825" s="8"/>
      <c r="E1825" s="8"/>
      <c r="F1825" s="8"/>
      <c r="G1825" s="8"/>
      <c r="H1825" s="135" t="s">
        <v>106</v>
      </c>
      <c r="I1825" s="136">
        <v>4316.3100000000004</v>
      </c>
      <c r="J1825" s="136">
        <v>10864.66</v>
      </c>
      <c r="K1825" s="136">
        <v>1252.22</v>
      </c>
      <c r="L1825" s="136">
        <v>16433.190000000002</v>
      </c>
      <c r="M1825" s="136">
        <v>1212.8599999999999</v>
      </c>
      <c r="N1825" s="136">
        <v>28174.63</v>
      </c>
    </row>
    <row r="1826" spans="2:14" x14ac:dyDescent="0.2">
      <c r="B1826" s="8"/>
      <c r="C1826" s="8"/>
      <c r="D1826" s="8"/>
      <c r="E1826" s="8"/>
      <c r="F1826" s="8"/>
      <c r="G1826" s="8"/>
      <c r="H1826" s="165" t="s">
        <v>24</v>
      </c>
      <c r="I1826" s="166">
        <v>0</v>
      </c>
      <c r="J1826" s="166">
        <v>0</v>
      </c>
      <c r="K1826" s="166">
        <v>0</v>
      </c>
      <c r="L1826" s="92">
        <v>0</v>
      </c>
      <c r="M1826" s="88">
        <v>0</v>
      </c>
      <c r="N1826" s="88">
        <v>0</v>
      </c>
    </row>
    <row r="1827" spans="2:14" x14ac:dyDescent="0.2">
      <c r="B1827" s="8"/>
      <c r="C1827" s="8"/>
      <c r="D1827" s="8"/>
      <c r="E1827" s="8"/>
      <c r="F1827" s="8"/>
      <c r="G1827" s="8"/>
      <c r="H1827" s="135" t="s">
        <v>106</v>
      </c>
      <c r="I1827" s="136">
        <v>0</v>
      </c>
      <c r="J1827" s="136">
        <v>0</v>
      </c>
      <c r="K1827" s="136">
        <v>0</v>
      </c>
      <c r="L1827" s="136">
        <v>0</v>
      </c>
      <c r="M1827" s="136">
        <v>0</v>
      </c>
      <c r="N1827" s="136">
        <v>0</v>
      </c>
    </row>
    <row r="1828" spans="2:14" x14ac:dyDescent="0.2">
      <c r="B1828" s="8"/>
      <c r="C1828" s="8"/>
      <c r="D1828" s="8"/>
      <c r="E1828" s="8"/>
      <c r="F1828" s="8"/>
      <c r="G1828" s="8"/>
      <c r="H1828" s="165" t="s">
        <v>37</v>
      </c>
      <c r="I1828" s="166">
        <v>0</v>
      </c>
      <c r="J1828" s="166">
        <v>0</v>
      </c>
      <c r="K1828" s="166">
        <v>0</v>
      </c>
      <c r="L1828" s="92">
        <v>0</v>
      </c>
      <c r="M1828" s="88">
        <v>0</v>
      </c>
      <c r="N1828" s="88">
        <v>0</v>
      </c>
    </row>
    <row r="1829" spans="2:14" x14ac:dyDescent="0.2">
      <c r="B1829" s="8"/>
      <c r="C1829" s="8"/>
      <c r="D1829" s="8"/>
      <c r="E1829" s="8"/>
      <c r="F1829" s="8"/>
      <c r="G1829" s="8"/>
      <c r="H1829" s="135" t="s">
        <v>106</v>
      </c>
      <c r="I1829" s="136">
        <v>0</v>
      </c>
      <c r="J1829" s="136">
        <v>0</v>
      </c>
      <c r="K1829" s="136">
        <v>0</v>
      </c>
      <c r="L1829" s="136">
        <v>0</v>
      </c>
      <c r="M1829" s="136">
        <v>0</v>
      </c>
      <c r="N1829" s="136">
        <v>0</v>
      </c>
    </row>
    <row r="1830" spans="2:14" x14ac:dyDescent="0.2">
      <c r="B1830" s="8"/>
      <c r="C1830" s="8"/>
      <c r="D1830" s="8"/>
      <c r="E1830" s="8"/>
      <c r="F1830" s="8"/>
      <c r="G1830" s="8"/>
      <c r="H1830" s="14" t="s">
        <v>18</v>
      </c>
      <c r="I1830" s="92">
        <v>0.05</v>
      </c>
      <c r="J1830" s="92">
        <v>9.51</v>
      </c>
      <c r="K1830" s="92">
        <v>3.48</v>
      </c>
      <c r="L1830" s="92">
        <v>13.040000000000001</v>
      </c>
      <c r="M1830" s="92">
        <v>15.16</v>
      </c>
      <c r="N1830" s="88">
        <v>28.200000000000003</v>
      </c>
    </row>
    <row r="1831" spans="2:14" x14ac:dyDescent="0.2">
      <c r="B1831" s="8"/>
      <c r="C1831" s="8"/>
      <c r="D1831" s="8"/>
      <c r="E1831" s="8"/>
      <c r="F1831" s="8"/>
      <c r="G1831" s="8"/>
      <c r="H1831" s="135" t="s">
        <v>106</v>
      </c>
      <c r="I1831" s="136">
        <v>3.06</v>
      </c>
      <c r="J1831" s="136">
        <v>423.39</v>
      </c>
      <c r="K1831" s="136">
        <v>79.17</v>
      </c>
      <c r="L1831" s="136">
        <v>505.62</v>
      </c>
      <c r="M1831" s="136">
        <v>18.5</v>
      </c>
      <c r="N1831" s="136">
        <v>836.94</v>
      </c>
    </row>
    <row r="1832" spans="2:14" x14ac:dyDescent="0.2">
      <c r="B1832" s="8"/>
      <c r="C1832" s="8"/>
      <c r="D1832" s="8"/>
      <c r="E1832" s="8"/>
      <c r="F1832" s="8"/>
      <c r="G1832" s="8"/>
      <c r="H1832" s="14" t="s">
        <v>63</v>
      </c>
      <c r="I1832" s="92">
        <v>0</v>
      </c>
      <c r="J1832" s="92">
        <v>0</v>
      </c>
      <c r="K1832" s="92">
        <v>0</v>
      </c>
      <c r="L1832" s="92">
        <v>0</v>
      </c>
      <c r="M1832" s="92">
        <v>0</v>
      </c>
      <c r="N1832" s="88">
        <v>0</v>
      </c>
    </row>
    <row r="1833" spans="2:14" x14ac:dyDescent="0.2">
      <c r="B1833" s="8"/>
      <c r="C1833" s="8"/>
      <c r="D1833" s="8"/>
      <c r="E1833" s="8"/>
      <c r="F1833" s="8"/>
      <c r="G1833" s="8"/>
      <c r="H1833" s="135" t="s">
        <v>106</v>
      </c>
      <c r="I1833" s="136">
        <v>0</v>
      </c>
      <c r="J1833" s="136">
        <v>0</v>
      </c>
      <c r="K1833" s="136">
        <v>0</v>
      </c>
      <c r="L1833" s="136">
        <v>0</v>
      </c>
      <c r="M1833" s="136">
        <v>0</v>
      </c>
      <c r="N1833" s="136">
        <v>0</v>
      </c>
    </row>
    <row r="1834" spans="2:14" x14ac:dyDescent="0.2">
      <c r="B1834" s="8"/>
      <c r="C1834" s="8"/>
      <c r="D1834" s="8"/>
      <c r="E1834" s="8"/>
      <c r="F1834" s="8"/>
      <c r="G1834" s="8"/>
      <c r="H1834" s="14" t="s">
        <v>56</v>
      </c>
      <c r="I1834" s="92">
        <v>0</v>
      </c>
      <c r="J1834" s="92">
        <v>0</v>
      </c>
      <c r="K1834" s="92">
        <v>0</v>
      </c>
      <c r="L1834" s="92">
        <v>0</v>
      </c>
      <c r="M1834" s="92">
        <v>0</v>
      </c>
      <c r="N1834" s="88">
        <v>0</v>
      </c>
    </row>
    <row r="1835" spans="2:14" x14ac:dyDescent="0.2">
      <c r="B1835" s="8"/>
      <c r="C1835" s="8"/>
      <c r="D1835" s="8"/>
      <c r="E1835" s="8"/>
      <c r="F1835" s="8"/>
      <c r="G1835" s="8"/>
      <c r="H1835" s="135" t="s">
        <v>106</v>
      </c>
      <c r="I1835" s="136">
        <v>0</v>
      </c>
      <c r="J1835" s="136">
        <v>0</v>
      </c>
      <c r="K1835" s="136">
        <v>0</v>
      </c>
      <c r="L1835" s="136">
        <v>0</v>
      </c>
      <c r="M1835" s="136">
        <v>0</v>
      </c>
      <c r="N1835" s="136">
        <v>0</v>
      </c>
    </row>
    <row r="1836" spans="2:14" x14ac:dyDescent="0.2">
      <c r="B1836" s="8"/>
      <c r="C1836" s="8"/>
      <c r="D1836" s="8"/>
      <c r="E1836" s="8"/>
      <c r="F1836" s="8"/>
      <c r="G1836" s="8"/>
      <c r="H1836" s="14" t="s">
        <v>28</v>
      </c>
      <c r="I1836" s="92">
        <v>0</v>
      </c>
      <c r="J1836" s="92">
        <v>0</v>
      </c>
      <c r="K1836" s="92">
        <v>0</v>
      </c>
      <c r="L1836" s="92">
        <v>0</v>
      </c>
      <c r="M1836" s="92">
        <v>0</v>
      </c>
      <c r="N1836" s="88">
        <v>0</v>
      </c>
    </row>
    <row r="1837" spans="2:14" x14ac:dyDescent="0.2">
      <c r="B1837" s="8"/>
      <c r="C1837" s="8"/>
      <c r="D1837" s="8"/>
      <c r="E1837" s="8"/>
      <c r="F1837" s="8"/>
      <c r="G1837" s="8"/>
      <c r="H1837" s="135" t="s">
        <v>106</v>
      </c>
      <c r="I1837" s="136">
        <v>0</v>
      </c>
      <c r="J1837" s="136">
        <v>0</v>
      </c>
      <c r="K1837" s="136">
        <v>0</v>
      </c>
      <c r="L1837" s="136">
        <v>0</v>
      </c>
      <c r="M1837" s="136">
        <v>0</v>
      </c>
      <c r="N1837" s="136">
        <v>0</v>
      </c>
    </row>
    <row r="1838" spans="2:14" x14ac:dyDescent="0.2">
      <c r="B1838" s="180"/>
      <c r="C1838" s="180"/>
      <c r="D1838" s="180"/>
      <c r="E1838" s="180"/>
      <c r="F1838" s="180"/>
      <c r="G1838" s="180"/>
      <c r="H1838" s="14" t="s">
        <v>17</v>
      </c>
      <c r="I1838" s="92">
        <v>32.51</v>
      </c>
      <c r="J1838" s="92">
        <v>71.52</v>
      </c>
      <c r="K1838" s="92">
        <v>4.13</v>
      </c>
      <c r="L1838" s="92">
        <v>108.16</v>
      </c>
      <c r="M1838" s="92">
        <v>107.38</v>
      </c>
      <c r="N1838" s="88">
        <v>215.54</v>
      </c>
    </row>
    <row r="1839" spans="2:14" x14ac:dyDescent="0.2">
      <c r="B1839" s="180"/>
      <c r="C1839" s="180"/>
      <c r="D1839" s="180"/>
      <c r="E1839" s="180"/>
      <c r="F1839" s="180"/>
      <c r="G1839" s="180"/>
      <c r="H1839" s="135" t="s">
        <v>106</v>
      </c>
      <c r="I1839" s="136">
        <v>636.22</v>
      </c>
      <c r="J1839" s="136">
        <v>1067.08</v>
      </c>
      <c r="K1839" s="136">
        <v>31.31</v>
      </c>
      <c r="L1839" s="136">
        <v>1734.61</v>
      </c>
      <c r="M1839" s="136">
        <v>52.62</v>
      </c>
      <c r="N1839" s="136">
        <v>2854.03</v>
      </c>
    </row>
    <row r="1840" spans="2:14" x14ac:dyDescent="0.2">
      <c r="B1840" s="180"/>
      <c r="C1840" s="180"/>
      <c r="D1840" s="180"/>
      <c r="E1840" s="180"/>
      <c r="F1840" s="180"/>
      <c r="G1840" s="180"/>
      <c r="H1840" s="13" t="s">
        <v>107</v>
      </c>
      <c r="I1840" s="91">
        <v>0</v>
      </c>
      <c r="J1840" s="91">
        <v>0</v>
      </c>
      <c r="K1840" s="91">
        <v>0</v>
      </c>
      <c r="L1840" s="91">
        <v>0</v>
      </c>
      <c r="M1840" s="91">
        <v>0</v>
      </c>
      <c r="N1840" s="85">
        <v>0</v>
      </c>
    </row>
    <row r="1841" spans="1:14" x14ac:dyDescent="0.2">
      <c r="B1841" s="180"/>
      <c r="C1841" s="180"/>
      <c r="D1841" s="180"/>
      <c r="E1841" s="180"/>
      <c r="F1841" s="180"/>
      <c r="G1841" s="180"/>
      <c r="H1841" s="137" t="s">
        <v>122</v>
      </c>
      <c r="I1841" s="136">
        <v>4955.5900000000011</v>
      </c>
      <c r="J1841" s="136">
        <v>12355.13</v>
      </c>
      <c r="K1841" s="136">
        <v>1362.7</v>
      </c>
      <c r="L1841" s="136">
        <v>18673.420000000002</v>
      </c>
      <c r="M1841" s="136">
        <v>1283.9799999999998</v>
      </c>
      <c r="N1841" s="136">
        <v>31865.599999999999</v>
      </c>
    </row>
    <row r="1843" spans="1:14" x14ac:dyDescent="0.2">
      <c r="B1843" s="171" t="s">
        <v>108</v>
      </c>
      <c r="C1843" s="171"/>
      <c r="D1843" s="171"/>
      <c r="E1843" s="171"/>
      <c r="F1843" s="172"/>
      <c r="G1843" s="151"/>
      <c r="H1843" s="87"/>
      <c r="I1843" s="152"/>
      <c r="J1843" s="170"/>
      <c r="K1843" s="170"/>
      <c r="L1843" s="170"/>
      <c r="M1843" s="170"/>
      <c r="N1843" s="170"/>
    </row>
    <row r="1844" spans="1:14" x14ac:dyDescent="0.2">
      <c r="A1844" s="95"/>
      <c r="B1844" s="87" t="s">
        <v>156</v>
      </c>
      <c r="C1844" s="87"/>
      <c r="D1844" s="87"/>
      <c r="E1844" s="87"/>
      <c r="F1844" s="87"/>
      <c r="G1844" s="87"/>
      <c r="H1844" s="87"/>
      <c r="I1844" s="87"/>
      <c r="J1844" s="173"/>
      <c r="K1844" s="173"/>
      <c r="L1844" s="173"/>
      <c r="M1844" s="173"/>
      <c r="N1844" s="173"/>
    </row>
    <row r="1845" spans="1:14" x14ac:dyDescent="0.2">
      <c r="B1845" s="151" t="s">
        <v>109</v>
      </c>
      <c r="C1845" s="151"/>
      <c r="D1845" s="151"/>
      <c r="E1845" s="151"/>
      <c r="F1845" s="151"/>
      <c r="G1845" s="151"/>
      <c r="H1845" s="151"/>
      <c r="I1845" s="151"/>
      <c r="J1845" s="170"/>
      <c r="K1845" s="170"/>
      <c r="L1845" s="170"/>
      <c r="M1845" s="170"/>
      <c r="N1845" s="170"/>
    </row>
    <row r="1846" spans="1:14" x14ac:dyDescent="0.2">
      <c r="B1846" s="151" t="s">
        <v>110</v>
      </c>
      <c r="C1846" s="151"/>
      <c r="D1846" s="151"/>
      <c r="E1846" s="151"/>
      <c r="F1846" s="151"/>
      <c r="G1846" s="151"/>
      <c r="H1846" s="151"/>
      <c r="I1846" s="151"/>
      <c r="J1846" s="170"/>
      <c r="K1846" s="170"/>
      <c r="L1846" s="170"/>
      <c r="M1846" s="170"/>
      <c r="N1846" s="170"/>
    </row>
    <row r="1847" spans="1:14" x14ac:dyDescent="0.2">
      <c r="B1847" s="151" t="s">
        <v>111</v>
      </c>
      <c r="C1847" s="151"/>
      <c r="D1847" s="151"/>
      <c r="E1847" s="151"/>
      <c r="F1847" s="151"/>
      <c r="G1847" s="151"/>
      <c r="H1847" s="151"/>
      <c r="I1847" s="151"/>
      <c r="J1847" s="170"/>
      <c r="K1847" s="170"/>
      <c r="L1847" s="170"/>
      <c r="M1847" s="170"/>
      <c r="N1847" s="170"/>
    </row>
    <row r="1848" spans="1:14" x14ac:dyDescent="0.2">
      <c r="B1848" s="151" t="s">
        <v>112</v>
      </c>
      <c r="C1848" s="151"/>
      <c r="D1848" s="151"/>
      <c r="E1848" s="151"/>
      <c r="F1848" s="151"/>
      <c r="G1848" s="151"/>
      <c r="H1848" s="151"/>
      <c r="I1848" s="151"/>
      <c r="J1848" s="152"/>
      <c r="K1848" s="152"/>
      <c r="L1848" s="152"/>
      <c r="M1848" s="152"/>
      <c r="N1848" s="152"/>
    </row>
    <row r="1849" spans="1:14" x14ac:dyDescent="0.2">
      <c r="B1849" s="151" t="s">
        <v>113</v>
      </c>
      <c r="C1849" s="151"/>
      <c r="D1849" s="151"/>
      <c r="E1849" s="151"/>
      <c r="F1849" s="151"/>
      <c r="G1849" s="151"/>
      <c r="H1849" s="151"/>
      <c r="I1849" s="151"/>
      <c r="J1849" s="152"/>
      <c r="K1849" s="152"/>
      <c r="L1849" s="152"/>
      <c r="M1849" s="152"/>
      <c r="N1849" s="152"/>
    </row>
    <row r="1850" spans="1:14" x14ac:dyDescent="0.2">
      <c r="B1850" s="151" t="s">
        <v>114</v>
      </c>
      <c r="C1850" s="151"/>
      <c r="D1850" s="151"/>
      <c r="E1850" s="151"/>
      <c r="F1850" s="151"/>
      <c r="G1850" s="151"/>
      <c r="H1850" s="151"/>
      <c r="I1850" s="151"/>
      <c r="J1850" s="152"/>
      <c r="K1850" s="152"/>
      <c r="L1850" s="152"/>
      <c r="M1850" s="152"/>
      <c r="N1850" s="152"/>
    </row>
    <row r="1851" spans="1:14" x14ac:dyDescent="0.2">
      <c r="B1851" s="151" t="s">
        <v>115</v>
      </c>
      <c r="C1851" s="151"/>
      <c r="D1851" s="151"/>
      <c r="E1851" s="151"/>
      <c r="F1851" s="151"/>
      <c r="G1851" s="151"/>
      <c r="H1851" s="151"/>
      <c r="I1851" s="151"/>
      <c r="J1851" s="152"/>
      <c r="K1851" s="152"/>
      <c r="L1851" s="152"/>
      <c r="M1851" s="152"/>
      <c r="N1851" s="152"/>
    </row>
    <row r="1852" spans="1:14" x14ac:dyDescent="0.2">
      <c r="B1852" s="174"/>
      <c r="C1852" s="174"/>
      <c r="D1852" s="174"/>
      <c r="E1852" s="174"/>
      <c r="F1852" s="174"/>
      <c r="G1852" s="174"/>
      <c r="H1852" s="174"/>
      <c r="I1852" s="175"/>
      <c r="J1852" s="152"/>
      <c r="K1852" s="152"/>
      <c r="L1852" s="152"/>
      <c r="M1852" s="152"/>
      <c r="N1852" s="152"/>
    </row>
    <row r="1853" spans="1:14" x14ac:dyDescent="0.2">
      <c r="B1853" s="151" t="s">
        <v>116</v>
      </c>
      <c r="C1853" s="151"/>
      <c r="D1853" s="151"/>
      <c r="E1853" s="151"/>
      <c r="F1853" s="151"/>
      <c r="G1853" s="151"/>
      <c r="H1853" s="87"/>
      <c r="I1853" s="152"/>
      <c r="J1853" s="152" t="s">
        <v>117</v>
      </c>
      <c r="K1853" s="152"/>
      <c r="L1853" s="152"/>
      <c r="M1853" s="152"/>
      <c r="N1853" s="152"/>
    </row>
    <row r="1854" spans="1:14" x14ac:dyDescent="0.2">
      <c r="B1854" s="176" t="s">
        <v>155</v>
      </c>
      <c r="C1854" s="176"/>
      <c r="D1854" s="151"/>
      <c r="E1854" s="151"/>
      <c r="F1854" s="151"/>
      <c r="G1854" s="151"/>
      <c r="H1854" s="87"/>
      <c r="I1854" s="152"/>
      <c r="J1854" s="157"/>
      <c r="K1854" s="157"/>
      <c r="L1854" s="157"/>
      <c r="M1854" s="152"/>
      <c r="N1854" s="152"/>
    </row>
    <row r="1855" spans="1:14" x14ac:dyDescent="0.2">
      <c r="B1855" s="177" t="s">
        <v>118</v>
      </c>
      <c r="C1855" s="151"/>
      <c r="D1855" s="151"/>
      <c r="E1855" s="151"/>
      <c r="F1855" s="151"/>
      <c r="G1855" s="151"/>
      <c r="H1855" s="87"/>
      <c r="I1855" s="152"/>
      <c r="J1855" s="152" t="s">
        <v>118</v>
      </c>
      <c r="K1855" s="152"/>
      <c r="L1855" s="152"/>
      <c r="M1855" s="152"/>
      <c r="N1855" s="152"/>
    </row>
    <row r="1856" spans="1:14" x14ac:dyDescent="0.2">
      <c r="B1856" s="151"/>
      <c r="C1856" s="151"/>
      <c r="D1856" s="151"/>
      <c r="E1856" s="151"/>
      <c r="F1856" s="151"/>
      <c r="G1856" s="151"/>
      <c r="H1856" s="87"/>
      <c r="I1856" s="152"/>
      <c r="J1856" s="152"/>
      <c r="K1856" s="152"/>
      <c r="L1856" s="152"/>
      <c r="M1856" s="152"/>
      <c r="N1856" s="152"/>
    </row>
    <row r="1857" spans="1:14" x14ac:dyDescent="0.2">
      <c r="B1857" s="176"/>
      <c r="C1857" s="176"/>
      <c r="D1857" s="151"/>
      <c r="E1857" s="151"/>
      <c r="F1857" s="151"/>
      <c r="G1857" s="151"/>
      <c r="H1857" s="87"/>
      <c r="I1857" s="152"/>
      <c r="J1857" s="157"/>
      <c r="K1857" s="157"/>
      <c r="L1857" s="157"/>
      <c r="M1857" s="152"/>
      <c r="N1857" s="152"/>
    </row>
    <row r="1858" spans="1:14" x14ac:dyDescent="0.2">
      <c r="B1858" s="96" t="s">
        <v>119</v>
      </c>
      <c r="C1858" s="151"/>
      <c r="D1858" s="151"/>
      <c r="E1858" s="151"/>
      <c r="F1858" s="151"/>
      <c r="G1858" s="151"/>
      <c r="H1858" s="87"/>
      <c r="I1858" s="152"/>
      <c r="K1858" s="178" t="s">
        <v>119</v>
      </c>
      <c r="L1858" s="178"/>
      <c r="M1858" s="152"/>
      <c r="N1858" s="152"/>
    </row>
    <row r="1859" spans="1:14" x14ac:dyDescent="0.2">
      <c r="B1859" s="151"/>
      <c r="C1859" s="151"/>
      <c r="D1859" s="151"/>
      <c r="E1859" s="151"/>
      <c r="F1859" s="151"/>
      <c r="G1859" s="151"/>
      <c r="H1859" s="87"/>
      <c r="I1859" s="152"/>
      <c r="J1859" s="152"/>
      <c r="K1859" s="152"/>
      <c r="L1859" s="152"/>
      <c r="M1859" s="152"/>
      <c r="N1859" s="152"/>
    </row>
    <row r="1860" spans="1:14" x14ac:dyDescent="0.2">
      <c r="B1860" s="174" t="s">
        <v>120</v>
      </c>
      <c r="C1860" s="151"/>
      <c r="D1860" s="151"/>
      <c r="E1860" s="151"/>
      <c r="F1860" s="151"/>
      <c r="G1860" s="151"/>
      <c r="H1860" s="87"/>
      <c r="I1860" s="152"/>
      <c r="J1860" s="152" t="s">
        <v>120</v>
      </c>
      <c r="K1860" s="152"/>
      <c r="L1860" s="152"/>
      <c r="M1860" s="152"/>
      <c r="N1860" s="152"/>
    </row>
    <row r="1861" spans="1:14" x14ac:dyDescent="0.2">
      <c r="A1861" s="139"/>
    </row>
    <row r="1862" spans="1:14" x14ac:dyDescent="0.2">
      <c r="A1862" s="138"/>
      <c r="B1862" s="151"/>
      <c r="C1862" s="151"/>
      <c r="D1862" s="151"/>
      <c r="E1862" s="151"/>
      <c r="F1862" s="151"/>
      <c r="G1862" s="151"/>
      <c r="H1862" s="87"/>
      <c r="I1862" s="152"/>
      <c r="J1862" s="152"/>
      <c r="K1862" s="152"/>
      <c r="M1862" s="152"/>
      <c r="N1862" s="154" t="s">
        <v>87</v>
      </c>
    </row>
    <row r="1863" spans="1:14" x14ac:dyDescent="0.2">
      <c r="B1863" s="151"/>
      <c r="C1863" s="151"/>
      <c r="D1863" s="151"/>
      <c r="E1863" s="151"/>
      <c r="F1863" s="151"/>
      <c r="G1863" s="151"/>
      <c r="H1863" s="87"/>
      <c r="I1863" s="152"/>
      <c r="J1863" s="152"/>
      <c r="K1863" s="152"/>
      <c r="M1863" s="152"/>
      <c r="N1863" s="154" t="s">
        <v>88</v>
      </c>
    </row>
    <row r="1864" spans="1:14" x14ac:dyDescent="0.2">
      <c r="B1864" s="151"/>
      <c r="C1864" s="151"/>
      <c r="D1864" s="151"/>
      <c r="E1864" s="151"/>
      <c r="F1864" s="151"/>
      <c r="G1864" s="151"/>
      <c r="H1864" s="87"/>
      <c r="I1864" s="152"/>
      <c r="J1864" s="152"/>
      <c r="K1864" s="152"/>
      <c r="M1864" s="152"/>
      <c r="N1864" s="154" t="s">
        <v>89</v>
      </c>
    </row>
    <row r="1865" spans="1:14" x14ac:dyDescent="0.2">
      <c r="B1865" s="151"/>
      <c r="C1865" s="151"/>
      <c r="D1865" s="151"/>
      <c r="E1865" s="151"/>
      <c r="F1865" s="151"/>
      <c r="G1865" s="151"/>
      <c r="H1865" s="87"/>
      <c r="I1865" s="152"/>
      <c r="J1865" s="152"/>
      <c r="K1865" s="152"/>
      <c r="L1865" s="152"/>
      <c r="M1865" s="152"/>
      <c r="N1865" s="152"/>
    </row>
    <row r="1866" spans="1:14" x14ac:dyDescent="0.2">
      <c r="B1866" s="151"/>
      <c r="D1866" s="151"/>
      <c r="E1866" s="151"/>
      <c r="F1866" s="151"/>
      <c r="G1866" s="151"/>
      <c r="H1866" s="151" t="s">
        <v>90</v>
      </c>
      <c r="I1866" s="151"/>
      <c r="J1866" s="151"/>
      <c r="K1866" s="151"/>
      <c r="L1866" s="151"/>
      <c r="M1866" s="152"/>
      <c r="N1866" s="152"/>
    </row>
    <row r="1867" spans="1:14" x14ac:dyDescent="0.2">
      <c r="B1867" s="151"/>
      <c r="D1867" s="151"/>
      <c r="E1867" s="151"/>
      <c r="F1867" s="151" t="s">
        <v>91</v>
      </c>
      <c r="G1867" s="151"/>
      <c r="H1867" s="151"/>
      <c r="I1867" s="151"/>
      <c r="J1867" s="151"/>
      <c r="K1867" s="151"/>
      <c r="L1867" s="151"/>
      <c r="M1867" s="152"/>
      <c r="N1867" s="152"/>
    </row>
    <row r="1868" spans="1:14" x14ac:dyDescent="0.2">
      <c r="B1868" s="151" t="s">
        <v>92</v>
      </c>
      <c r="C1868" s="86"/>
      <c r="D1868" s="86"/>
      <c r="E1868" s="86"/>
      <c r="F1868" s="86"/>
      <c r="G1868" s="86"/>
      <c r="H1868" s="86"/>
      <c r="I1868" s="156"/>
      <c r="J1868" s="156"/>
      <c r="K1868" s="156"/>
      <c r="L1868" s="152" t="s">
        <v>93</v>
      </c>
      <c r="M1868" s="152"/>
      <c r="N1868" s="152"/>
    </row>
    <row r="1869" spans="1:14" x14ac:dyDescent="0.2">
      <c r="B1869" s="151"/>
      <c r="C1869" s="86"/>
      <c r="D1869" s="86"/>
      <c r="E1869" s="86"/>
      <c r="F1869" s="86"/>
      <c r="G1869" s="86"/>
      <c r="H1869" s="86"/>
      <c r="I1869" s="156"/>
      <c r="J1869" s="156"/>
      <c r="K1869" s="156"/>
      <c r="L1869" s="156"/>
      <c r="M1869" s="156"/>
      <c r="N1869" s="156"/>
    </row>
    <row r="1870" spans="1:14" x14ac:dyDescent="0.2">
      <c r="B1870" s="151" t="s">
        <v>159</v>
      </c>
      <c r="C1870" s="86"/>
      <c r="D1870" s="86"/>
      <c r="E1870" s="86"/>
      <c r="F1870" s="86"/>
      <c r="G1870" s="86"/>
      <c r="H1870" s="86"/>
      <c r="I1870" s="156"/>
      <c r="J1870" s="156"/>
      <c r="K1870" s="156"/>
      <c r="L1870" s="156"/>
      <c r="M1870" s="156"/>
      <c r="N1870" s="156"/>
    </row>
    <row r="1871" spans="1:14" x14ac:dyDescent="0.2">
      <c r="B1871" s="151" t="s">
        <v>94</v>
      </c>
      <c r="C1871" s="86"/>
      <c r="D1871" s="86"/>
      <c r="E1871" s="86"/>
      <c r="F1871" s="86"/>
      <c r="G1871" s="86"/>
      <c r="H1871" s="86"/>
      <c r="I1871" s="156"/>
      <c r="J1871" s="156"/>
      <c r="K1871" s="156"/>
      <c r="L1871" s="156"/>
      <c r="M1871" s="156"/>
      <c r="N1871" s="156"/>
    </row>
    <row r="1872" spans="1:14" x14ac:dyDescent="0.2">
      <c r="B1872" s="151" t="s">
        <v>158</v>
      </c>
      <c r="C1872" s="86"/>
      <c r="D1872" s="86"/>
      <c r="E1872" s="86"/>
      <c r="F1872" s="86"/>
      <c r="G1872" s="86"/>
      <c r="H1872" s="86"/>
      <c r="I1872" s="156"/>
      <c r="J1872" s="156"/>
      <c r="K1872" s="156"/>
      <c r="L1872" s="156"/>
      <c r="M1872" s="156"/>
      <c r="N1872" s="156"/>
    </row>
    <row r="1873" spans="1:14" x14ac:dyDescent="0.2">
      <c r="B1873" s="151" t="s">
        <v>161</v>
      </c>
      <c r="C1873" s="86"/>
      <c r="D1873" s="86"/>
      <c r="E1873" s="86"/>
      <c r="F1873" s="86"/>
      <c r="G1873" s="86"/>
      <c r="H1873" s="86"/>
      <c r="I1873" s="156"/>
      <c r="J1873" s="156"/>
      <c r="K1873" s="156"/>
      <c r="L1873" s="156"/>
      <c r="M1873" s="156"/>
      <c r="N1873" s="156"/>
    </row>
    <row r="1874" spans="1:14" x14ac:dyDescent="0.2">
      <c r="B1874" s="151"/>
      <c r="C1874" s="151"/>
      <c r="D1874" s="151"/>
      <c r="E1874" s="151"/>
      <c r="F1874" s="151"/>
      <c r="G1874" s="151"/>
      <c r="H1874" s="87"/>
      <c r="I1874" s="152"/>
      <c r="J1874" s="157"/>
      <c r="K1874" s="152"/>
      <c r="L1874" s="152"/>
      <c r="M1874" s="152"/>
      <c r="N1874" s="152"/>
    </row>
    <row r="1875" spans="1:14" ht="12.75" customHeight="1" x14ac:dyDescent="0.2">
      <c r="B1875" s="130" t="s">
        <v>34</v>
      </c>
      <c r="C1875" s="132" t="s">
        <v>95</v>
      </c>
      <c r="D1875" s="130" t="s">
        <v>96</v>
      </c>
      <c r="E1875" s="130" t="s">
        <v>97</v>
      </c>
      <c r="F1875" s="130" t="s">
        <v>121</v>
      </c>
      <c r="G1875" s="130" t="s">
        <v>98</v>
      </c>
      <c r="H1875" s="128" t="s">
        <v>7</v>
      </c>
      <c r="I1875" s="150" t="s">
        <v>167</v>
      </c>
      <c r="K1875" s="158"/>
      <c r="L1875" s="159"/>
      <c r="M1875" s="160" t="s">
        <v>99</v>
      </c>
      <c r="N1875" s="161" t="s">
        <v>100</v>
      </c>
    </row>
    <row r="1876" spans="1:14" x14ac:dyDescent="0.2">
      <c r="B1876" s="131"/>
      <c r="C1876" s="133"/>
      <c r="D1876" s="131"/>
      <c r="E1876" s="131"/>
      <c r="F1876" s="131"/>
      <c r="G1876" s="131"/>
      <c r="H1876" s="129"/>
      <c r="I1876" s="149" t="s">
        <v>101</v>
      </c>
      <c r="J1876" s="75" t="s">
        <v>102</v>
      </c>
      <c r="K1876" s="75" t="s">
        <v>103</v>
      </c>
      <c r="L1876" s="75" t="s">
        <v>104</v>
      </c>
      <c r="M1876" s="149"/>
      <c r="N1876" s="162"/>
    </row>
    <row r="1877" spans="1:14" ht="12.75" customHeight="1" x14ac:dyDescent="0.2">
      <c r="A1877" s="94" t="s">
        <v>212</v>
      </c>
      <c r="B1877" s="163"/>
      <c r="C1877" s="140"/>
      <c r="D1877" s="140"/>
      <c r="E1877" s="140"/>
      <c r="F1877" s="140"/>
      <c r="G1877" s="141"/>
      <c r="H1877" s="11" t="s">
        <v>16</v>
      </c>
      <c r="I1877" s="12">
        <v>102.99</v>
      </c>
      <c r="J1877" s="12">
        <v>73.39</v>
      </c>
      <c r="K1877" s="12">
        <v>37.18</v>
      </c>
      <c r="L1877" s="12"/>
      <c r="M1877" s="12">
        <v>5.87</v>
      </c>
      <c r="N1877" s="12"/>
    </row>
    <row r="1878" spans="1:14" x14ac:dyDescent="0.2">
      <c r="A1878" s="94">
        <v>32</v>
      </c>
      <c r="B1878" s="142"/>
      <c r="C1878" s="143"/>
      <c r="D1878" s="143"/>
      <c r="E1878" s="143"/>
      <c r="F1878" s="143"/>
      <c r="G1878" s="144"/>
      <c r="H1878" s="11" t="s">
        <v>24</v>
      </c>
      <c r="I1878" s="12">
        <v>770.31</v>
      </c>
      <c r="J1878" s="12">
        <v>550.4</v>
      </c>
      <c r="K1878" s="12">
        <v>276.91000000000003</v>
      </c>
      <c r="L1878" s="12"/>
      <c r="M1878" s="12">
        <v>23.97</v>
      </c>
      <c r="N1878" s="12"/>
    </row>
    <row r="1879" spans="1:14" x14ac:dyDescent="0.2">
      <c r="B1879" s="142"/>
      <c r="C1879" s="143"/>
      <c r="D1879" s="143"/>
      <c r="E1879" s="143"/>
      <c r="F1879" s="143"/>
      <c r="G1879" s="144"/>
      <c r="H1879" s="11" t="s">
        <v>18</v>
      </c>
      <c r="I1879" s="12">
        <v>61.16</v>
      </c>
      <c r="J1879" s="12">
        <v>44.52</v>
      </c>
      <c r="K1879" s="12">
        <v>22.75</v>
      </c>
      <c r="L1879" s="12"/>
      <c r="M1879" s="12">
        <v>1.22</v>
      </c>
      <c r="N1879" s="12"/>
    </row>
    <row r="1880" spans="1:14" x14ac:dyDescent="0.2">
      <c r="B1880" s="164"/>
      <c r="C1880" s="148" t="s">
        <v>163</v>
      </c>
      <c r="D1880" s="143"/>
      <c r="E1880" s="143"/>
      <c r="F1880" s="143"/>
      <c r="G1880" s="144"/>
      <c r="H1880" s="11" t="s">
        <v>63</v>
      </c>
      <c r="I1880" s="12">
        <v>61.16</v>
      </c>
      <c r="J1880" s="12">
        <v>44.52</v>
      </c>
      <c r="K1880" s="12">
        <v>22.75</v>
      </c>
      <c r="L1880" s="12"/>
      <c r="M1880" s="12">
        <v>1.22</v>
      </c>
      <c r="N1880" s="12"/>
    </row>
    <row r="1881" spans="1:14" x14ac:dyDescent="0.2">
      <c r="B1881" s="142"/>
      <c r="C1881" s="143"/>
      <c r="D1881" s="143"/>
      <c r="E1881" s="143"/>
      <c r="F1881" s="143"/>
      <c r="G1881" s="144"/>
      <c r="H1881" s="11" t="s">
        <v>56</v>
      </c>
      <c r="I1881" s="12">
        <v>770.31</v>
      </c>
      <c r="J1881" s="12">
        <v>550.4</v>
      </c>
      <c r="K1881" s="12">
        <v>276.91000000000003</v>
      </c>
      <c r="L1881" s="12"/>
      <c r="M1881" s="12">
        <v>23.97</v>
      </c>
      <c r="N1881" s="12"/>
    </row>
    <row r="1882" spans="1:14" x14ac:dyDescent="0.2">
      <c r="B1882" s="142"/>
      <c r="C1882" s="143"/>
      <c r="D1882" s="143"/>
      <c r="E1882" s="143"/>
      <c r="F1882" s="143"/>
      <c r="G1882" s="144"/>
      <c r="H1882" s="11" t="s">
        <v>28</v>
      </c>
      <c r="I1882" s="12">
        <v>61.16</v>
      </c>
      <c r="J1882" s="12">
        <v>44.52</v>
      </c>
      <c r="K1882" s="12">
        <v>22.75</v>
      </c>
      <c r="L1882" s="12"/>
      <c r="M1882" s="12">
        <v>1.22</v>
      </c>
      <c r="N1882" s="12"/>
    </row>
    <row r="1883" spans="1:14" x14ac:dyDescent="0.2">
      <c r="B1883" s="145"/>
      <c r="C1883" s="146"/>
      <c r="D1883" s="146"/>
      <c r="E1883" s="146"/>
      <c r="F1883" s="146"/>
      <c r="G1883" s="147"/>
      <c r="H1883" s="11" t="s">
        <v>17</v>
      </c>
      <c r="I1883" s="12">
        <v>19.57</v>
      </c>
      <c r="J1883" s="12">
        <v>14.92</v>
      </c>
      <c r="K1883" s="12">
        <v>7.58</v>
      </c>
      <c r="L1883" s="12"/>
      <c r="M1883" s="12">
        <v>0.49</v>
      </c>
      <c r="N1883" s="12"/>
    </row>
    <row r="1884" spans="1:14" x14ac:dyDescent="0.2">
      <c r="A1884" s="94">
        <v>1147</v>
      </c>
      <c r="B1884" s="70" t="s">
        <v>21</v>
      </c>
      <c r="C1884" s="97" t="s">
        <v>105</v>
      </c>
      <c r="D1884" s="70">
        <v>34</v>
      </c>
      <c r="E1884" s="70">
        <v>11</v>
      </c>
      <c r="F1884" s="70">
        <v>3</v>
      </c>
      <c r="G1884" s="179">
        <v>5.3</v>
      </c>
      <c r="H1884" s="165" t="s">
        <v>16</v>
      </c>
      <c r="I1884" s="166">
        <v>52.55</v>
      </c>
      <c r="J1884" s="166">
        <v>184.33</v>
      </c>
      <c r="K1884" s="166">
        <v>32.79</v>
      </c>
      <c r="L1884" s="92">
        <v>269.67</v>
      </c>
      <c r="M1884" s="88">
        <v>210.08</v>
      </c>
      <c r="N1884" s="88">
        <v>479.75</v>
      </c>
    </row>
    <row r="1885" spans="1:14" x14ac:dyDescent="0.2">
      <c r="B1885" s="8"/>
      <c r="C1885" s="8"/>
      <c r="D1885" s="8"/>
      <c r="E1885" s="8"/>
      <c r="F1885" s="8"/>
      <c r="G1885" s="8"/>
      <c r="H1885" s="135" t="s">
        <v>106</v>
      </c>
      <c r="I1885" s="136">
        <v>5412.12</v>
      </c>
      <c r="J1885" s="136">
        <v>13527.98</v>
      </c>
      <c r="K1885" s="136">
        <v>1219.1300000000001</v>
      </c>
      <c r="L1885" s="136">
        <v>20159.23</v>
      </c>
      <c r="M1885" s="136">
        <v>1233.17</v>
      </c>
      <c r="N1885" s="136">
        <v>34156.300000000003</v>
      </c>
    </row>
    <row r="1886" spans="1:14" x14ac:dyDescent="0.2">
      <c r="B1886" s="8"/>
      <c r="C1886" s="8"/>
      <c r="D1886" s="8"/>
      <c r="E1886" s="8"/>
      <c r="F1886" s="8"/>
      <c r="G1886" s="8"/>
      <c r="H1886" s="165" t="s">
        <v>24</v>
      </c>
      <c r="I1886" s="166">
        <v>0</v>
      </c>
      <c r="J1886" s="166">
        <v>0</v>
      </c>
      <c r="K1886" s="166">
        <v>0</v>
      </c>
      <c r="L1886" s="92">
        <v>0</v>
      </c>
      <c r="M1886" s="88">
        <v>0</v>
      </c>
      <c r="N1886" s="88">
        <v>0</v>
      </c>
    </row>
    <row r="1887" spans="1:14" x14ac:dyDescent="0.2">
      <c r="B1887" s="8"/>
      <c r="C1887" s="8"/>
      <c r="D1887" s="8"/>
      <c r="E1887" s="8"/>
      <c r="F1887" s="8"/>
      <c r="G1887" s="8"/>
      <c r="H1887" s="135" t="s">
        <v>106</v>
      </c>
      <c r="I1887" s="136">
        <v>0</v>
      </c>
      <c r="J1887" s="136">
        <v>0</v>
      </c>
      <c r="K1887" s="136">
        <v>0</v>
      </c>
      <c r="L1887" s="136">
        <v>0</v>
      </c>
      <c r="M1887" s="136">
        <v>0</v>
      </c>
      <c r="N1887" s="136">
        <v>0</v>
      </c>
    </row>
    <row r="1888" spans="1:14" x14ac:dyDescent="0.2">
      <c r="B1888" s="8"/>
      <c r="C1888" s="8"/>
      <c r="D1888" s="8"/>
      <c r="E1888" s="8"/>
      <c r="F1888" s="8"/>
      <c r="G1888" s="8"/>
      <c r="H1888" s="165" t="s">
        <v>37</v>
      </c>
      <c r="I1888" s="166">
        <v>0</v>
      </c>
      <c r="J1888" s="166">
        <v>0</v>
      </c>
      <c r="K1888" s="166">
        <v>0</v>
      </c>
      <c r="L1888" s="92">
        <v>0</v>
      </c>
      <c r="M1888" s="88">
        <v>0</v>
      </c>
      <c r="N1888" s="88">
        <v>0</v>
      </c>
    </row>
    <row r="1889" spans="1:14" x14ac:dyDescent="0.2">
      <c r="B1889" s="8"/>
      <c r="C1889" s="8"/>
      <c r="D1889" s="8"/>
      <c r="E1889" s="8"/>
      <c r="F1889" s="8"/>
      <c r="G1889" s="8"/>
      <c r="H1889" s="135" t="s">
        <v>106</v>
      </c>
      <c r="I1889" s="136">
        <v>0</v>
      </c>
      <c r="J1889" s="136">
        <v>0</v>
      </c>
      <c r="K1889" s="136">
        <v>0</v>
      </c>
      <c r="L1889" s="136">
        <v>0</v>
      </c>
      <c r="M1889" s="136">
        <v>0</v>
      </c>
      <c r="N1889" s="136">
        <v>0</v>
      </c>
    </row>
    <row r="1890" spans="1:14" x14ac:dyDescent="0.2">
      <c r="B1890" s="8"/>
      <c r="C1890" s="8"/>
      <c r="D1890" s="8"/>
      <c r="E1890" s="8"/>
      <c r="F1890" s="8"/>
      <c r="G1890" s="8"/>
      <c r="H1890" s="14" t="s">
        <v>18</v>
      </c>
      <c r="I1890" s="92">
        <v>0.25</v>
      </c>
      <c r="J1890" s="92">
        <v>18.850000000000001</v>
      </c>
      <c r="K1890" s="92">
        <v>4.71</v>
      </c>
      <c r="L1890" s="92">
        <v>23.810000000000002</v>
      </c>
      <c r="M1890" s="92">
        <v>24.18</v>
      </c>
      <c r="N1890" s="88">
        <v>47.99</v>
      </c>
    </row>
    <row r="1891" spans="1:14" x14ac:dyDescent="0.2">
      <c r="B1891" s="8"/>
      <c r="C1891" s="8"/>
      <c r="D1891" s="8"/>
      <c r="E1891" s="8"/>
      <c r="F1891" s="8"/>
      <c r="G1891" s="8"/>
      <c r="H1891" s="135" t="s">
        <v>106</v>
      </c>
      <c r="I1891" s="136">
        <v>15.29</v>
      </c>
      <c r="J1891" s="136">
        <v>839.2</v>
      </c>
      <c r="K1891" s="136">
        <v>107.15</v>
      </c>
      <c r="L1891" s="136">
        <v>961.64</v>
      </c>
      <c r="M1891" s="136">
        <v>29.5</v>
      </c>
      <c r="N1891" s="136">
        <v>1582.72</v>
      </c>
    </row>
    <row r="1892" spans="1:14" x14ac:dyDescent="0.2">
      <c r="B1892" s="8"/>
      <c r="C1892" s="8"/>
      <c r="D1892" s="8"/>
      <c r="E1892" s="8"/>
      <c r="F1892" s="8"/>
      <c r="G1892" s="8"/>
      <c r="H1892" s="14" t="s">
        <v>63</v>
      </c>
      <c r="I1892" s="92">
        <v>0</v>
      </c>
      <c r="J1892" s="92">
        <v>0</v>
      </c>
      <c r="K1892" s="92">
        <v>0</v>
      </c>
      <c r="L1892" s="92">
        <v>0</v>
      </c>
      <c r="M1892" s="92">
        <v>0</v>
      </c>
      <c r="N1892" s="88">
        <v>0</v>
      </c>
    </row>
    <row r="1893" spans="1:14" x14ac:dyDescent="0.2">
      <c r="B1893" s="8"/>
      <c r="C1893" s="8"/>
      <c r="D1893" s="8"/>
      <c r="E1893" s="8"/>
      <c r="F1893" s="8"/>
      <c r="G1893" s="8"/>
      <c r="H1893" s="135" t="s">
        <v>106</v>
      </c>
      <c r="I1893" s="136">
        <v>0</v>
      </c>
      <c r="J1893" s="136">
        <v>0</v>
      </c>
      <c r="K1893" s="136">
        <v>0</v>
      </c>
      <c r="L1893" s="136">
        <v>0</v>
      </c>
      <c r="M1893" s="136">
        <v>0</v>
      </c>
      <c r="N1893" s="136">
        <v>0</v>
      </c>
    </row>
    <row r="1894" spans="1:14" x14ac:dyDescent="0.2">
      <c r="B1894" s="8"/>
      <c r="C1894" s="8"/>
      <c r="D1894" s="8"/>
      <c r="E1894" s="8"/>
      <c r="F1894" s="8"/>
      <c r="G1894" s="8"/>
      <c r="H1894" s="14" t="s">
        <v>56</v>
      </c>
      <c r="I1894" s="92">
        <v>0</v>
      </c>
      <c r="J1894" s="92">
        <v>0</v>
      </c>
      <c r="K1894" s="92">
        <v>0</v>
      </c>
      <c r="L1894" s="92">
        <v>0</v>
      </c>
      <c r="M1894" s="92">
        <v>0</v>
      </c>
      <c r="N1894" s="88">
        <v>0</v>
      </c>
    </row>
    <row r="1895" spans="1:14" x14ac:dyDescent="0.2">
      <c r="B1895" s="8"/>
      <c r="C1895" s="8"/>
      <c r="D1895" s="8"/>
      <c r="E1895" s="8"/>
      <c r="F1895" s="8"/>
      <c r="G1895" s="8"/>
      <c r="H1895" s="135" t="s">
        <v>106</v>
      </c>
      <c r="I1895" s="136">
        <v>0</v>
      </c>
      <c r="J1895" s="136">
        <v>0</v>
      </c>
      <c r="K1895" s="136">
        <v>0</v>
      </c>
      <c r="L1895" s="136">
        <v>0</v>
      </c>
      <c r="M1895" s="136">
        <v>0</v>
      </c>
      <c r="N1895" s="136">
        <v>0</v>
      </c>
    </row>
    <row r="1896" spans="1:14" x14ac:dyDescent="0.2">
      <c r="B1896" s="8"/>
      <c r="C1896" s="8"/>
      <c r="D1896" s="8"/>
      <c r="E1896" s="8"/>
      <c r="F1896" s="8"/>
      <c r="G1896" s="8"/>
      <c r="H1896" s="14" t="s">
        <v>28</v>
      </c>
      <c r="I1896" s="92">
        <v>0</v>
      </c>
      <c r="J1896" s="92">
        <v>0</v>
      </c>
      <c r="K1896" s="92">
        <v>0</v>
      </c>
      <c r="L1896" s="92">
        <v>0</v>
      </c>
      <c r="M1896" s="92">
        <v>0</v>
      </c>
      <c r="N1896" s="88">
        <v>0</v>
      </c>
    </row>
    <row r="1897" spans="1:14" x14ac:dyDescent="0.2">
      <c r="B1897" s="8"/>
      <c r="C1897" s="8"/>
      <c r="D1897" s="8"/>
      <c r="E1897" s="8"/>
      <c r="F1897" s="8"/>
      <c r="G1897" s="8"/>
      <c r="H1897" s="135" t="s">
        <v>106</v>
      </c>
      <c r="I1897" s="136">
        <v>0</v>
      </c>
      <c r="J1897" s="136">
        <v>0</v>
      </c>
      <c r="K1897" s="136">
        <v>0</v>
      </c>
      <c r="L1897" s="136">
        <v>0</v>
      </c>
      <c r="M1897" s="136">
        <v>0</v>
      </c>
      <c r="N1897" s="136">
        <v>0</v>
      </c>
    </row>
    <row r="1898" spans="1:14" x14ac:dyDescent="0.2">
      <c r="B1898" s="180"/>
      <c r="C1898" s="180"/>
      <c r="D1898" s="180"/>
      <c r="E1898" s="180"/>
      <c r="F1898" s="180"/>
      <c r="G1898" s="180"/>
      <c r="H1898" s="14" t="s">
        <v>17</v>
      </c>
      <c r="I1898" s="92">
        <v>41.08</v>
      </c>
      <c r="J1898" s="92">
        <v>79.650000000000006</v>
      </c>
      <c r="K1898" s="92">
        <v>4.13</v>
      </c>
      <c r="L1898" s="92">
        <v>124.86</v>
      </c>
      <c r="M1898" s="92">
        <v>114.77</v>
      </c>
      <c r="N1898" s="88">
        <v>239.63</v>
      </c>
    </row>
    <row r="1899" spans="1:14" x14ac:dyDescent="0.2">
      <c r="B1899" s="180"/>
      <c r="C1899" s="180"/>
      <c r="D1899" s="180"/>
      <c r="E1899" s="180"/>
      <c r="F1899" s="180"/>
      <c r="G1899" s="180"/>
      <c r="H1899" s="135" t="s">
        <v>106</v>
      </c>
      <c r="I1899" s="136">
        <v>803.94</v>
      </c>
      <c r="J1899" s="136">
        <v>1188.3800000000001</v>
      </c>
      <c r="K1899" s="136">
        <v>31.31</v>
      </c>
      <c r="L1899" s="136">
        <v>2023.63</v>
      </c>
      <c r="M1899" s="136">
        <v>56.24</v>
      </c>
      <c r="N1899" s="136">
        <v>3321.33</v>
      </c>
    </row>
    <row r="1900" spans="1:14" x14ac:dyDescent="0.2">
      <c r="B1900" s="180"/>
      <c r="C1900" s="180"/>
      <c r="D1900" s="180"/>
      <c r="E1900" s="180"/>
      <c r="F1900" s="180"/>
      <c r="G1900" s="180"/>
      <c r="H1900" s="13" t="s">
        <v>107</v>
      </c>
      <c r="I1900" s="91">
        <v>0</v>
      </c>
      <c r="J1900" s="91">
        <v>0</v>
      </c>
      <c r="K1900" s="91">
        <v>0</v>
      </c>
      <c r="L1900" s="91">
        <v>0</v>
      </c>
      <c r="M1900" s="91">
        <v>0</v>
      </c>
      <c r="N1900" s="85">
        <v>0</v>
      </c>
    </row>
    <row r="1901" spans="1:14" x14ac:dyDescent="0.2">
      <c r="B1901" s="180"/>
      <c r="C1901" s="180"/>
      <c r="D1901" s="180"/>
      <c r="E1901" s="180"/>
      <c r="F1901" s="180"/>
      <c r="G1901" s="180"/>
      <c r="H1901" s="137" t="s">
        <v>122</v>
      </c>
      <c r="I1901" s="136">
        <v>6231.35</v>
      </c>
      <c r="J1901" s="136">
        <v>15555.560000000001</v>
      </c>
      <c r="K1901" s="136">
        <v>1357.5900000000001</v>
      </c>
      <c r="L1901" s="136">
        <v>23144.500000000004</v>
      </c>
      <c r="M1901" s="136">
        <v>1318.91</v>
      </c>
      <c r="N1901" s="136">
        <v>39060.350000000006</v>
      </c>
    </row>
    <row r="1903" spans="1:14" x14ac:dyDescent="0.2">
      <c r="B1903" s="171" t="s">
        <v>108</v>
      </c>
      <c r="C1903" s="171"/>
      <c r="D1903" s="171"/>
      <c r="E1903" s="171"/>
      <c r="F1903" s="172"/>
      <c r="G1903" s="151"/>
      <c r="H1903" s="87"/>
      <c r="I1903" s="152"/>
      <c r="J1903" s="170"/>
      <c r="K1903" s="170"/>
      <c r="L1903" s="170"/>
      <c r="M1903" s="170"/>
      <c r="N1903" s="170"/>
    </row>
    <row r="1904" spans="1:14" x14ac:dyDescent="0.2">
      <c r="A1904" s="95"/>
      <c r="B1904" s="87" t="s">
        <v>156</v>
      </c>
      <c r="C1904" s="87"/>
      <c r="D1904" s="87"/>
      <c r="E1904" s="87"/>
      <c r="F1904" s="87"/>
      <c r="G1904" s="87"/>
      <c r="H1904" s="87"/>
      <c r="I1904" s="87"/>
      <c r="J1904" s="173"/>
      <c r="K1904" s="173"/>
      <c r="L1904" s="173"/>
      <c r="M1904" s="173"/>
      <c r="N1904" s="173"/>
    </row>
    <row r="1905" spans="2:14" x14ac:dyDescent="0.2">
      <c r="B1905" s="151" t="s">
        <v>109</v>
      </c>
      <c r="C1905" s="151"/>
      <c r="D1905" s="151"/>
      <c r="E1905" s="151"/>
      <c r="F1905" s="151"/>
      <c r="G1905" s="151"/>
      <c r="H1905" s="151"/>
      <c r="I1905" s="151"/>
      <c r="J1905" s="170"/>
      <c r="K1905" s="170"/>
      <c r="L1905" s="170"/>
      <c r="M1905" s="170"/>
      <c r="N1905" s="170"/>
    </row>
    <row r="1906" spans="2:14" x14ac:dyDescent="0.2">
      <c r="B1906" s="151" t="s">
        <v>110</v>
      </c>
      <c r="C1906" s="151"/>
      <c r="D1906" s="151"/>
      <c r="E1906" s="151"/>
      <c r="F1906" s="151"/>
      <c r="G1906" s="151"/>
      <c r="H1906" s="151"/>
      <c r="I1906" s="151"/>
      <c r="J1906" s="170"/>
      <c r="K1906" s="170"/>
      <c r="L1906" s="170"/>
      <c r="M1906" s="170"/>
      <c r="N1906" s="170"/>
    </row>
    <row r="1907" spans="2:14" x14ac:dyDescent="0.2">
      <c r="B1907" s="151" t="s">
        <v>111</v>
      </c>
      <c r="C1907" s="151"/>
      <c r="D1907" s="151"/>
      <c r="E1907" s="151"/>
      <c r="F1907" s="151"/>
      <c r="G1907" s="151"/>
      <c r="H1907" s="151"/>
      <c r="I1907" s="151"/>
      <c r="J1907" s="170"/>
      <c r="K1907" s="170"/>
      <c r="L1907" s="170"/>
      <c r="M1907" s="170"/>
      <c r="N1907" s="170"/>
    </row>
    <row r="1908" spans="2:14" x14ac:dyDescent="0.2">
      <c r="B1908" s="151" t="s">
        <v>112</v>
      </c>
      <c r="C1908" s="151"/>
      <c r="D1908" s="151"/>
      <c r="E1908" s="151"/>
      <c r="F1908" s="151"/>
      <c r="G1908" s="151"/>
      <c r="H1908" s="151"/>
      <c r="I1908" s="151"/>
      <c r="J1908" s="152"/>
      <c r="K1908" s="152"/>
      <c r="L1908" s="152"/>
      <c r="M1908" s="152"/>
      <c r="N1908" s="152"/>
    </row>
    <row r="1909" spans="2:14" x14ac:dyDescent="0.2">
      <c r="B1909" s="151" t="s">
        <v>113</v>
      </c>
      <c r="C1909" s="151"/>
      <c r="D1909" s="151"/>
      <c r="E1909" s="151"/>
      <c r="F1909" s="151"/>
      <c r="G1909" s="151"/>
      <c r="H1909" s="151"/>
      <c r="I1909" s="151"/>
      <c r="J1909" s="152"/>
      <c r="K1909" s="152"/>
      <c r="L1909" s="152"/>
      <c r="M1909" s="152"/>
      <c r="N1909" s="152"/>
    </row>
    <row r="1910" spans="2:14" x14ac:dyDescent="0.2">
      <c r="B1910" s="151" t="s">
        <v>114</v>
      </c>
      <c r="C1910" s="151"/>
      <c r="D1910" s="151"/>
      <c r="E1910" s="151"/>
      <c r="F1910" s="151"/>
      <c r="G1910" s="151"/>
      <c r="H1910" s="151"/>
      <c r="I1910" s="151"/>
      <c r="J1910" s="152"/>
      <c r="K1910" s="152"/>
      <c r="L1910" s="152"/>
      <c r="M1910" s="152"/>
      <c r="N1910" s="152"/>
    </row>
    <row r="1911" spans="2:14" x14ac:dyDescent="0.2">
      <c r="B1911" s="151" t="s">
        <v>115</v>
      </c>
      <c r="C1911" s="151"/>
      <c r="D1911" s="151"/>
      <c r="E1911" s="151"/>
      <c r="F1911" s="151"/>
      <c r="G1911" s="151"/>
      <c r="H1911" s="151"/>
      <c r="I1911" s="151"/>
      <c r="J1911" s="152"/>
      <c r="K1911" s="152"/>
      <c r="L1911" s="152"/>
      <c r="M1911" s="152"/>
      <c r="N1911" s="152"/>
    </row>
    <row r="1912" spans="2:14" x14ac:dyDescent="0.2">
      <c r="B1912" s="174"/>
      <c r="C1912" s="174"/>
      <c r="D1912" s="174"/>
      <c r="E1912" s="174"/>
      <c r="F1912" s="174"/>
      <c r="G1912" s="174"/>
      <c r="H1912" s="174"/>
      <c r="I1912" s="175"/>
      <c r="J1912" s="152"/>
      <c r="K1912" s="152"/>
      <c r="L1912" s="152"/>
      <c r="M1912" s="152"/>
      <c r="N1912" s="152"/>
    </row>
    <row r="1913" spans="2:14" x14ac:dyDescent="0.2">
      <c r="B1913" s="151" t="s">
        <v>116</v>
      </c>
      <c r="C1913" s="151"/>
      <c r="D1913" s="151"/>
      <c r="E1913" s="151"/>
      <c r="F1913" s="151"/>
      <c r="G1913" s="151"/>
      <c r="H1913" s="87"/>
      <c r="I1913" s="152"/>
      <c r="J1913" s="152" t="s">
        <v>117</v>
      </c>
      <c r="K1913" s="152"/>
      <c r="L1913" s="152"/>
      <c r="M1913" s="152"/>
      <c r="N1913" s="152"/>
    </row>
    <row r="1914" spans="2:14" x14ac:dyDescent="0.2">
      <c r="B1914" s="176" t="s">
        <v>155</v>
      </c>
      <c r="C1914" s="176"/>
      <c r="D1914" s="151"/>
      <c r="E1914" s="151"/>
      <c r="F1914" s="151"/>
      <c r="G1914" s="151"/>
      <c r="H1914" s="87"/>
      <c r="I1914" s="152"/>
      <c r="J1914" s="157"/>
      <c r="K1914" s="157"/>
      <c r="L1914" s="157"/>
      <c r="M1914" s="152"/>
      <c r="N1914" s="152"/>
    </row>
    <row r="1915" spans="2:14" x14ac:dyDescent="0.2">
      <c r="B1915" s="177" t="s">
        <v>118</v>
      </c>
      <c r="C1915" s="151"/>
      <c r="D1915" s="151"/>
      <c r="E1915" s="151"/>
      <c r="F1915" s="151"/>
      <c r="G1915" s="151"/>
      <c r="H1915" s="87"/>
      <c r="I1915" s="152"/>
      <c r="J1915" s="152" t="s">
        <v>118</v>
      </c>
      <c r="K1915" s="152"/>
      <c r="L1915" s="152"/>
      <c r="M1915" s="152"/>
      <c r="N1915" s="152"/>
    </row>
    <row r="1916" spans="2:14" x14ac:dyDescent="0.2">
      <c r="B1916" s="151"/>
      <c r="C1916" s="151"/>
      <c r="D1916" s="151"/>
      <c r="E1916" s="151"/>
      <c r="F1916" s="151"/>
      <c r="G1916" s="151"/>
      <c r="H1916" s="87"/>
      <c r="I1916" s="152"/>
      <c r="J1916" s="152"/>
      <c r="K1916" s="152"/>
      <c r="L1916" s="152"/>
      <c r="M1916" s="152"/>
      <c r="N1916" s="152"/>
    </row>
    <row r="1917" spans="2:14" x14ac:dyDescent="0.2">
      <c r="B1917" s="176"/>
      <c r="C1917" s="176"/>
      <c r="D1917" s="151"/>
      <c r="E1917" s="151"/>
      <c r="F1917" s="151"/>
      <c r="G1917" s="151"/>
      <c r="H1917" s="87"/>
      <c r="I1917" s="152"/>
      <c r="J1917" s="157"/>
      <c r="K1917" s="157"/>
      <c r="L1917" s="157"/>
      <c r="M1917" s="152"/>
      <c r="N1917" s="152"/>
    </row>
    <row r="1918" spans="2:14" x14ac:dyDescent="0.2">
      <c r="B1918" s="96" t="s">
        <v>119</v>
      </c>
      <c r="C1918" s="151"/>
      <c r="D1918" s="151"/>
      <c r="E1918" s="151"/>
      <c r="F1918" s="151"/>
      <c r="G1918" s="151"/>
      <c r="H1918" s="87"/>
      <c r="I1918" s="152"/>
      <c r="K1918" s="178" t="s">
        <v>119</v>
      </c>
      <c r="L1918" s="178"/>
      <c r="M1918" s="152"/>
      <c r="N1918" s="152"/>
    </row>
    <row r="1919" spans="2:14" x14ac:dyDescent="0.2">
      <c r="B1919" s="151"/>
      <c r="C1919" s="151"/>
      <c r="D1919" s="151"/>
      <c r="E1919" s="151"/>
      <c r="F1919" s="151"/>
      <c r="G1919" s="151"/>
      <c r="H1919" s="87"/>
      <c r="I1919" s="152"/>
      <c r="J1919" s="152"/>
      <c r="K1919" s="152"/>
      <c r="L1919" s="152"/>
      <c r="M1919" s="152"/>
      <c r="N1919" s="152"/>
    </row>
    <row r="1920" spans="2:14" x14ac:dyDescent="0.2">
      <c r="B1920" s="174" t="s">
        <v>120</v>
      </c>
      <c r="C1920" s="151"/>
      <c r="D1920" s="151"/>
      <c r="E1920" s="151"/>
      <c r="F1920" s="151"/>
      <c r="G1920" s="151"/>
      <c r="H1920" s="87"/>
      <c r="I1920" s="152"/>
      <c r="J1920" s="152" t="s">
        <v>120</v>
      </c>
      <c r="K1920" s="152"/>
      <c r="L1920" s="152"/>
      <c r="M1920" s="152"/>
      <c r="N1920" s="152"/>
    </row>
    <row r="1921" spans="1:14" x14ac:dyDescent="0.2">
      <c r="A1921" s="139"/>
    </row>
    <row r="1922" spans="1:14" x14ac:dyDescent="0.2">
      <c r="A1922" s="138"/>
      <c r="B1922" s="151"/>
      <c r="C1922" s="151"/>
      <c r="D1922" s="151"/>
      <c r="E1922" s="151"/>
      <c r="F1922" s="151"/>
      <c r="G1922" s="151"/>
      <c r="H1922" s="87"/>
      <c r="I1922" s="152"/>
      <c r="J1922" s="152"/>
      <c r="K1922" s="152"/>
      <c r="M1922" s="152"/>
      <c r="N1922" s="154" t="s">
        <v>87</v>
      </c>
    </row>
    <row r="1923" spans="1:14" x14ac:dyDescent="0.2">
      <c r="B1923" s="151"/>
      <c r="C1923" s="151"/>
      <c r="D1923" s="151"/>
      <c r="E1923" s="151"/>
      <c r="F1923" s="151"/>
      <c r="G1923" s="151"/>
      <c r="H1923" s="87"/>
      <c r="I1923" s="152"/>
      <c r="J1923" s="152"/>
      <c r="K1923" s="152"/>
      <c r="M1923" s="152"/>
      <c r="N1923" s="154" t="s">
        <v>88</v>
      </c>
    </row>
    <row r="1924" spans="1:14" x14ac:dyDescent="0.2">
      <c r="B1924" s="151"/>
      <c r="C1924" s="151"/>
      <c r="D1924" s="151"/>
      <c r="E1924" s="151"/>
      <c r="F1924" s="151"/>
      <c r="G1924" s="151"/>
      <c r="H1924" s="87"/>
      <c r="I1924" s="152"/>
      <c r="J1924" s="152"/>
      <c r="K1924" s="152"/>
      <c r="M1924" s="152"/>
      <c r="N1924" s="154" t="s">
        <v>89</v>
      </c>
    </row>
    <row r="1925" spans="1:14" x14ac:dyDescent="0.2">
      <c r="B1925" s="151"/>
      <c r="C1925" s="151"/>
      <c r="D1925" s="151"/>
      <c r="E1925" s="151"/>
      <c r="F1925" s="151"/>
      <c r="G1925" s="151"/>
      <c r="H1925" s="87"/>
      <c r="I1925" s="152"/>
      <c r="J1925" s="152"/>
      <c r="K1925" s="152"/>
      <c r="L1925" s="152"/>
      <c r="M1925" s="152"/>
      <c r="N1925" s="152"/>
    </row>
    <row r="1926" spans="1:14" x14ac:dyDescent="0.2">
      <c r="B1926" s="151"/>
      <c r="D1926" s="151"/>
      <c r="E1926" s="151"/>
      <c r="F1926" s="151"/>
      <c r="G1926" s="151"/>
      <c r="H1926" s="151" t="s">
        <v>90</v>
      </c>
      <c r="I1926" s="151"/>
      <c r="J1926" s="151"/>
      <c r="K1926" s="151"/>
      <c r="L1926" s="151"/>
      <c r="M1926" s="152"/>
      <c r="N1926" s="152"/>
    </row>
    <row r="1927" spans="1:14" x14ac:dyDescent="0.2">
      <c r="B1927" s="151"/>
      <c r="D1927" s="151"/>
      <c r="E1927" s="151"/>
      <c r="F1927" s="151" t="s">
        <v>91</v>
      </c>
      <c r="G1927" s="151"/>
      <c r="H1927" s="151"/>
      <c r="I1927" s="151"/>
      <c r="J1927" s="151"/>
      <c r="K1927" s="151"/>
      <c r="L1927" s="151"/>
      <c r="M1927" s="152"/>
      <c r="N1927" s="152"/>
    </row>
    <row r="1928" spans="1:14" x14ac:dyDescent="0.2">
      <c r="B1928" s="151" t="s">
        <v>92</v>
      </c>
      <c r="C1928" s="86"/>
      <c r="D1928" s="86"/>
      <c r="E1928" s="86"/>
      <c r="F1928" s="86"/>
      <c r="G1928" s="86"/>
      <c r="H1928" s="86"/>
      <c r="I1928" s="156"/>
      <c r="J1928" s="156"/>
      <c r="K1928" s="156"/>
      <c r="L1928" s="152" t="s">
        <v>93</v>
      </c>
      <c r="M1928" s="152"/>
      <c r="N1928" s="152"/>
    </row>
    <row r="1929" spans="1:14" x14ac:dyDescent="0.2">
      <c r="B1929" s="151"/>
      <c r="C1929" s="86"/>
      <c r="D1929" s="86"/>
      <c r="E1929" s="86"/>
      <c r="F1929" s="86"/>
      <c r="G1929" s="86"/>
      <c r="H1929" s="86"/>
      <c r="I1929" s="156"/>
      <c r="J1929" s="156"/>
      <c r="K1929" s="156"/>
      <c r="L1929" s="156"/>
      <c r="M1929" s="156"/>
      <c r="N1929" s="156"/>
    </row>
    <row r="1930" spans="1:14" x14ac:dyDescent="0.2">
      <c r="B1930" s="151" t="s">
        <v>159</v>
      </c>
      <c r="C1930" s="86"/>
      <c r="D1930" s="86"/>
      <c r="E1930" s="86"/>
      <c r="F1930" s="86"/>
      <c r="G1930" s="86"/>
      <c r="H1930" s="86"/>
      <c r="I1930" s="156"/>
      <c r="J1930" s="156"/>
      <c r="K1930" s="156"/>
      <c r="L1930" s="156"/>
      <c r="M1930" s="156"/>
      <c r="N1930" s="156"/>
    </row>
    <row r="1931" spans="1:14" x14ac:dyDescent="0.2">
      <c r="B1931" s="151" t="s">
        <v>94</v>
      </c>
      <c r="C1931" s="86"/>
      <c r="D1931" s="86"/>
      <c r="E1931" s="86"/>
      <c r="F1931" s="86"/>
      <c r="G1931" s="86"/>
      <c r="H1931" s="86"/>
      <c r="I1931" s="156"/>
      <c r="J1931" s="156"/>
      <c r="K1931" s="156"/>
      <c r="L1931" s="156"/>
      <c r="M1931" s="156"/>
      <c r="N1931" s="156"/>
    </row>
    <row r="1932" spans="1:14" x14ac:dyDescent="0.2">
      <c r="B1932" s="151" t="s">
        <v>158</v>
      </c>
      <c r="C1932" s="86"/>
      <c r="D1932" s="86"/>
      <c r="E1932" s="86"/>
      <c r="F1932" s="86"/>
      <c r="G1932" s="86"/>
      <c r="H1932" s="86"/>
      <c r="I1932" s="156"/>
      <c r="J1932" s="156"/>
      <c r="K1932" s="156"/>
      <c r="L1932" s="156"/>
      <c r="M1932" s="156"/>
      <c r="N1932" s="156"/>
    </row>
    <row r="1933" spans="1:14" x14ac:dyDescent="0.2">
      <c r="B1933" s="151" t="s">
        <v>161</v>
      </c>
      <c r="C1933" s="86"/>
      <c r="D1933" s="86"/>
      <c r="E1933" s="86"/>
      <c r="F1933" s="86"/>
      <c r="G1933" s="86"/>
      <c r="H1933" s="86"/>
      <c r="I1933" s="156"/>
      <c r="J1933" s="156"/>
      <c r="K1933" s="156"/>
      <c r="L1933" s="156"/>
      <c r="M1933" s="156"/>
      <c r="N1933" s="156"/>
    </row>
    <row r="1934" spans="1:14" x14ac:dyDescent="0.2">
      <c r="B1934" s="151"/>
      <c r="C1934" s="151"/>
      <c r="D1934" s="151"/>
      <c r="E1934" s="151"/>
      <c r="F1934" s="151"/>
      <c r="G1934" s="151"/>
      <c r="H1934" s="87"/>
      <c r="I1934" s="152"/>
      <c r="J1934" s="157"/>
      <c r="K1934" s="152"/>
      <c r="L1934" s="152"/>
      <c r="M1934" s="152"/>
      <c r="N1934" s="152"/>
    </row>
    <row r="1935" spans="1:14" ht="12.75" customHeight="1" x14ac:dyDescent="0.2">
      <c r="B1935" s="130" t="s">
        <v>34</v>
      </c>
      <c r="C1935" s="132" t="s">
        <v>95</v>
      </c>
      <c r="D1935" s="130" t="s">
        <v>96</v>
      </c>
      <c r="E1935" s="130" t="s">
        <v>97</v>
      </c>
      <c r="F1935" s="130" t="s">
        <v>121</v>
      </c>
      <c r="G1935" s="130" t="s">
        <v>98</v>
      </c>
      <c r="H1935" s="128" t="s">
        <v>7</v>
      </c>
      <c r="I1935" s="150" t="s">
        <v>167</v>
      </c>
      <c r="K1935" s="158"/>
      <c r="L1935" s="159"/>
      <c r="M1935" s="160" t="s">
        <v>99</v>
      </c>
      <c r="N1935" s="161" t="s">
        <v>100</v>
      </c>
    </row>
    <row r="1936" spans="1:14" x14ac:dyDescent="0.2">
      <c r="B1936" s="131"/>
      <c r="C1936" s="133"/>
      <c r="D1936" s="131"/>
      <c r="E1936" s="131"/>
      <c r="F1936" s="131"/>
      <c r="G1936" s="131"/>
      <c r="H1936" s="129"/>
      <c r="I1936" s="149" t="s">
        <v>101</v>
      </c>
      <c r="J1936" s="75" t="s">
        <v>102</v>
      </c>
      <c r="K1936" s="75" t="s">
        <v>103</v>
      </c>
      <c r="L1936" s="75" t="s">
        <v>104</v>
      </c>
      <c r="M1936" s="149"/>
      <c r="N1936" s="162"/>
    </row>
    <row r="1937" spans="1:14" ht="12.75" customHeight="1" x14ac:dyDescent="0.2">
      <c r="A1937" s="94" t="s">
        <v>213</v>
      </c>
      <c r="B1937" s="163"/>
      <c r="C1937" s="140"/>
      <c r="D1937" s="140"/>
      <c r="E1937" s="140"/>
      <c r="F1937" s="140"/>
      <c r="G1937" s="141"/>
      <c r="H1937" s="11" t="s">
        <v>16</v>
      </c>
      <c r="I1937" s="12">
        <v>102.99</v>
      </c>
      <c r="J1937" s="12">
        <v>73.39</v>
      </c>
      <c r="K1937" s="12">
        <v>37.18</v>
      </c>
      <c r="L1937" s="12"/>
      <c r="M1937" s="12">
        <v>5.87</v>
      </c>
      <c r="N1937" s="12"/>
    </row>
    <row r="1938" spans="1:14" x14ac:dyDescent="0.2">
      <c r="A1938" s="94">
        <v>33</v>
      </c>
      <c r="B1938" s="142"/>
      <c r="C1938" s="143"/>
      <c r="D1938" s="143"/>
      <c r="E1938" s="143"/>
      <c r="F1938" s="143"/>
      <c r="G1938" s="144"/>
      <c r="H1938" s="11" t="s">
        <v>24</v>
      </c>
      <c r="I1938" s="12">
        <v>770.31</v>
      </c>
      <c r="J1938" s="12">
        <v>550.4</v>
      </c>
      <c r="K1938" s="12">
        <v>276.91000000000003</v>
      </c>
      <c r="L1938" s="12"/>
      <c r="M1938" s="12">
        <v>23.97</v>
      </c>
      <c r="N1938" s="12"/>
    </row>
    <row r="1939" spans="1:14" x14ac:dyDescent="0.2">
      <c r="B1939" s="142"/>
      <c r="C1939" s="143"/>
      <c r="D1939" s="143"/>
      <c r="E1939" s="143"/>
      <c r="F1939" s="143"/>
      <c r="G1939" s="144"/>
      <c r="H1939" s="11" t="s">
        <v>18</v>
      </c>
      <c r="I1939" s="12">
        <v>61.16</v>
      </c>
      <c r="J1939" s="12">
        <v>44.52</v>
      </c>
      <c r="K1939" s="12">
        <v>22.75</v>
      </c>
      <c r="L1939" s="12"/>
      <c r="M1939" s="12">
        <v>1.22</v>
      </c>
      <c r="N1939" s="12"/>
    </row>
    <row r="1940" spans="1:14" x14ac:dyDescent="0.2">
      <c r="B1940" s="164"/>
      <c r="C1940" s="148" t="s">
        <v>163</v>
      </c>
      <c r="D1940" s="143"/>
      <c r="E1940" s="143"/>
      <c r="F1940" s="143"/>
      <c r="G1940" s="144"/>
      <c r="H1940" s="11" t="s">
        <v>63</v>
      </c>
      <c r="I1940" s="12">
        <v>61.16</v>
      </c>
      <c r="J1940" s="12">
        <v>44.52</v>
      </c>
      <c r="K1940" s="12">
        <v>22.75</v>
      </c>
      <c r="L1940" s="12"/>
      <c r="M1940" s="12">
        <v>1.22</v>
      </c>
      <c r="N1940" s="12"/>
    </row>
    <row r="1941" spans="1:14" x14ac:dyDescent="0.2">
      <c r="B1941" s="142"/>
      <c r="C1941" s="143"/>
      <c r="D1941" s="143"/>
      <c r="E1941" s="143"/>
      <c r="F1941" s="143"/>
      <c r="G1941" s="144"/>
      <c r="H1941" s="11" t="s">
        <v>56</v>
      </c>
      <c r="I1941" s="12">
        <v>770.31</v>
      </c>
      <c r="J1941" s="12">
        <v>550.4</v>
      </c>
      <c r="K1941" s="12">
        <v>276.91000000000003</v>
      </c>
      <c r="L1941" s="12"/>
      <c r="M1941" s="12">
        <v>23.97</v>
      </c>
      <c r="N1941" s="12"/>
    </row>
    <row r="1942" spans="1:14" x14ac:dyDescent="0.2">
      <c r="B1942" s="142"/>
      <c r="C1942" s="143"/>
      <c r="D1942" s="143"/>
      <c r="E1942" s="143"/>
      <c r="F1942" s="143"/>
      <c r="G1942" s="144"/>
      <c r="H1942" s="11" t="s">
        <v>28</v>
      </c>
      <c r="I1942" s="12">
        <v>61.16</v>
      </c>
      <c r="J1942" s="12">
        <v>44.52</v>
      </c>
      <c r="K1942" s="12">
        <v>22.75</v>
      </c>
      <c r="L1942" s="12"/>
      <c r="M1942" s="12">
        <v>1.22</v>
      </c>
      <c r="N1942" s="12"/>
    </row>
    <row r="1943" spans="1:14" x14ac:dyDescent="0.2">
      <c r="B1943" s="145"/>
      <c r="C1943" s="146"/>
      <c r="D1943" s="146"/>
      <c r="E1943" s="146"/>
      <c r="F1943" s="146"/>
      <c r="G1943" s="147"/>
      <c r="H1943" s="11" t="s">
        <v>17</v>
      </c>
      <c r="I1943" s="12">
        <v>19.57</v>
      </c>
      <c r="J1943" s="12">
        <v>14.92</v>
      </c>
      <c r="K1943" s="12">
        <v>7.58</v>
      </c>
      <c r="L1943" s="12"/>
      <c r="M1943" s="12">
        <v>0.49</v>
      </c>
      <c r="N1943" s="12"/>
    </row>
    <row r="1944" spans="1:14" x14ac:dyDescent="0.2">
      <c r="A1944" s="94">
        <v>1184</v>
      </c>
      <c r="B1944" s="70" t="s">
        <v>21</v>
      </c>
      <c r="C1944" s="97" t="s">
        <v>105</v>
      </c>
      <c r="D1944" s="70">
        <v>35</v>
      </c>
      <c r="E1944" s="70">
        <v>12</v>
      </c>
      <c r="F1944" s="70">
        <v>1</v>
      </c>
      <c r="G1944" s="179">
        <v>4</v>
      </c>
      <c r="H1944" s="165" t="s">
        <v>16</v>
      </c>
      <c r="I1944" s="166">
        <v>8.42</v>
      </c>
      <c r="J1944" s="166">
        <v>32.69</v>
      </c>
      <c r="K1944" s="166">
        <v>6.41</v>
      </c>
      <c r="L1944" s="92">
        <v>47.519999999999996</v>
      </c>
      <c r="M1944" s="88">
        <v>27.82</v>
      </c>
      <c r="N1944" s="88">
        <v>75.34</v>
      </c>
    </row>
    <row r="1945" spans="1:14" x14ac:dyDescent="0.2">
      <c r="B1945" s="8"/>
      <c r="C1945" s="8"/>
      <c r="D1945" s="8"/>
      <c r="E1945" s="8"/>
      <c r="F1945" s="8"/>
      <c r="G1945" s="8"/>
      <c r="H1945" s="135" t="s">
        <v>106</v>
      </c>
      <c r="I1945" s="136">
        <v>867.18</v>
      </c>
      <c r="J1945" s="136">
        <v>2399.12</v>
      </c>
      <c r="K1945" s="136">
        <v>238.32</v>
      </c>
      <c r="L1945" s="136">
        <v>3504.62</v>
      </c>
      <c r="M1945" s="136">
        <v>163.30000000000001</v>
      </c>
      <c r="N1945" s="136">
        <v>6149.32</v>
      </c>
    </row>
    <row r="1946" spans="1:14" x14ac:dyDescent="0.2">
      <c r="B1946" s="8"/>
      <c r="C1946" s="8"/>
      <c r="D1946" s="8"/>
      <c r="E1946" s="8"/>
      <c r="F1946" s="8"/>
      <c r="G1946" s="8"/>
      <c r="H1946" s="165" t="s">
        <v>24</v>
      </c>
      <c r="I1946" s="166">
        <v>0</v>
      </c>
      <c r="J1946" s="166">
        <v>0</v>
      </c>
      <c r="K1946" s="166">
        <v>0</v>
      </c>
      <c r="L1946" s="92">
        <v>0</v>
      </c>
      <c r="M1946" s="88">
        <v>0</v>
      </c>
      <c r="N1946" s="88">
        <v>0</v>
      </c>
    </row>
    <row r="1947" spans="1:14" x14ac:dyDescent="0.2">
      <c r="B1947" s="8"/>
      <c r="C1947" s="8"/>
      <c r="D1947" s="8"/>
      <c r="E1947" s="8"/>
      <c r="F1947" s="8"/>
      <c r="G1947" s="8"/>
      <c r="H1947" s="135" t="s">
        <v>106</v>
      </c>
      <c r="I1947" s="136">
        <v>0</v>
      </c>
      <c r="J1947" s="136">
        <v>0</v>
      </c>
      <c r="K1947" s="136">
        <v>0</v>
      </c>
      <c r="L1947" s="136">
        <v>0</v>
      </c>
      <c r="M1947" s="136">
        <v>0</v>
      </c>
      <c r="N1947" s="136">
        <v>0</v>
      </c>
    </row>
    <row r="1948" spans="1:14" x14ac:dyDescent="0.2">
      <c r="B1948" s="8"/>
      <c r="C1948" s="8"/>
      <c r="D1948" s="8"/>
      <c r="E1948" s="8"/>
      <c r="F1948" s="8"/>
      <c r="G1948" s="8"/>
      <c r="H1948" s="165" t="s">
        <v>37</v>
      </c>
      <c r="I1948" s="166">
        <v>0</v>
      </c>
      <c r="J1948" s="166">
        <v>0</v>
      </c>
      <c r="K1948" s="166">
        <v>0</v>
      </c>
      <c r="L1948" s="92">
        <v>0</v>
      </c>
      <c r="M1948" s="88">
        <v>0</v>
      </c>
      <c r="N1948" s="88">
        <v>0</v>
      </c>
    </row>
    <row r="1949" spans="1:14" x14ac:dyDescent="0.2">
      <c r="B1949" s="8"/>
      <c r="C1949" s="8"/>
      <c r="D1949" s="8"/>
      <c r="E1949" s="8"/>
      <c r="F1949" s="8"/>
      <c r="G1949" s="8"/>
      <c r="H1949" s="135" t="s">
        <v>106</v>
      </c>
      <c r="I1949" s="136">
        <v>0</v>
      </c>
      <c r="J1949" s="136">
        <v>0</v>
      </c>
      <c r="K1949" s="136">
        <v>0</v>
      </c>
      <c r="L1949" s="136">
        <v>0</v>
      </c>
      <c r="M1949" s="136">
        <v>0</v>
      </c>
      <c r="N1949" s="136">
        <v>0</v>
      </c>
    </row>
    <row r="1950" spans="1:14" x14ac:dyDescent="0.2">
      <c r="B1950" s="8"/>
      <c r="C1950" s="8"/>
      <c r="D1950" s="8"/>
      <c r="E1950" s="8"/>
      <c r="F1950" s="8"/>
      <c r="G1950" s="8"/>
      <c r="H1950" s="14" t="s">
        <v>18</v>
      </c>
      <c r="I1950" s="92">
        <v>0</v>
      </c>
      <c r="J1950" s="92">
        <v>0</v>
      </c>
      <c r="K1950" s="92">
        <v>0</v>
      </c>
      <c r="L1950" s="92">
        <v>0</v>
      </c>
      <c r="M1950" s="92">
        <v>0</v>
      </c>
      <c r="N1950" s="88">
        <v>0</v>
      </c>
    </row>
    <row r="1951" spans="1:14" x14ac:dyDescent="0.2">
      <c r="B1951" s="8"/>
      <c r="C1951" s="8"/>
      <c r="D1951" s="8"/>
      <c r="E1951" s="8"/>
      <c r="F1951" s="8"/>
      <c r="G1951" s="8"/>
      <c r="H1951" s="135" t="s">
        <v>106</v>
      </c>
      <c r="I1951" s="136">
        <v>0</v>
      </c>
      <c r="J1951" s="136">
        <v>0</v>
      </c>
      <c r="K1951" s="136">
        <v>0</v>
      </c>
      <c r="L1951" s="136">
        <v>0</v>
      </c>
      <c r="M1951" s="136">
        <v>0</v>
      </c>
      <c r="N1951" s="136">
        <v>0</v>
      </c>
    </row>
    <row r="1952" spans="1:14" x14ac:dyDescent="0.2">
      <c r="B1952" s="8"/>
      <c r="C1952" s="8"/>
      <c r="D1952" s="8"/>
      <c r="E1952" s="8"/>
      <c r="F1952" s="8"/>
      <c r="G1952" s="8"/>
      <c r="H1952" s="14" t="s">
        <v>63</v>
      </c>
      <c r="I1952" s="92">
        <v>0</v>
      </c>
      <c r="J1952" s="92">
        <v>0</v>
      </c>
      <c r="K1952" s="92">
        <v>0</v>
      </c>
      <c r="L1952" s="92">
        <v>0</v>
      </c>
      <c r="M1952" s="92">
        <v>0</v>
      </c>
      <c r="N1952" s="88">
        <v>0</v>
      </c>
    </row>
    <row r="1953" spans="1:14" x14ac:dyDescent="0.2">
      <c r="B1953" s="8"/>
      <c r="C1953" s="8"/>
      <c r="D1953" s="8"/>
      <c r="E1953" s="8"/>
      <c r="F1953" s="8"/>
      <c r="G1953" s="8"/>
      <c r="H1953" s="135" t="s">
        <v>106</v>
      </c>
      <c r="I1953" s="136">
        <v>0</v>
      </c>
      <c r="J1953" s="136">
        <v>0</v>
      </c>
      <c r="K1953" s="136">
        <v>0</v>
      </c>
      <c r="L1953" s="136">
        <v>0</v>
      </c>
      <c r="M1953" s="136">
        <v>0</v>
      </c>
      <c r="N1953" s="136">
        <v>0</v>
      </c>
    </row>
    <row r="1954" spans="1:14" x14ac:dyDescent="0.2">
      <c r="B1954" s="8"/>
      <c r="C1954" s="8"/>
      <c r="D1954" s="8"/>
      <c r="E1954" s="8"/>
      <c r="F1954" s="8"/>
      <c r="G1954" s="8"/>
      <c r="H1954" s="14" t="s">
        <v>56</v>
      </c>
      <c r="I1954" s="92">
        <v>0</v>
      </c>
      <c r="J1954" s="92">
        <v>0</v>
      </c>
      <c r="K1954" s="92">
        <v>0</v>
      </c>
      <c r="L1954" s="92">
        <v>0</v>
      </c>
      <c r="M1954" s="92">
        <v>0</v>
      </c>
      <c r="N1954" s="88">
        <v>0</v>
      </c>
    </row>
    <row r="1955" spans="1:14" x14ac:dyDescent="0.2">
      <c r="B1955" s="8"/>
      <c r="C1955" s="8"/>
      <c r="D1955" s="8"/>
      <c r="E1955" s="8"/>
      <c r="F1955" s="8"/>
      <c r="G1955" s="8"/>
      <c r="H1955" s="135" t="s">
        <v>106</v>
      </c>
      <c r="I1955" s="136">
        <v>0</v>
      </c>
      <c r="J1955" s="136">
        <v>0</v>
      </c>
      <c r="K1955" s="136">
        <v>0</v>
      </c>
      <c r="L1955" s="136">
        <v>0</v>
      </c>
      <c r="M1955" s="136">
        <v>0</v>
      </c>
      <c r="N1955" s="136">
        <v>0</v>
      </c>
    </row>
    <row r="1956" spans="1:14" x14ac:dyDescent="0.2">
      <c r="B1956" s="8"/>
      <c r="C1956" s="8"/>
      <c r="D1956" s="8"/>
      <c r="E1956" s="8"/>
      <c r="F1956" s="8"/>
      <c r="G1956" s="8"/>
      <c r="H1956" s="14" t="s">
        <v>28</v>
      </c>
      <c r="I1956" s="92">
        <v>0</v>
      </c>
      <c r="J1956" s="92">
        <v>0</v>
      </c>
      <c r="K1956" s="92">
        <v>0</v>
      </c>
      <c r="L1956" s="92">
        <v>0</v>
      </c>
      <c r="M1956" s="92">
        <v>0</v>
      </c>
      <c r="N1956" s="88">
        <v>0</v>
      </c>
    </row>
    <row r="1957" spans="1:14" x14ac:dyDescent="0.2">
      <c r="B1957" s="8"/>
      <c r="C1957" s="8"/>
      <c r="D1957" s="8"/>
      <c r="E1957" s="8"/>
      <c r="F1957" s="8"/>
      <c r="G1957" s="8"/>
      <c r="H1957" s="135" t="s">
        <v>106</v>
      </c>
      <c r="I1957" s="136">
        <v>0</v>
      </c>
      <c r="J1957" s="136">
        <v>0</v>
      </c>
      <c r="K1957" s="136">
        <v>0</v>
      </c>
      <c r="L1957" s="136">
        <v>0</v>
      </c>
      <c r="M1957" s="136">
        <v>0</v>
      </c>
      <c r="N1957" s="136">
        <v>0</v>
      </c>
    </row>
    <row r="1958" spans="1:14" x14ac:dyDescent="0.2">
      <c r="B1958" s="180"/>
      <c r="C1958" s="180"/>
      <c r="D1958" s="180"/>
      <c r="E1958" s="180"/>
      <c r="F1958" s="180"/>
      <c r="G1958" s="180"/>
      <c r="H1958" s="14" t="s">
        <v>17</v>
      </c>
      <c r="I1958" s="92">
        <v>137.19999999999999</v>
      </c>
      <c r="J1958" s="92">
        <v>220.21</v>
      </c>
      <c r="K1958" s="92">
        <v>8.1199999999999992</v>
      </c>
      <c r="L1958" s="92">
        <v>365.53</v>
      </c>
      <c r="M1958" s="92">
        <v>232.85</v>
      </c>
      <c r="N1958" s="88">
        <v>598.38</v>
      </c>
    </row>
    <row r="1959" spans="1:14" x14ac:dyDescent="0.2">
      <c r="B1959" s="180"/>
      <c r="C1959" s="180"/>
      <c r="D1959" s="180"/>
      <c r="E1959" s="180"/>
      <c r="F1959" s="180"/>
      <c r="G1959" s="180"/>
      <c r="H1959" s="135" t="s">
        <v>106</v>
      </c>
      <c r="I1959" s="136">
        <v>2685</v>
      </c>
      <c r="J1959" s="136">
        <v>3285.53</v>
      </c>
      <c r="K1959" s="136">
        <v>61.55</v>
      </c>
      <c r="L1959" s="136">
        <v>6032.0800000000008</v>
      </c>
      <c r="M1959" s="136">
        <v>114.1</v>
      </c>
      <c r="N1959" s="136">
        <v>10305.33</v>
      </c>
    </row>
    <row r="1960" spans="1:14" x14ac:dyDescent="0.2">
      <c r="B1960" s="180"/>
      <c r="C1960" s="180"/>
      <c r="D1960" s="180"/>
      <c r="E1960" s="180"/>
      <c r="F1960" s="180"/>
      <c r="G1960" s="180"/>
      <c r="H1960" s="13" t="s">
        <v>107</v>
      </c>
      <c r="I1960" s="91">
        <v>0</v>
      </c>
      <c r="J1960" s="91">
        <v>0</v>
      </c>
      <c r="K1960" s="91">
        <v>0</v>
      </c>
      <c r="L1960" s="91">
        <v>0</v>
      </c>
      <c r="M1960" s="91">
        <v>0</v>
      </c>
      <c r="N1960" s="85">
        <v>0</v>
      </c>
    </row>
    <row r="1961" spans="1:14" x14ac:dyDescent="0.2">
      <c r="B1961" s="180"/>
      <c r="C1961" s="180"/>
      <c r="D1961" s="180"/>
      <c r="E1961" s="180"/>
      <c r="F1961" s="180"/>
      <c r="G1961" s="180"/>
      <c r="H1961" s="137" t="s">
        <v>122</v>
      </c>
      <c r="I1961" s="136">
        <v>3552.18</v>
      </c>
      <c r="J1961" s="136">
        <v>5684.65</v>
      </c>
      <c r="K1961" s="136">
        <v>299.87</v>
      </c>
      <c r="L1961" s="136">
        <v>9536.7000000000007</v>
      </c>
      <c r="M1961" s="136">
        <v>277.39999999999998</v>
      </c>
      <c r="N1961" s="136">
        <v>16454.650000000001</v>
      </c>
    </row>
    <row r="1963" spans="1:14" x14ac:dyDescent="0.2">
      <c r="B1963" s="171" t="s">
        <v>108</v>
      </c>
      <c r="C1963" s="171"/>
      <c r="D1963" s="171"/>
      <c r="E1963" s="171"/>
      <c r="F1963" s="172"/>
      <c r="G1963" s="151"/>
      <c r="H1963" s="87"/>
      <c r="I1963" s="152"/>
      <c r="J1963" s="170"/>
      <c r="K1963" s="170"/>
      <c r="L1963" s="170"/>
      <c r="M1963" s="170"/>
      <c r="N1963" s="170"/>
    </row>
    <row r="1964" spans="1:14" x14ac:dyDescent="0.2">
      <c r="A1964" s="95"/>
      <c r="B1964" s="87" t="s">
        <v>156</v>
      </c>
      <c r="C1964" s="87"/>
      <c r="D1964" s="87"/>
      <c r="E1964" s="87"/>
      <c r="F1964" s="87"/>
      <c r="G1964" s="87"/>
      <c r="H1964" s="87"/>
      <c r="I1964" s="87"/>
      <c r="J1964" s="173"/>
      <c r="K1964" s="173"/>
      <c r="L1964" s="173"/>
      <c r="M1964" s="173"/>
      <c r="N1964" s="173"/>
    </row>
    <row r="1965" spans="1:14" x14ac:dyDescent="0.2">
      <c r="B1965" s="151" t="s">
        <v>109</v>
      </c>
      <c r="C1965" s="151"/>
      <c r="D1965" s="151"/>
      <c r="E1965" s="151"/>
      <c r="F1965" s="151"/>
      <c r="G1965" s="151"/>
      <c r="H1965" s="151"/>
      <c r="I1965" s="151"/>
      <c r="J1965" s="170"/>
      <c r="K1965" s="170"/>
      <c r="L1965" s="170"/>
      <c r="M1965" s="170"/>
      <c r="N1965" s="170"/>
    </row>
    <row r="1966" spans="1:14" x14ac:dyDescent="0.2">
      <c r="B1966" s="151" t="s">
        <v>110</v>
      </c>
      <c r="C1966" s="151"/>
      <c r="D1966" s="151"/>
      <c r="E1966" s="151"/>
      <c r="F1966" s="151"/>
      <c r="G1966" s="151"/>
      <c r="H1966" s="151"/>
      <c r="I1966" s="151"/>
      <c r="J1966" s="170"/>
      <c r="K1966" s="170"/>
      <c r="L1966" s="170"/>
      <c r="M1966" s="170"/>
      <c r="N1966" s="170"/>
    </row>
    <row r="1967" spans="1:14" x14ac:dyDescent="0.2">
      <c r="B1967" s="151" t="s">
        <v>111</v>
      </c>
      <c r="C1967" s="151"/>
      <c r="D1967" s="151"/>
      <c r="E1967" s="151"/>
      <c r="F1967" s="151"/>
      <c r="G1967" s="151"/>
      <c r="H1967" s="151"/>
      <c r="I1967" s="151"/>
      <c r="J1967" s="170"/>
      <c r="K1967" s="170"/>
      <c r="L1967" s="170"/>
      <c r="M1967" s="170"/>
      <c r="N1967" s="170"/>
    </row>
    <row r="1968" spans="1:14" x14ac:dyDescent="0.2">
      <c r="B1968" s="151" t="s">
        <v>112</v>
      </c>
      <c r="C1968" s="151"/>
      <c r="D1968" s="151"/>
      <c r="E1968" s="151"/>
      <c r="F1968" s="151"/>
      <c r="G1968" s="151"/>
      <c r="H1968" s="151"/>
      <c r="I1968" s="151"/>
      <c r="J1968" s="152"/>
      <c r="K1968" s="152"/>
      <c r="L1968" s="152"/>
      <c r="M1968" s="152"/>
      <c r="N1968" s="152"/>
    </row>
    <row r="1969" spans="1:14" x14ac:dyDescent="0.2">
      <c r="B1969" s="151" t="s">
        <v>113</v>
      </c>
      <c r="C1969" s="151"/>
      <c r="D1969" s="151"/>
      <c r="E1969" s="151"/>
      <c r="F1969" s="151"/>
      <c r="G1969" s="151"/>
      <c r="H1969" s="151"/>
      <c r="I1969" s="151"/>
      <c r="J1969" s="152"/>
      <c r="K1969" s="152"/>
      <c r="L1969" s="152"/>
      <c r="M1969" s="152"/>
      <c r="N1969" s="152"/>
    </row>
    <row r="1970" spans="1:14" x14ac:dyDescent="0.2">
      <c r="B1970" s="151" t="s">
        <v>114</v>
      </c>
      <c r="C1970" s="151"/>
      <c r="D1970" s="151"/>
      <c r="E1970" s="151"/>
      <c r="F1970" s="151"/>
      <c r="G1970" s="151"/>
      <c r="H1970" s="151"/>
      <c r="I1970" s="151"/>
      <c r="J1970" s="152"/>
      <c r="K1970" s="152"/>
      <c r="L1970" s="152"/>
      <c r="M1970" s="152"/>
      <c r="N1970" s="152"/>
    </row>
    <row r="1971" spans="1:14" x14ac:dyDescent="0.2">
      <c r="B1971" s="151" t="s">
        <v>115</v>
      </c>
      <c r="C1971" s="151"/>
      <c r="D1971" s="151"/>
      <c r="E1971" s="151"/>
      <c r="F1971" s="151"/>
      <c r="G1971" s="151"/>
      <c r="H1971" s="151"/>
      <c r="I1971" s="151"/>
      <c r="J1971" s="152"/>
      <c r="K1971" s="152"/>
      <c r="L1971" s="152"/>
      <c r="M1971" s="152"/>
      <c r="N1971" s="152"/>
    </row>
    <row r="1972" spans="1:14" x14ac:dyDescent="0.2">
      <c r="B1972" s="174"/>
      <c r="C1972" s="174"/>
      <c r="D1972" s="174"/>
      <c r="E1972" s="174"/>
      <c r="F1972" s="174"/>
      <c r="G1972" s="174"/>
      <c r="H1972" s="174"/>
      <c r="I1972" s="175"/>
      <c r="J1972" s="152"/>
      <c r="K1972" s="152"/>
      <c r="L1972" s="152"/>
      <c r="M1972" s="152"/>
      <c r="N1972" s="152"/>
    </row>
    <row r="1973" spans="1:14" x14ac:dyDescent="0.2">
      <c r="B1973" s="151" t="s">
        <v>116</v>
      </c>
      <c r="C1973" s="151"/>
      <c r="D1973" s="151"/>
      <c r="E1973" s="151"/>
      <c r="F1973" s="151"/>
      <c r="G1973" s="151"/>
      <c r="H1973" s="87"/>
      <c r="I1973" s="152"/>
      <c r="J1973" s="152" t="s">
        <v>117</v>
      </c>
      <c r="K1973" s="152"/>
      <c r="L1973" s="152"/>
      <c r="M1973" s="152"/>
      <c r="N1973" s="152"/>
    </row>
    <row r="1974" spans="1:14" x14ac:dyDescent="0.2">
      <c r="B1974" s="176" t="s">
        <v>155</v>
      </c>
      <c r="C1974" s="176"/>
      <c r="D1974" s="151"/>
      <c r="E1974" s="151"/>
      <c r="F1974" s="151"/>
      <c r="G1974" s="151"/>
      <c r="H1974" s="87"/>
      <c r="I1974" s="152"/>
      <c r="J1974" s="157"/>
      <c r="K1974" s="157"/>
      <c r="L1974" s="157"/>
      <c r="M1974" s="152"/>
      <c r="N1974" s="152"/>
    </row>
    <row r="1975" spans="1:14" x14ac:dyDescent="0.2">
      <c r="B1975" s="177" t="s">
        <v>118</v>
      </c>
      <c r="C1975" s="151"/>
      <c r="D1975" s="151"/>
      <c r="E1975" s="151"/>
      <c r="F1975" s="151"/>
      <c r="G1975" s="151"/>
      <c r="H1975" s="87"/>
      <c r="I1975" s="152"/>
      <c r="J1975" s="152" t="s">
        <v>118</v>
      </c>
      <c r="K1975" s="152"/>
      <c r="L1975" s="152"/>
      <c r="M1975" s="152"/>
      <c r="N1975" s="152"/>
    </row>
    <row r="1976" spans="1:14" x14ac:dyDescent="0.2">
      <c r="B1976" s="151"/>
      <c r="C1976" s="151"/>
      <c r="D1976" s="151"/>
      <c r="E1976" s="151"/>
      <c r="F1976" s="151"/>
      <c r="G1976" s="151"/>
      <c r="H1976" s="87"/>
      <c r="I1976" s="152"/>
      <c r="J1976" s="152"/>
      <c r="K1976" s="152"/>
      <c r="L1976" s="152"/>
      <c r="M1976" s="152"/>
      <c r="N1976" s="152"/>
    </row>
    <row r="1977" spans="1:14" x14ac:dyDescent="0.2">
      <c r="B1977" s="176"/>
      <c r="C1977" s="176"/>
      <c r="D1977" s="151"/>
      <c r="E1977" s="151"/>
      <c r="F1977" s="151"/>
      <c r="G1977" s="151"/>
      <c r="H1977" s="87"/>
      <c r="I1977" s="152"/>
      <c r="J1977" s="157"/>
      <c r="K1977" s="157"/>
      <c r="L1977" s="157"/>
      <c r="M1977" s="152"/>
      <c r="N1977" s="152"/>
    </row>
    <row r="1978" spans="1:14" x14ac:dyDescent="0.2">
      <c r="B1978" s="96" t="s">
        <v>119</v>
      </c>
      <c r="C1978" s="151"/>
      <c r="D1978" s="151"/>
      <c r="E1978" s="151"/>
      <c r="F1978" s="151"/>
      <c r="G1978" s="151"/>
      <c r="H1978" s="87"/>
      <c r="I1978" s="152"/>
      <c r="K1978" s="178" t="s">
        <v>119</v>
      </c>
      <c r="L1978" s="178"/>
      <c r="M1978" s="152"/>
      <c r="N1978" s="152"/>
    </row>
    <row r="1979" spans="1:14" x14ac:dyDescent="0.2">
      <c r="B1979" s="151"/>
      <c r="C1979" s="151"/>
      <c r="D1979" s="151"/>
      <c r="E1979" s="151"/>
      <c r="F1979" s="151"/>
      <c r="G1979" s="151"/>
      <c r="H1979" s="87"/>
      <c r="I1979" s="152"/>
      <c r="J1979" s="152"/>
      <c r="K1979" s="152"/>
      <c r="L1979" s="152"/>
      <c r="M1979" s="152"/>
      <c r="N1979" s="152"/>
    </row>
    <row r="1980" spans="1:14" x14ac:dyDescent="0.2">
      <c r="B1980" s="174" t="s">
        <v>120</v>
      </c>
      <c r="C1980" s="151"/>
      <c r="D1980" s="151"/>
      <c r="E1980" s="151"/>
      <c r="F1980" s="151"/>
      <c r="G1980" s="151"/>
      <c r="H1980" s="87"/>
      <c r="I1980" s="152"/>
      <c r="J1980" s="152" t="s">
        <v>120</v>
      </c>
      <c r="K1980" s="152"/>
      <c r="L1980" s="152"/>
      <c r="M1980" s="152"/>
      <c r="N1980" s="152"/>
    </row>
    <row r="1981" spans="1:14" x14ac:dyDescent="0.2">
      <c r="A1981" s="139"/>
    </row>
    <row r="1982" spans="1:14" x14ac:dyDescent="0.2">
      <c r="A1982" s="138"/>
      <c r="B1982" s="151"/>
      <c r="C1982" s="151"/>
      <c r="D1982" s="151"/>
      <c r="E1982" s="151"/>
      <c r="F1982" s="151"/>
      <c r="G1982" s="151"/>
      <c r="H1982" s="87"/>
      <c r="I1982" s="152"/>
      <c r="J1982" s="152"/>
      <c r="K1982" s="152"/>
      <c r="M1982" s="152"/>
      <c r="N1982" s="154" t="s">
        <v>87</v>
      </c>
    </row>
    <row r="1983" spans="1:14" x14ac:dyDescent="0.2">
      <c r="B1983" s="151"/>
      <c r="C1983" s="151"/>
      <c r="D1983" s="151"/>
      <c r="E1983" s="151"/>
      <c r="F1983" s="151"/>
      <c r="G1983" s="151"/>
      <c r="H1983" s="87"/>
      <c r="I1983" s="152"/>
      <c r="J1983" s="152"/>
      <c r="K1983" s="152"/>
      <c r="M1983" s="152"/>
      <c r="N1983" s="154" t="s">
        <v>88</v>
      </c>
    </row>
    <row r="1984" spans="1:14" x14ac:dyDescent="0.2">
      <c r="B1984" s="151"/>
      <c r="C1984" s="151"/>
      <c r="D1984" s="151"/>
      <c r="E1984" s="151"/>
      <c r="F1984" s="151"/>
      <c r="G1984" s="151"/>
      <c r="H1984" s="87"/>
      <c r="I1984" s="152"/>
      <c r="J1984" s="152"/>
      <c r="K1984" s="152"/>
      <c r="M1984" s="152"/>
      <c r="N1984" s="154" t="s">
        <v>89</v>
      </c>
    </row>
    <row r="1985" spans="1:14" x14ac:dyDescent="0.2">
      <c r="B1985" s="151"/>
      <c r="C1985" s="151"/>
      <c r="D1985" s="151"/>
      <c r="E1985" s="151"/>
      <c r="F1985" s="151"/>
      <c r="G1985" s="151"/>
      <c r="H1985" s="87"/>
      <c r="I1985" s="152"/>
      <c r="J1985" s="152"/>
      <c r="K1985" s="152"/>
      <c r="L1985" s="152"/>
      <c r="M1985" s="152"/>
      <c r="N1985" s="152"/>
    </row>
    <row r="1986" spans="1:14" x14ac:dyDescent="0.2">
      <c r="B1986" s="151"/>
      <c r="D1986" s="151"/>
      <c r="E1986" s="151"/>
      <c r="F1986" s="151"/>
      <c r="G1986" s="151"/>
      <c r="H1986" s="151" t="s">
        <v>90</v>
      </c>
      <c r="I1986" s="151"/>
      <c r="J1986" s="151"/>
      <c r="K1986" s="151"/>
      <c r="L1986" s="151"/>
      <c r="M1986" s="152"/>
      <c r="N1986" s="152"/>
    </row>
    <row r="1987" spans="1:14" x14ac:dyDescent="0.2">
      <c r="B1987" s="151"/>
      <c r="D1987" s="151"/>
      <c r="E1987" s="151"/>
      <c r="F1987" s="151" t="s">
        <v>91</v>
      </c>
      <c r="G1987" s="151"/>
      <c r="H1987" s="151"/>
      <c r="I1987" s="151"/>
      <c r="J1987" s="151"/>
      <c r="K1987" s="151"/>
      <c r="L1987" s="151"/>
      <c r="M1987" s="152"/>
      <c r="N1987" s="152"/>
    </row>
    <row r="1988" spans="1:14" x14ac:dyDescent="0.2">
      <c r="B1988" s="151" t="s">
        <v>92</v>
      </c>
      <c r="C1988" s="86"/>
      <c r="D1988" s="86"/>
      <c r="E1988" s="86"/>
      <c r="F1988" s="86"/>
      <c r="G1988" s="86"/>
      <c r="H1988" s="86"/>
      <c r="I1988" s="156"/>
      <c r="J1988" s="156"/>
      <c r="K1988" s="156"/>
      <c r="L1988" s="152" t="s">
        <v>93</v>
      </c>
      <c r="M1988" s="152"/>
      <c r="N1988" s="152"/>
    </row>
    <row r="1989" spans="1:14" x14ac:dyDescent="0.2">
      <c r="B1989" s="151"/>
      <c r="C1989" s="86"/>
      <c r="D1989" s="86"/>
      <c r="E1989" s="86"/>
      <c r="F1989" s="86"/>
      <c r="G1989" s="86"/>
      <c r="H1989" s="86"/>
      <c r="I1989" s="156"/>
      <c r="J1989" s="156"/>
      <c r="K1989" s="156"/>
      <c r="L1989" s="156"/>
      <c r="M1989" s="156"/>
      <c r="N1989" s="156"/>
    </row>
    <row r="1990" spans="1:14" x14ac:dyDescent="0.2">
      <c r="B1990" s="151" t="s">
        <v>159</v>
      </c>
      <c r="C1990" s="86"/>
      <c r="D1990" s="86"/>
      <c r="E1990" s="86"/>
      <c r="F1990" s="86"/>
      <c r="G1990" s="86"/>
      <c r="H1990" s="86"/>
      <c r="I1990" s="156"/>
      <c r="J1990" s="156"/>
      <c r="K1990" s="156"/>
      <c r="L1990" s="156"/>
      <c r="M1990" s="156"/>
      <c r="N1990" s="156"/>
    </row>
    <row r="1991" spans="1:14" x14ac:dyDescent="0.2">
      <c r="B1991" s="151" t="s">
        <v>94</v>
      </c>
      <c r="C1991" s="86"/>
      <c r="D1991" s="86"/>
      <c r="E1991" s="86"/>
      <c r="F1991" s="86"/>
      <c r="G1991" s="86"/>
      <c r="H1991" s="86"/>
      <c r="I1991" s="156"/>
      <c r="J1991" s="156"/>
      <c r="K1991" s="156"/>
      <c r="L1991" s="156"/>
      <c r="M1991" s="156"/>
      <c r="N1991" s="156"/>
    </row>
    <row r="1992" spans="1:14" x14ac:dyDescent="0.2">
      <c r="B1992" s="151" t="s">
        <v>158</v>
      </c>
      <c r="C1992" s="86"/>
      <c r="D1992" s="86"/>
      <c r="E1992" s="86"/>
      <c r="F1992" s="86"/>
      <c r="G1992" s="86"/>
      <c r="H1992" s="86"/>
      <c r="I1992" s="156"/>
      <c r="J1992" s="156"/>
      <c r="K1992" s="156"/>
      <c r="L1992" s="156"/>
      <c r="M1992" s="156"/>
      <c r="N1992" s="156"/>
    </row>
    <row r="1993" spans="1:14" x14ac:dyDescent="0.2">
      <c r="B1993" s="151" t="s">
        <v>161</v>
      </c>
      <c r="C1993" s="86"/>
      <c r="D1993" s="86"/>
      <c r="E1993" s="86"/>
      <c r="F1993" s="86"/>
      <c r="G1993" s="86"/>
      <c r="H1993" s="86"/>
      <c r="I1993" s="156"/>
      <c r="J1993" s="156"/>
      <c r="K1993" s="156"/>
      <c r="L1993" s="156"/>
      <c r="M1993" s="156"/>
      <c r="N1993" s="156"/>
    </row>
    <row r="1994" spans="1:14" x14ac:dyDescent="0.2">
      <c r="B1994" s="151"/>
      <c r="C1994" s="151"/>
      <c r="D1994" s="151"/>
      <c r="E1994" s="151"/>
      <c r="F1994" s="151"/>
      <c r="G1994" s="151"/>
      <c r="H1994" s="87"/>
      <c r="I1994" s="152"/>
      <c r="J1994" s="157"/>
      <c r="K1994" s="152"/>
      <c r="L1994" s="152"/>
      <c r="M1994" s="152"/>
      <c r="N1994" s="152"/>
    </row>
    <row r="1995" spans="1:14" ht="12.75" customHeight="1" x14ac:dyDescent="0.2">
      <c r="B1995" s="130" t="s">
        <v>34</v>
      </c>
      <c r="C1995" s="132" t="s">
        <v>95</v>
      </c>
      <c r="D1995" s="130" t="s">
        <v>96</v>
      </c>
      <c r="E1995" s="130" t="s">
        <v>97</v>
      </c>
      <c r="F1995" s="130" t="s">
        <v>121</v>
      </c>
      <c r="G1995" s="130" t="s">
        <v>98</v>
      </c>
      <c r="H1995" s="128" t="s">
        <v>7</v>
      </c>
      <c r="I1995" s="150" t="s">
        <v>167</v>
      </c>
      <c r="K1995" s="158"/>
      <c r="L1995" s="159"/>
      <c r="M1995" s="160" t="s">
        <v>99</v>
      </c>
      <c r="N1995" s="161" t="s">
        <v>100</v>
      </c>
    </row>
    <row r="1996" spans="1:14" x14ac:dyDescent="0.2">
      <c r="B1996" s="131"/>
      <c r="C1996" s="133"/>
      <c r="D1996" s="131"/>
      <c r="E1996" s="131"/>
      <c r="F1996" s="131"/>
      <c r="G1996" s="131"/>
      <c r="H1996" s="129"/>
      <c r="I1996" s="149" t="s">
        <v>101</v>
      </c>
      <c r="J1996" s="75" t="s">
        <v>102</v>
      </c>
      <c r="K1996" s="75" t="s">
        <v>103</v>
      </c>
      <c r="L1996" s="75" t="s">
        <v>104</v>
      </c>
      <c r="M1996" s="149"/>
      <c r="N1996" s="162"/>
    </row>
    <row r="1997" spans="1:14" ht="12.75" customHeight="1" x14ac:dyDescent="0.2">
      <c r="A1997" s="94" t="s">
        <v>214</v>
      </c>
      <c r="B1997" s="163"/>
      <c r="C1997" s="140"/>
      <c r="D1997" s="140"/>
      <c r="E1997" s="140"/>
      <c r="F1997" s="140"/>
      <c r="G1997" s="141"/>
      <c r="H1997" s="11" t="s">
        <v>16</v>
      </c>
      <c r="I1997" s="12">
        <v>102.99</v>
      </c>
      <c r="J1997" s="12">
        <v>73.39</v>
      </c>
      <c r="K1997" s="12">
        <v>37.18</v>
      </c>
      <c r="L1997" s="12"/>
      <c r="M1997" s="12">
        <v>5.87</v>
      </c>
      <c r="N1997" s="12"/>
    </row>
    <row r="1998" spans="1:14" x14ac:dyDescent="0.2">
      <c r="A1998" s="94">
        <v>34</v>
      </c>
      <c r="B1998" s="142"/>
      <c r="C1998" s="143"/>
      <c r="D1998" s="143"/>
      <c r="E1998" s="143"/>
      <c r="F1998" s="143"/>
      <c r="G1998" s="144"/>
      <c r="H1998" s="11" t="s">
        <v>24</v>
      </c>
      <c r="I1998" s="12">
        <v>770.31</v>
      </c>
      <c r="J1998" s="12">
        <v>550.4</v>
      </c>
      <c r="K1998" s="12">
        <v>276.91000000000003</v>
      </c>
      <c r="L1998" s="12"/>
      <c r="M1998" s="12">
        <v>23.97</v>
      </c>
      <c r="N1998" s="12"/>
    </row>
    <row r="1999" spans="1:14" x14ac:dyDescent="0.2">
      <c r="B1999" s="142"/>
      <c r="C1999" s="143"/>
      <c r="D1999" s="143"/>
      <c r="E1999" s="143"/>
      <c r="F1999" s="143"/>
      <c r="G1999" s="144"/>
      <c r="H1999" s="11" t="s">
        <v>18</v>
      </c>
      <c r="I1999" s="12">
        <v>61.16</v>
      </c>
      <c r="J1999" s="12">
        <v>44.52</v>
      </c>
      <c r="K1999" s="12">
        <v>22.75</v>
      </c>
      <c r="L1999" s="12"/>
      <c r="M1999" s="12">
        <v>1.22</v>
      </c>
      <c r="N1999" s="12"/>
    </row>
    <row r="2000" spans="1:14" x14ac:dyDescent="0.2">
      <c r="B2000" s="164"/>
      <c r="C2000" s="148" t="s">
        <v>163</v>
      </c>
      <c r="D2000" s="143"/>
      <c r="E2000" s="143"/>
      <c r="F2000" s="143"/>
      <c r="G2000" s="144"/>
      <c r="H2000" s="11" t="s">
        <v>63</v>
      </c>
      <c r="I2000" s="12">
        <v>61.16</v>
      </c>
      <c r="J2000" s="12">
        <v>44.52</v>
      </c>
      <c r="K2000" s="12">
        <v>22.75</v>
      </c>
      <c r="L2000" s="12"/>
      <c r="M2000" s="12">
        <v>1.22</v>
      </c>
      <c r="N2000" s="12"/>
    </row>
    <row r="2001" spans="1:14" x14ac:dyDescent="0.2">
      <c r="B2001" s="142"/>
      <c r="C2001" s="143"/>
      <c r="D2001" s="143"/>
      <c r="E2001" s="143"/>
      <c r="F2001" s="143"/>
      <c r="G2001" s="144"/>
      <c r="H2001" s="11" t="s">
        <v>56</v>
      </c>
      <c r="I2001" s="12">
        <v>770.31</v>
      </c>
      <c r="J2001" s="12">
        <v>550.4</v>
      </c>
      <c r="K2001" s="12">
        <v>276.91000000000003</v>
      </c>
      <c r="L2001" s="12"/>
      <c r="M2001" s="12">
        <v>23.97</v>
      </c>
      <c r="N2001" s="12"/>
    </row>
    <row r="2002" spans="1:14" x14ac:dyDescent="0.2">
      <c r="B2002" s="142"/>
      <c r="C2002" s="143"/>
      <c r="D2002" s="143"/>
      <c r="E2002" s="143"/>
      <c r="F2002" s="143"/>
      <c r="G2002" s="144"/>
      <c r="H2002" s="11" t="s">
        <v>28</v>
      </c>
      <c r="I2002" s="12">
        <v>61.16</v>
      </c>
      <c r="J2002" s="12">
        <v>44.52</v>
      </c>
      <c r="K2002" s="12">
        <v>22.75</v>
      </c>
      <c r="L2002" s="12"/>
      <c r="M2002" s="12">
        <v>1.22</v>
      </c>
      <c r="N2002" s="12"/>
    </row>
    <row r="2003" spans="1:14" x14ac:dyDescent="0.2">
      <c r="B2003" s="145"/>
      <c r="C2003" s="146"/>
      <c r="D2003" s="146"/>
      <c r="E2003" s="146"/>
      <c r="F2003" s="146"/>
      <c r="G2003" s="147"/>
      <c r="H2003" s="11" t="s">
        <v>17</v>
      </c>
      <c r="I2003" s="12">
        <v>19.57</v>
      </c>
      <c r="J2003" s="12">
        <v>14.92</v>
      </c>
      <c r="K2003" s="12">
        <v>7.58</v>
      </c>
      <c r="L2003" s="12"/>
      <c r="M2003" s="12">
        <v>0.49</v>
      </c>
      <c r="N2003" s="12"/>
    </row>
    <row r="2004" spans="1:14" x14ac:dyDescent="0.2">
      <c r="A2004" s="94">
        <v>1221</v>
      </c>
      <c r="B2004" s="70" t="s">
        <v>26</v>
      </c>
      <c r="C2004" s="97" t="s">
        <v>105</v>
      </c>
      <c r="D2004" s="70">
        <v>9</v>
      </c>
      <c r="E2004" s="70">
        <v>2</v>
      </c>
      <c r="F2004" s="70">
        <v>1</v>
      </c>
      <c r="G2004" s="179">
        <v>9</v>
      </c>
      <c r="H2004" s="165" t="s">
        <v>16</v>
      </c>
      <c r="I2004" s="166">
        <v>93.15</v>
      </c>
      <c r="J2004" s="166">
        <v>301.29000000000002</v>
      </c>
      <c r="K2004" s="166">
        <v>25.38</v>
      </c>
      <c r="L2004" s="92">
        <v>419.82000000000005</v>
      </c>
      <c r="M2004" s="88">
        <v>753</v>
      </c>
      <c r="N2004" s="88">
        <v>1172.8200000000002</v>
      </c>
    </row>
    <row r="2005" spans="1:14" x14ac:dyDescent="0.2">
      <c r="B2005" s="8"/>
      <c r="C2005" s="8"/>
      <c r="D2005" s="8"/>
      <c r="E2005" s="8"/>
      <c r="F2005" s="8"/>
      <c r="G2005" s="8"/>
      <c r="H2005" s="135" t="s">
        <v>106</v>
      </c>
      <c r="I2005" s="136">
        <v>9593.52</v>
      </c>
      <c r="J2005" s="136">
        <v>22111.67</v>
      </c>
      <c r="K2005" s="136">
        <v>943.63</v>
      </c>
      <c r="L2005" s="136">
        <v>32648.82</v>
      </c>
      <c r="M2005" s="136">
        <v>4420.1099999999997</v>
      </c>
      <c r="N2005" s="136">
        <v>62145.71</v>
      </c>
    </row>
    <row r="2006" spans="1:14" x14ac:dyDescent="0.2">
      <c r="B2006" s="8"/>
      <c r="C2006" s="8"/>
      <c r="D2006" s="8"/>
      <c r="E2006" s="8"/>
      <c r="F2006" s="8"/>
      <c r="G2006" s="8"/>
      <c r="H2006" s="165" t="s">
        <v>24</v>
      </c>
      <c r="I2006" s="166">
        <v>0</v>
      </c>
      <c r="J2006" s="166">
        <v>0</v>
      </c>
      <c r="K2006" s="166">
        <v>0</v>
      </c>
      <c r="L2006" s="92">
        <v>0</v>
      </c>
      <c r="M2006" s="88">
        <v>0</v>
      </c>
      <c r="N2006" s="88">
        <v>0</v>
      </c>
    </row>
    <row r="2007" spans="1:14" x14ac:dyDescent="0.2">
      <c r="B2007" s="8"/>
      <c r="C2007" s="8"/>
      <c r="D2007" s="8"/>
      <c r="E2007" s="8"/>
      <c r="F2007" s="8"/>
      <c r="G2007" s="8"/>
      <c r="H2007" s="135" t="s">
        <v>106</v>
      </c>
      <c r="I2007" s="136">
        <v>0</v>
      </c>
      <c r="J2007" s="136">
        <v>0</v>
      </c>
      <c r="K2007" s="136">
        <v>0</v>
      </c>
      <c r="L2007" s="136">
        <v>0</v>
      </c>
      <c r="M2007" s="136">
        <v>0</v>
      </c>
      <c r="N2007" s="136">
        <v>0</v>
      </c>
    </row>
    <row r="2008" spans="1:14" x14ac:dyDescent="0.2">
      <c r="B2008" s="8"/>
      <c r="C2008" s="8"/>
      <c r="D2008" s="8"/>
      <c r="E2008" s="8"/>
      <c r="F2008" s="8"/>
      <c r="G2008" s="8"/>
      <c r="H2008" s="165" t="s">
        <v>37</v>
      </c>
      <c r="I2008" s="166">
        <v>0</v>
      </c>
      <c r="J2008" s="166">
        <v>0</v>
      </c>
      <c r="K2008" s="166">
        <v>0</v>
      </c>
      <c r="L2008" s="92">
        <v>0</v>
      </c>
      <c r="M2008" s="88">
        <v>0</v>
      </c>
      <c r="N2008" s="88">
        <v>0</v>
      </c>
    </row>
    <row r="2009" spans="1:14" x14ac:dyDescent="0.2">
      <c r="B2009" s="8"/>
      <c r="C2009" s="8"/>
      <c r="D2009" s="8"/>
      <c r="E2009" s="8"/>
      <c r="F2009" s="8"/>
      <c r="G2009" s="8"/>
      <c r="H2009" s="135" t="s">
        <v>106</v>
      </c>
      <c r="I2009" s="136">
        <v>0</v>
      </c>
      <c r="J2009" s="136">
        <v>0</v>
      </c>
      <c r="K2009" s="136">
        <v>0</v>
      </c>
      <c r="L2009" s="136">
        <v>0</v>
      </c>
      <c r="M2009" s="136">
        <v>0</v>
      </c>
      <c r="N2009" s="136">
        <v>0</v>
      </c>
    </row>
    <row r="2010" spans="1:14" x14ac:dyDescent="0.2">
      <c r="B2010" s="8"/>
      <c r="C2010" s="8"/>
      <c r="D2010" s="8"/>
      <c r="E2010" s="8"/>
      <c r="F2010" s="8"/>
      <c r="G2010" s="8"/>
      <c r="H2010" s="14" t="s">
        <v>18</v>
      </c>
      <c r="I2010" s="92">
        <v>0.96</v>
      </c>
      <c r="J2010" s="92">
        <v>28.05</v>
      </c>
      <c r="K2010" s="92">
        <v>7.6</v>
      </c>
      <c r="L2010" s="92">
        <v>36.61</v>
      </c>
      <c r="M2010" s="92">
        <v>131.01</v>
      </c>
      <c r="N2010" s="88">
        <v>167.62</v>
      </c>
    </row>
    <row r="2011" spans="1:14" x14ac:dyDescent="0.2">
      <c r="B2011" s="8"/>
      <c r="C2011" s="8"/>
      <c r="D2011" s="8"/>
      <c r="E2011" s="8"/>
      <c r="F2011" s="8"/>
      <c r="G2011" s="8"/>
      <c r="H2011" s="135" t="s">
        <v>106</v>
      </c>
      <c r="I2011" s="136">
        <v>58.71</v>
      </c>
      <c r="J2011" s="136">
        <v>1248.79</v>
      </c>
      <c r="K2011" s="136">
        <v>172.9</v>
      </c>
      <c r="L2011" s="136">
        <v>1480.4</v>
      </c>
      <c r="M2011" s="136">
        <v>159.83000000000001</v>
      </c>
      <c r="N2011" s="136">
        <v>2750.51</v>
      </c>
    </row>
    <row r="2012" spans="1:14" x14ac:dyDescent="0.2">
      <c r="B2012" s="8"/>
      <c r="C2012" s="8"/>
      <c r="D2012" s="8"/>
      <c r="E2012" s="8"/>
      <c r="F2012" s="8"/>
      <c r="G2012" s="8"/>
      <c r="H2012" s="14" t="s">
        <v>63</v>
      </c>
      <c r="I2012" s="92">
        <v>0</v>
      </c>
      <c r="J2012" s="92">
        <v>0</v>
      </c>
      <c r="K2012" s="92">
        <v>0</v>
      </c>
      <c r="L2012" s="92">
        <v>0</v>
      </c>
      <c r="M2012" s="92">
        <v>0</v>
      </c>
      <c r="N2012" s="88">
        <v>0</v>
      </c>
    </row>
    <row r="2013" spans="1:14" x14ac:dyDescent="0.2">
      <c r="B2013" s="8"/>
      <c r="C2013" s="8"/>
      <c r="D2013" s="8"/>
      <c r="E2013" s="8"/>
      <c r="F2013" s="8"/>
      <c r="G2013" s="8"/>
      <c r="H2013" s="135" t="s">
        <v>106</v>
      </c>
      <c r="I2013" s="136">
        <v>0</v>
      </c>
      <c r="J2013" s="136">
        <v>0</v>
      </c>
      <c r="K2013" s="136">
        <v>0</v>
      </c>
      <c r="L2013" s="136">
        <v>0</v>
      </c>
      <c r="M2013" s="136">
        <v>0</v>
      </c>
      <c r="N2013" s="136">
        <v>0</v>
      </c>
    </row>
    <row r="2014" spans="1:14" x14ac:dyDescent="0.2">
      <c r="B2014" s="8"/>
      <c r="C2014" s="8"/>
      <c r="D2014" s="8"/>
      <c r="E2014" s="8"/>
      <c r="F2014" s="8"/>
      <c r="G2014" s="8"/>
      <c r="H2014" s="14" t="s">
        <v>56</v>
      </c>
      <c r="I2014" s="92">
        <v>0</v>
      </c>
      <c r="J2014" s="92">
        <v>0</v>
      </c>
      <c r="K2014" s="92">
        <v>0</v>
      </c>
      <c r="L2014" s="92">
        <v>0</v>
      </c>
      <c r="M2014" s="92">
        <v>0</v>
      </c>
      <c r="N2014" s="88">
        <v>0</v>
      </c>
    </row>
    <row r="2015" spans="1:14" x14ac:dyDescent="0.2">
      <c r="B2015" s="8"/>
      <c r="C2015" s="8"/>
      <c r="D2015" s="8"/>
      <c r="E2015" s="8"/>
      <c r="F2015" s="8"/>
      <c r="G2015" s="8"/>
      <c r="H2015" s="135" t="s">
        <v>106</v>
      </c>
      <c r="I2015" s="136">
        <v>0</v>
      </c>
      <c r="J2015" s="136">
        <v>0</v>
      </c>
      <c r="K2015" s="136">
        <v>0</v>
      </c>
      <c r="L2015" s="136">
        <v>0</v>
      </c>
      <c r="M2015" s="136">
        <v>0</v>
      </c>
      <c r="N2015" s="136">
        <v>0</v>
      </c>
    </row>
    <row r="2016" spans="1:14" x14ac:dyDescent="0.2">
      <c r="B2016" s="8"/>
      <c r="C2016" s="8"/>
      <c r="D2016" s="8"/>
      <c r="E2016" s="8"/>
      <c r="F2016" s="8"/>
      <c r="G2016" s="8"/>
      <c r="H2016" s="14" t="s">
        <v>28</v>
      </c>
      <c r="I2016" s="92">
        <v>0</v>
      </c>
      <c r="J2016" s="92">
        <v>0</v>
      </c>
      <c r="K2016" s="92">
        <v>0</v>
      </c>
      <c r="L2016" s="92">
        <v>0</v>
      </c>
      <c r="M2016" s="92">
        <v>0</v>
      </c>
      <c r="N2016" s="88">
        <v>0</v>
      </c>
    </row>
    <row r="2017" spans="1:14" x14ac:dyDescent="0.2">
      <c r="B2017" s="8"/>
      <c r="C2017" s="8"/>
      <c r="D2017" s="8"/>
      <c r="E2017" s="8"/>
      <c r="F2017" s="8"/>
      <c r="G2017" s="8"/>
      <c r="H2017" s="135" t="s">
        <v>106</v>
      </c>
      <c r="I2017" s="136">
        <v>0</v>
      </c>
      <c r="J2017" s="136">
        <v>0</v>
      </c>
      <c r="K2017" s="136">
        <v>0</v>
      </c>
      <c r="L2017" s="136">
        <v>0</v>
      </c>
      <c r="M2017" s="136">
        <v>0</v>
      </c>
      <c r="N2017" s="136">
        <v>0</v>
      </c>
    </row>
    <row r="2018" spans="1:14" x14ac:dyDescent="0.2">
      <c r="B2018" s="180"/>
      <c r="C2018" s="180"/>
      <c r="D2018" s="180"/>
      <c r="E2018" s="180"/>
      <c r="F2018" s="180"/>
      <c r="G2018" s="180"/>
      <c r="H2018" s="14" t="s">
        <v>17</v>
      </c>
      <c r="I2018" s="92">
        <v>45.24</v>
      </c>
      <c r="J2018" s="92">
        <v>109.92</v>
      </c>
      <c r="K2018" s="92">
        <v>3.06</v>
      </c>
      <c r="L2018" s="92">
        <v>158.22</v>
      </c>
      <c r="M2018" s="92">
        <v>160.59</v>
      </c>
      <c r="N2018" s="88">
        <v>318.81</v>
      </c>
    </row>
    <row r="2019" spans="1:14" x14ac:dyDescent="0.2">
      <c r="B2019" s="180"/>
      <c r="C2019" s="180"/>
      <c r="D2019" s="180"/>
      <c r="E2019" s="180"/>
      <c r="F2019" s="180"/>
      <c r="G2019" s="180"/>
      <c r="H2019" s="135" t="s">
        <v>106</v>
      </c>
      <c r="I2019" s="136">
        <v>885.35</v>
      </c>
      <c r="J2019" s="136">
        <v>1640.01</v>
      </c>
      <c r="K2019" s="136">
        <v>23.19</v>
      </c>
      <c r="L2019" s="136">
        <v>2548.5500000000002</v>
      </c>
      <c r="M2019" s="136">
        <v>78.69</v>
      </c>
      <c r="N2019" s="136">
        <v>4405.1000000000004</v>
      </c>
    </row>
    <row r="2020" spans="1:14" x14ac:dyDescent="0.2">
      <c r="B2020" s="180"/>
      <c r="C2020" s="180"/>
      <c r="D2020" s="180"/>
      <c r="E2020" s="180"/>
      <c r="F2020" s="180"/>
      <c r="G2020" s="180"/>
      <c r="H2020" s="13" t="s">
        <v>107</v>
      </c>
      <c r="I2020" s="91">
        <v>0</v>
      </c>
      <c r="J2020" s="91">
        <v>0</v>
      </c>
      <c r="K2020" s="91">
        <v>0</v>
      </c>
      <c r="L2020" s="91">
        <v>0</v>
      </c>
      <c r="M2020" s="91">
        <v>0</v>
      </c>
      <c r="N2020" s="85">
        <v>0</v>
      </c>
    </row>
    <row r="2021" spans="1:14" x14ac:dyDescent="0.2">
      <c r="B2021" s="180"/>
      <c r="C2021" s="180"/>
      <c r="D2021" s="180"/>
      <c r="E2021" s="180"/>
      <c r="F2021" s="180"/>
      <c r="G2021" s="180"/>
      <c r="H2021" s="137" t="s">
        <v>122</v>
      </c>
      <c r="I2021" s="136">
        <v>10537.58</v>
      </c>
      <c r="J2021" s="136">
        <v>25000.469999999998</v>
      </c>
      <c r="K2021" s="136">
        <v>1139.72</v>
      </c>
      <c r="L2021" s="136">
        <v>36677.769999999997</v>
      </c>
      <c r="M2021" s="136">
        <v>4658.6299999999992</v>
      </c>
      <c r="N2021" s="136">
        <v>69301.320000000007</v>
      </c>
    </row>
    <row r="2023" spans="1:14" x14ac:dyDescent="0.2">
      <c r="B2023" s="171" t="s">
        <v>108</v>
      </c>
      <c r="C2023" s="171"/>
      <c r="D2023" s="171"/>
      <c r="E2023" s="171"/>
      <c r="F2023" s="172"/>
      <c r="G2023" s="151"/>
      <c r="H2023" s="87"/>
      <c r="I2023" s="152"/>
      <c r="J2023" s="170"/>
      <c r="K2023" s="170"/>
      <c r="L2023" s="170"/>
      <c r="M2023" s="170"/>
      <c r="N2023" s="170"/>
    </row>
    <row r="2024" spans="1:14" x14ac:dyDescent="0.2">
      <c r="A2024" s="95"/>
      <c r="B2024" s="87" t="s">
        <v>156</v>
      </c>
      <c r="C2024" s="87"/>
      <c r="D2024" s="87"/>
      <c r="E2024" s="87"/>
      <c r="F2024" s="87"/>
      <c r="G2024" s="87"/>
      <c r="H2024" s="87"/>
      <c r="I2024" s="87"/>
      <c r="J2024" s="173"/>
      <c r="K2024" s="173"/>
      <c r="L2024" s="173"/>
      <c r="M2024" s="173"/>
      <c r="N2024" s="173"/>
    </row>
    <row r="2025" spans="1:14" x14ac:dyDescent="0.2">
      <c r="B2025" s="151" t="s">
        <v>109</v>
      </c>
      <c r="C2025" s="151"/>
      <c r="D2025" s="151"/>
      <c r="E2025" s="151"/>
      <c r="F2025" s="151"/>
      <c r="G2025" s="151"/>
      <c r="H2025" s="151"/>
      <c r="I2025" s="151"/>
      <c r="J2025" s="170"/>
      <c r="K2025" s="170"/>
      <c r="L2025" s="170"/>
      <c r="M2025" s="170"/>
      <c r="N2025" s="170"/>
    </row>
    <row r="2026" spans="1:14" x14ac:dyDescent="0.2">
      <c r="B2026" s="151" t="s">
        <v>110</v>
      </c>
      <c r="C2026" s="151"/>
      <c r="D2026" s="151"/>
      <c r="E2026" s="151"/>
      <c r="F2026" s="151"/>
      <c r="G2026" s="151"/>
      <c r="H2026" s="151"/>
      <c r="I2026" s="151"/>
      <c r="J2026" s="170"/>
      <c r="K2026" s="170"/>
      <c r="L2026" s="170"/>
      <c r="M2026" s="170"/>
      <c r="N2026" s="170"/>
    </row>
    <row r="2027" spans="1:14" x14ac:dyDescent="0.2">
      <c r="B2027" s="151" t="s">
        <v>111</v>
      </c>
      <c r="C2027" s="151"/>
      <c r="D2027" s="151"/>
      <c r="E2027" s="151"/>
      <c r="F2027" s="151"/>
      <c r="G2027" s="151"/>
      <c r="H2027" s="151"/>
      <c r="I2027" s="151"/>
      <c r="J2027" s="170"/>
      <c r="K2027" s="170"/>
      <c r="L2027" s="170"/>
      <c r="M2027" s="170"/>
      <c r="N2027" s="170"/>
    </row>
    <row r="2028" spans="1:14" x14ac:dyDescent="0.2">
      <c r="B2028" s="151" t="s">
        <v>112</v>
      </c>
      <c r="C2028" s="151"/>
      <c r="D2028" s="151"/>
      <c r="E2028" s="151"/>
      <c r="F2028" s="151"/>
      <c r="G2028" s="151"/>
      <c r="H2028" s="151"/>
      <c r="I2028" s="151"/>
      <c r="J2028" s="152"/>
      <c r="K2028" s="152"/>
      <c r="L2028" s="152"/>
      <c r="M2028" s="152"/>
      <c r="N2028" s="152"/>
    </row>
    <row r="2029" spans="1:14" x14ac:dyDescent="0.2">
      <c r="B2029" s="151" t="s">
        <v>113</v>
      </c>
      <c r="C2029" s="151"/>
      <c r="D2029" s="151"/>
      <c r="E2029" s="151"/>
      <c r="F2029" s="151"/>
      <c r="G2029" s="151"/>
      <c r="H2029" s="151"/>
      <c r="I2029" s="151"/>
      <c r="J2029" s="152"/>
      <c r="K2029" s="152"/>
      <c r="L2029" s="152"/>
      <c r="M2029" s="152"/>
      <c r="N2029" s="152"/>
    </row>
    <row r="2030" spans="1:14" x14ac:dyDescent="0.2">
      <c r="B2030" s="151" t="s">
        <v>114</v>
      </c>
      <c r="C2030" s="151"/>
      <c r="D2030" s="151"/>
      <c r="E2030" s="151"/>
      <c r="F2030" s="151"/>
      <c r="G2030" s="151"/>
      <c r="H2030" s="151"/>
      <c r="I2030" s="151"/>
      <c r="J2030" s="152"/>
      <c r="K2030" s="152"/>
      <c r="L2030" s="152"/>
      <c r="M2030" s="152"/>
      <c r="N2030" s="152"/>
    </row>
    <row r="2031" spans="1:14" x14ac:dyDescent="0.2">
      <c r="B2031" s="151" t="s">
        <v>115</v>
      </c>
      <c r="C2031" s="151"/>
      <c r="D2031" s="151"/>
      <c r="E2031" s="151"/>
      <c r="F2031" s="151"/>
      <c r="G2031" s="151"/>
      <c r="H2031" s="151"/>
      <c r="I2031" s="151"/>
      <c r="J2031" s="152"/>
      <c r="K2031" s="152"/>
      <c r="L2031" s="152"/>
      <c r="M2031" s="152"/>
      <c r="N2031" s="152"/>
    </row>
    <row r="2032" spans="1:14" x14ac:dyDescent="0.2">
      <c r="B2032" s="174"/>
      <c r="C2032" s="174"/>
      <c r="D2032" s="174"/>
      <c r="E2032" s="174"/>
      <c r="F2032" s="174"/>
      <c r="G2032" s="174"/>
      <c r="H2032" s="174"/>
      <c r="I2032" s="175"/>
      <c r="J2032" s="152"/>
      <c r="K2032" s="152"/>
      <c r="L2032" s="152"/>
      <c r="M2032" s="152"/>
      <c r="N2032" s="152"/>
    </row>
    <row r="2033" spans="1:14" x14ac:dyDescent="0.2">
      <c r="B2033" s="151" t="s">
        <v>116</v>
      </c>
      <c r="C2033" s="151"/>
      <c r="D2033" s="151"/>
      <c r="E2033" s="151"/>
      <c r="F2033" s="151"/>
      <c r="G2033" s="151"/>
      <c r="H2033" s="87"/>
      <c r="I2033" s="152"/>
      <c r="J2033" s="152" t="s">
        <v>117</v>
      </c>
      <c r="K2033" s="152"/>
      <c r="L2033" s="152"/>
      <c r="M2033" s="152"/>
      <c r="N2033" s="152"/>
    </row>
    <row r="2034" spans="1:14" x14ac:dyDescent="0.2">
      <c r="B2034" s="176" t="s">
        <v>155</v>
      </c>
      <c r="C2034" s="176"/>
      <c r="D2034" s="151"/>
      <c r="E2034" s="151"/>
      <c r="F2034" s="151"/>
      <c r="G2034" s="151"/>
      <c r="H2034" s="87"/>
      <c r="I2034" s="152"/>
      <c r="J2034" s="157"/>
      <c r="K2034" s="157"/>
      <c r="L2034" s="157"/>
      <c r="M2034" s="152"/>
      <c r="N2034" s="152"/>
    </row>
    <row r="2035" spans="1:14" x14ac:dyDescent="0.2">
      <c r="B2035" s="177" t="s">
        <v>118</v>
      </c>
      <c r="C2035" s="151"/>
      <c r="D2035" s="151"/>
      <c r="E2035" s="151"/>
      <c r="F2035" s="151"/>
      <c r="G2035" s="151"/>
      <c r="H2035" s="87"/>
      <c r="I2035" s="152"/>
      <c r="J2035" s="152" t="s">
        <v>118</v>
      </c>
      <c r="K2035" s="152"/>
      <c r="L2035" s="152"/>
      <c r="M2035" s="152"/>
      <c r="N2035" s="152"/>
    </row>
    <row r="2036" spans="1:14" x14ac:dyDescent="0.2">
      <c r="B2036" s="151"/>
      <c r="C2036" s="151"/>
      <c r="D2036" s="151"/>
      <c r="E2036" s="151"/>
      <c r="F2036" s="151"/>
      <c r="G2036" s="151"/>
      <c r="H2036" s="87"/>
      <c r="I2036" s="152"/>
      <c r="J2036" s="152"/>
      <c r="K2036" s="152"/>
      <c r="L2036" s="152"/>
      <c r="M2036" s="152"/>
      <c r="N2036" s="152"/>
    </row>
    <row r="2037" spans="1:14" x14ac:dyDescent="0.2">
      <c r="B2037" s="176"/>
      <c r="C2037" s="176"/>
      <c r="D2037" s="151"/>
      <c r="E2037" s="151"/>
      <c r="F2037" s="151"/>
      <c r="G2037" s="151"/>
      <c r="H2037" s="87"/>
      <c r="I2037" s="152"/>
      <c r="J2037" s="157"/>
      <c r="K2037" s="157"/>
      <c r="L2037" s="157"/>
      <c r="M2037" s="152"/>
      <c r="N2037" s="152"/>
    </row>
    <row r="2038" spans="1:14" x14ac:dyDescent="0.2">
      <c r="B2038" s="96" t="s">
        <v>119</v>
      </c>
      <c r="C2038" s="151"/>
      <c r="D2038" s="151"/>
      <c r="E2038" s="151"/>
      <c r="F2038" s="151"/>
      <c r="G2038" s="151"/>
      <c r="H2038" s="87"/>
      <c r="I2038" s="152"/>
      <c r="K2038" s="178" t="s">
        <v>119</v>
      </c>
      <c r="L2038" s="178"/>
      <c r="M2038" s="152"/>
      <c r="N2038" s="152"/>
    </row>
    <row r="2039" spans="1:14" x14ac:dyDescent="0.2">
      <c r="B2039" s="151"/>
      <c r="C2039" s="151"/>
      <c r="D2039" s="151"/>
      <c r="E2039" s="151"/>
      <c r="F2039" s="151"/>
      <c r="G2039" s="151"/>
      <c r="H2039" s="87"/>
      <c r="I2039" s="152"/>
      <c r="J2039" s="152"/>
      <c r="K2039" s="152"/>
      <c r="L2039" s="152"/>
      <c r="M2039" s="152"/>
      <c r="N2039" s="152"/>
    </row>
    <row r="2040" spans="1:14" x14ac:dyDescent="0.2">
      <c r="B2040" s="174" t="s">
        <v>120</v>
      </c>
      <c r="C2040" s="151"/>
      <c r="D2040" s="151"/>
      <c r="E2040" s="151"/>
      <c r="F2040" s="151"/>
      <c r="G2040" s="151"/>
      <c r="H2040" s="87"/>
      <c r="I2040" s="152"/>
      <c r="J2040" s="152" t="s">
        <v>120</v>
      </c>
      <c r="K2040" s="152"/>
      <c r="L2040" s="152"/>
      <c r="M2040" s="152"/>
      <c r="N2040" s="152"/>
    </row>
    <row r="2041" spans="1:14" x14ac:dyDescent="0.2">
      <c r="A2041" s="139"/>
    </row>
    <row r="2042" spans="1:14" x14ac:dyDescent="0.2">
      <c r="A2042" s="138"/>
      <c r="B2042" s="151"/>
      <c r="C2042" s="151"/>
      <c r="D2042" s="151"/>
      <c r="E2042" s="151"/>
      <c r="F2042" s="151"/>
      <c r="G2042" s="151"/>
      <c r="H2042" s="87"/>
      <c r="I2042" s="152"/>
      <c r="J2042" s="152"/>
      <c r="K2042" s="152"/>
      <c r="M2042" s="152"/>
      <c r="N2042" s="154" t="s">
        <v>87</v>
      </c>
    </row>
    <row r="2043" spans="1:14" x14ac:dyDescent="0.2">
      <c r="B2043" s="151"/>
      <c r="C2043" s="151"/>
      <c r="D2043" s="151"/>
      <c r="E2043" s="151"/>
      <c r="F2043" s="151"/>
      <c r="G2043" s="151"/>
      <c r="H2043" s="87"/>
      <c r="I2043" s="152"/>
      <c r="J2043" s="152"/>
      <c r="K2043" s="152"/>
      <c r="M2043" s="152"/>
      <c r="N2043" s="154" t="s">
        <v>88</v>
      </c>
    </row>
    <row r="2044" spans="1:14" x14ac:dyDescent="0.2">
      <c r="B2044" s="151"/>
      <c r="C2044" s="151"/>
      <c r="D2044" s="151"/>
      <c r="E2044" s="151"/>
      <c r="F2044" s="151"/>
      <c r="G2044" s="151"/>
      <c r="H2044" s="87"/>
      <c r="I2044" s="152"/>
      <c r="J2044" s="152"/>
      <c r="K2044" s="152"/>
      <c r="M2044" s="152"/>
      <c r="N2044" s="154" t="s">
        <v>89</v>
      </c>
    </row>
    <row r="2045" spans="1:14" x14ac:dyDescent="0.2">
      <c r="B2045" s="151"/>
      <c r="C2045" s="151"/>
      <c r="D2045" s="151"/>
      <c r="E2045" s="151"/>
      <c r="F2045" s="151"/>
      <c r="G2045" s="151"/>
      <c r="H2045" s="87"/>
      <c r="I2045" s="152"/>
      <c r="J2045" s="152"/>
      <c r="K2045" s="152"/>
      <c r="L2045" s="152"/>
      <c r="M2045" s="152"/>
      <c r="N2045" s="152"/>
    </row>
    <row r="2046" spans="1:14" x14ac:dyDescent="0.2">
      <c r="B2046" s="151"/>
      <c r="D2046" s="151"/>
      <c r="E2046" s="151"/>
      <c r="F2046" s="151"/>
      <c r="G2046" s="151"/>
      <c r="H2046" s="151" t="s">
        <v>90</v>
      </c>
      <c r="I2046" s="151"/>
      <c r="J2046" s="151"/>
      <c r="K2046" s="151"/>
      <c r="L2046" s="151"/>
      <c r="M2046" s="152"/>
      <c r="N2046" s="152"/>
    </row>
    <row r="2047" spans="1:14" x14ac:dyDescent="0.2">
      <c r="B2047" s="151"/>
      <c r="D2047" s="151"/>
      <c r="E2047" s="151"/>
      <c r="F2047" s="151" t="s">
        <v>91</v>
      </c>
      <c r="G2047" s="151"/>
      <c r="H2047" s="151"/>
      <c r="I2047" s="151"/>
      <c r="J2047" s="151"/>
      <c r="K2047" s="151"/>
      <c r="L2047" s="151"/>
      <c r="M2047" s="152"/>
      <c r="N2047" s="152"/>
    </row>
    <row r="2048" spans="1:14" x14ac:dyDescent="0.2">
      <c r="B2048" s="151" t="s">
        <v>92</v>
      </c>
      <c r="C2048" s="86"/>
      <c r="D2048" s="86"/>
      <c r="E2048" s="86"/>
      <c r="F2048" s="86"/>
      <c r="G2048" s="86"/>
      <c r="H2048" s="86"/>
      <c r="I2048" s="156"/>
      <c r="J2048" s="156"/>
      <c r="K2048" s="156"/>
      <c r="L2048" s="152" t="s">
        <v>93</v>
      </c>
      <c r="M2048" s="152"/>
      <c r="N2048" s="152"/>
    </row>
    <row r="2049" spans="1:14" x14ac:dyDescent="0.2">
      <c r="B2049" s="151"/>
      <c r="C2049" s="86"/>
      <c r="D2049" s="86"/>
      <c r="E2049" s="86"/>
      <c r="F2049" s="86"/>
      <c r="G2049" s="86"/>
      <c r="H2049" s="86"/>
      <c r="I2049" s="156"/>
      <c r="J2049" s="156"/>
      <c r="K2049" s="156"/>
      <c r="L2049" s="156"/>
      <c r="M2049" s="156"/>
      <c r="N2049" s="156"/>
    </row>
    <row r="2050" spans="1:14" x14ac:dyDescent="0.2">
      <c r="B2050" s="151" t="s">
        <v>159</v>
      </c>
      <c r="C2050" s="86"/>
      <c r="D2050" s="86"/>
      <c r="E2050" s="86"/>
      <c r="F2050" s="86"/>
      <c r="G2050" s="86"/>
      <c r="H2050" s="86"/>
      <c r="I2050" s="156"/>
      <c r="J2050" s="156"/>
      <c r="K2050" s="156"/>
      <c r="L2050" s="156"/>
      <c r="M2050" s="156"/>
      <c r="N2050" s="156"/>
    </row>
    <row r="2051" spans="1:14" x14ac:dyDescent="0.2">
      <c r="B2051" s="151" t="s">
        <v>94</v>
      </c>
      <c r="C2051" s="86"/>
      <c r="D2051" s="86"/>
      <c r="E2051" s="86"/>
      <c r="F2051" s="86"/>
      <c r="G2051" s="86"/>
      <c r="H2051" s="86"/>
      <c r="I2051" s="156"/>
      <c r="J2051" s="156"/>
      <c r="K2051" s="156"/>
      <c r="L2051" s="156"/>
      <c r="M2051" s="156"/>
      <c r="N2051" s="156"/>
    </row>
    <row r="2052" spans="1:14" x14ac:dyDescent="0.2">
      <c r="B2052" s="151" t="s">
        <v>158</v>
      </c>
      <c r="C2052" s="86"/>
      <c r="D2052" s="86"/>
      <c r="E2052" s="86"/>
      <c r="F2052" s="86"/>
      <c r="G2052" s="86"/>
      <c r="H2052" s="86"/>
      <c r="I2052" s="156"/>
      <c r="J2052" s="156"/>
      <c r="K2052" s="156"/>
      <c r="L2052" s="156"/>
      <c r="M2052" s="156"/>
      <c r="N2052" s="156"/>
    </row>
    <row r="2053" spans="1:14" x14ac:dyDescent="0.2">
      <c r="B2053" s="151" t="s">
        <v>161</v>
      </c>
      <c r="C2053" s="86"/>
      <c r="D2053" s="86"/>
      <c r="E2053" s="86"/>
      <c r="F2053" s="86"/>
      <c r="G2053" s="86"/>
      <c r="H2053" s="86"/>
      <c r="I2053" s="156"/>
      <c r="J2053" s="156"/>
      <c r="K2053" s="156"/>
      <c r="L2053" s="156"/>
      <c r="M2053" s="156"/>
      <c r="N2053" s="156"/>
    </row>
    <row r="2054" spans="1:14" x14ac:dyDescent="0.2">
      <c r="B2054" s="151"/>
      <c r="C2054" s="151"/>
      <c r="D2054" s="151"/>
      <c r="E2054" s="151"/>
      <c r="F2054" s="151"/>
      <c r="G2054" s="151"/>
      <c r="H2054" s="87"/>
      <c r="I2054" s="152"/>
      <c r="J2054" s="157"/>
      <c r="K2054" s="152"/>
      <c r="L2054" s="152"/>
      <c r="M2054" s="152"/>
      <c r="N2054" s="152"/>
    </row>
    <row r="2055" spans="1:14" ht="12.75" customHeight="1" x14ac:dyDescent="0.2">
      <c r="B2055" s="130" t="s">
        <v>34</v>
      </c>
      <c r="C2055" s="132" t="s">
        <v>95</v>
      </c>
      <c r="D2055" s="130" t="s">
        <v>96</v>
      </c>
      <c r="E2055" s="130" t="s">
        <v>97</v>
      </c>
      <c r="F2055" s="130" t="s">
        <v>121</v>
      </c>
      <c r="G2055" s="130" t="s">
        <v>98</v>
      </c>
      <c r="H2055" s="128" t="s">
        <v>7</v>
      </c>
      <c r="I2055" s="150" t="s">
        <v>167</v>
      </c>
      <c r="K2055" s="158"/>
      <c r="L2055" s="159"/>
      <c r="M2055" s="160" t="s">
        <v>99</v>
      </c>
      <c r="N2055" s="161" t="s">
        <v>100</v>
      </c>
    </row>
    <row r="2056" spans="1:14" x14ac:dyDescent="0.2">
      <c r="B2056" s="131"/>
      <c r="C2056" s="133"/>
      <c r="D2056" s="131"/>
      <c r="E2056" s="131"/>
      <c r="F2056" s="131"/>
      <c r="G2056" s="131"/>
      <c r="H2056" s="129"/>
      <c r="I2056" s="149" t="s">
        <v>101</v>
      </c>
      <c r="J2056" s="75" t="s">
        <v>102</v>
      </c>
      <c r="K2056" s="75" t="s">
        <v>103</v>
      </c>
      <c r="L2056" s="75" t="s">
        <v>104</v>
      </c>
      <c r="M2056" s="149"/>
      <c r="N2056" s="162"/>
    </row>
    <row r="2057" spans="1:14" ht="12.75" customHeight="1" x14ac:dyDescent="0.2">
      <c r="A2057" s="94" t="s">
        <v>215</v>
      </c>
      <c r="B2057" s="163"/>
      <c r="C2057" s="140"/>
      <c r="D2057" s="140"/>
      <c r="E2057" s="140"/>
      <c r="F2057" s="140"/>
      <c r="G2057" s="141"/>
      <c r="H2057" s="11" t="s">
        <v>16</v>
      </c>
      <c r="I2057" s="12">
        <v>102.99</v>
      </c>
      <c r="J2057" s="12">
        <v>73.39</v>
      </c>
      <c r="K2057" s="12">
        <v>37.18</v>
      </c>
      <c r="L2057" s="12"/>
      <c r="M2057" s="12">
        <v>5.87</v>
      </c>
      <c r="N2057" s="12"/>
    </row>
    <row r="2058" spans="1:14" x14ac:dyDescent="0.2">
      <c r="A2058" s="94">
        <v>35</v>
      </c>
      <c r="B2058" s="142"/>
      <c r="C2058" s="143"/>
      <c r="D2058" s="143"/>
      <c r="E2058" s="143"/>
      <c r="F2058" s="143"/>
      <c r="G2058" s="144"/>
      <c r="H2058" s="11" t="s">
        <v>24</v>
      </c>
      <c r="I2058" s="12">
        <v>770.31</v>
      </c>
      <c r="J2058" s="12">
        <v>550.4</v>
      </c>
      <c r="K2058" s="12">
        <v>276.91000000000003</v>
      </c>
      <c r="L2058" s="12"/>
      <c r="M2058" s="12">
        <v>23.97</v>
      </c>
      <c r="N2058" s="12"/>
    </row>
    <row r="2059" spans="1:14" x14ac:dyDescent="0.2">
      <c r="B2059" s="142"/>
      <c r="C2059" s="143"/>
      <c r="D2059" s="143"/>
      <c r="E2059" s="143"/>
      <c r="F2059" s="143"/>
      <c r="G2059" s="144"/>
      <c r="H2059" s="11" t="s">
        <v>18</v>
      </c>
      <c r="I2059" s="12">
        <v>61.16</v>
      </c>
      <c r="J2059" s="12">
        <v>44.52</v>
      </c>
      <c r="K2059" s="12">
        <v>22.75</v>
      </c>
      <c r="L2059" s="12"/>
      <c r="M2059" s="12">
        <v>1.22</v>
      </c>
      <c r="N2059" s="12"/>
    </row>
    <row r="2060" spans="1:14" x14ac:dyDescent="0.2">
      <c r="B2060" s="164"/>
      <c r="C2060" s="148" t="s">
        <v>163</v>
      </c>
      <c r="D2060" s="143"/>
      <c r="E2060" s="143"/>
      <c r="F2060" s="143"/>
      <c r="G2060" s="144"/>
      <c r="H2060" s="11" t="s">
        <v>63</v>
      </c>
      <c r="I2060" s="12">
        <v>61.16</v>
      </c>
      <c r="J2060" s="12">
        <v>44.52</v>
      </c>
      <c r="K2060" s="12">
        <v>22.75</v>
      </c>
      <c r="L2060" s="12"/>
      <c r="M2060" s="12">
        <v>1.22</v>
      </c>
      <c r="N2060" s="12"/>
    </row>
    <row r="2061" spans="1:14" x14ac:dyDescent="0.2">
      <c r="B2061" s="142"/>
      <c r="C2061" s="143"/>
      <c r="D2061" s="143"/>
      <c r="E2061" s="143"/>
      <c r="F2061" s="143"/>
      <c r="G2061" s="144"/>
      <c r="H2061" s="11" t="s">
        <v>56</v>
      </c>
      <c r="I2061" s="12">
        <v>770.31</v>
      </c>
      <c r="J2061" s="12">
        <v>550.4</v>
      </c>
      <c r="K2061" s="12">
        <v>276.91000000000003</v>
      </c>
      <c r="L2061" s="12"/>
      <c r="M2061" s="12">
        <v>23.97</v>
      </c>
      <c r="N2061" s="12"/>
    </row>
    <row r="2062" spans="1:14" x14ac:dyDescent="0.2">
      <c r="B2062" s="142"/>
      <c r="C2062" s="143"/>
      <c r="D2062" s="143"/>
      <c r="E2062" s="143"/>
      <c r="F2062" s="143"/>
      <c r="G2062" s="144"/>
      <c r="H2062" s="11" t="s">
        <v>28</v>
      </c>
      <c r="I2062" s="12">
        <v>61.16</v>
      </c>
      <c r="J2062" s="12">
        <v>44.52</v>
      </c>
      <c r="K2062" s="12">
        <v>22.75</v>
      </c>
      <c r="L2062" s="12"/>
      <c r="M2062" s="12">
        <v>1.22</v>
      </c>
      <c r="N2062" s="12"/>
    </row>
    <row r="2063" spans="1:14" x14ac:dyDescent="0.2">
      <c r="B2063" s="145"/>
      <c r="C2063" s="146"/>
      <c r="D2063" s="146"/>
      <c r="E2063" s="146"/>
      <c r="F2063" s="146"/>
      <c r="G2063" s="147"/>
      <c r="H2063" s="11" t="s">
        <v>17</v>
      </c>
      <c r="I2063" s="12">
        <v>19.57</v>
      </c>
      <c r="J2063" s="12">
        <v>14.92</v>
      </c>
      <c r="K2063" s="12">
        <v>7.58</v>
      </c>
      <c r="L2063" s="12"/>
      <c r="M2063" s="12">
        <v>0.49</v>
      </c>
      <c r="N2063" s="12"/>
    </row>
    <row r="2064" spans="1:14" x14ac:dyDescent="0.2">
      <c r="A2064" s="94">
        <v>1258</v>
      </c>
      <c r="B2064" s="70" t="s">
        <v>26</v>
      </c>
      <c r="C2064" s="97" t="s">
        <v>105</v>
      </c>
      <c r="D2064" s="70">
        <v>10</v>
      </c>
      <c r="E2064" s="70">
        <v>1</v>
      </c>
      <c r="F2064" s="70">
        <v>1</v>
      </c>
      <c r="G2064" s="179">
        <v>9.8000000000000007</v>
      </c>
      <c r="H2064" s="165" t="s">
        <v>16</v>
      </c>
      <c r="I2064" s="166">
        <v>28.91</v>
      </c>
      <c r="J2064" s="166">
        <v>171.27</v>
      </c>
      <c r="K2064" s="166">
        <v>40.96</v>
      </c>
      <c r="L2064" s="92">
        <v>241.14000000000001</v>
      </c>
      <c r="M2064" s="88">
        <v>382.37</v>
      </c>
      <c r="N2064" s="88">
        <v>623.51</v>
      </c>
    </row>
    <row r="2065" spans="2:14" x14ac:dyDescent="0.2">
      <c r="B2065" s="8"/>
      <c r="C2065" s="8"/>
      <c r="D2065" s="8"/>
      <c r="E2065" s="8"/>
      <c r="F2065" s="8"/>
      <c r="G2065" s="8"/>
      <c r="H2065" s="135" t="s">
        <v>106</v>
      </c>
      <c r="I2065" s="136">
        <v>2977.44</v>
      </c>
      <c r="J2065" s="136">
        <v>12569.51</v>
      </c>
      <c r="K2065" s="136">
        <v>1522.89</v>
      </c>
      <c r="L2065" s="136">
        <v>17069.84</v>
      </c>
      <c r="M2065" s="136">
        <v>2244.5100000000002</v>
      </c>
      <c r="N2065" s="136">
        <v>30837.99</v>
      </c>
    </row>
    <row r="2066" spans="2:14" x14ac:dyDescent="0.2">
      <c r="B2066" s="8"/>
      <c r="C2066" s="8"/>
      <c r="D2066" s="8"/>
      <c r="E2066" s="8"/>
      <c r="F2066" s="8"/>
      <c r="G2066" s="8"/>
      <c r="H2066" s="165" t="s">
        <v>24</v>
      </c>
      <c r="I2066" s="166">
        <v>0</v>
      </c>
      <c r="J2066" s="166">
        <v>0</v>
      </c>
      <c r="K2066" s="166">
        <v>0</v>
      </c>
      <c r="L2066" s="92">
        <v>0</v>
      </c>
      <c r="M2066" s="88">
        <v>0</v>
      </c>
      <c r="N2066" s="88">
        <v>0</v>
      </c>
    </row>
    <row r="2067" spans="2:14" x14ac:dyDescent="0.2">
      <c r="B2067" s="8"/>
      <c r="C2067" s="8"/>
      <c r="D2067" s="8"/>
      <c r="E2067" s="8"/>
      <c r="F2067" s="8"/>
      <c r="G2067" s="8"/>
      <c r="H2067" s="135" t="s">
        <v>106</v>
      </c>
      <c r="I2067" s="136">
        <v>0</v>
      </c>
      <c r="J2067" s="136">
        <v>0</v>
      </c>
      <c r="K2067" s="136">
        <v>0</v>
      </c>
      <c r="L2067" s="136">
        <v>0</v>
      </c>
      <c r="M2067" s="136">
        <v>0</v>
      </c>
      <c r="N2067" s="136">
        <v>0</v>
      </c>
    </row>
    <row r="2068" spans="2:14" x14ac:dyDescent="0.2">
      <c r="B2068" s="8"/>
      <c r="C2068" s="8"/>
      <c r="D2068" s="8"/>
      <c r="E2068" s="8"/>
      <c r="F2068" s="8"/>
      <c r="G2068" s="8"/>
      <c r="H2068" s="165" t="s">
        <v>37</v>
      </c>
      <c r="I2068" s="166">
        <v>0</v>
      </c>
      <c r="J2068" s="166">
        <v>0</v>
      </c>
      <c r="K2068" s="166">
        <v>0</v>
      </c>
      <c r="L2068" s="92">
        <v>0</v>
      </c>
      <c r="M2068" s="88">
        <v>0</v>
      </c>
      <c r="N2068" s="88">
        <v>0</v>
      </c>
    </row>
    <row r="2069" spans="2:14" x14ac:dyDescent="0.2">
      <c r="B2069" s="8"/>
      <c r="C2069" s="8"/>
      <c r="D2069" s="8"/>
      <c r="E2069" s="8"/>
      <c r="F2069" s="8"/>
      <c r="G2069" s="8"/>
      <c r="H2069" s="135" t="s">
        <v>106</v>
      </c>
      <c r="I2069" s="136">
        <v>0</v>
      </c>
      <c r="J2069" s="136">
        <v>0</v>
      </c>
      <c r="K2069" s="136">
        <v>0</v>
      </c>
      <c r="L2069" s="136">
        <v>0</v>
      </c>
      <c r="M2069" s="136">
        <v>0</v>
      </c>
      <c r="N2069" s="136">
        <v>0</v>
      </c>
    </row>
    <row r="2070" spans="2:14" x14ac:dyDescent="0.2">
      <c r="B2070" s="8"/>
      <c r="C2070" s="8"/>
      <c r="D2070" s="8"/>
      <c r="E2070" s="8"/>
      <c r="F2070" s="8"/>
      <c r="G2070" s="8"/>
      <c r="H2070" s="14" t="s">
        <v>18</v>
      </c>
      <c r="I2070" s="92">
        <v>0</v>
      </c>
      <c r="J2070" s="92">
        <v>17.440000000000001</v>
      </c>
      <c r="K2070" s="92">
        <v>7.53</v>
      </c>
      <c r="L2070" s="92">
        <v>24.970000000000002</v>
      </c>
      <c r="M2070" s="92">
        <v>79.209999999999994</v>
      </c>
      <c r="N2070" s="88">
        <v>104.17999999999999</v>
      </c>
    </row>
    <row r="2071" spans="2:14" x14ac:dyDescent="0.2">
      <c r="B2071" s="8"/>
      <c r="C2071" s="8"/>
      <c r="D2071" s="8"/>
      <c r="E2071" s="8"/>
      <c r="F2071" s="8"/>
      <c r="G2071" s="8"/>
      <c r="H2071" s="135" t="s">
        <v>106</v>
      </c>
      <c r="I2071" s="136">
        <v>0</v>
      </c>
      <c r="J2071" s="136">
        <v>776.43</v>
      </c>
      <c r="K2071" s="136">
        <v>171.31</v>
      </c>
      <c r="L2071" s="136">
        <v>947.74</v>
      </c>
      <c r="M2071" s="136">
        <v>96.64</v>
      </c>
      <c r="N2071" s="136">
        <v>1667.83</v>
      </c>
    </row>
    <row r="2072" spans="2:14" x14ac:dyDescent="0.2">
      <c r="B2072" s="8"/>
      <c r="C2072" s="8"/>
      <c r="D2072" s="8"/>
      <c r="E2072" s="8"/>
      <c r="F2072" s="8"/>
      <c r="G2072" s="8"/>
      <c r="H2072" s="14" t="s">
        <v>63</v>
      </c>
      <c r="I2072" s="92">
        <v>0</v>
      </c>
      <c r="J2072" s="92">
        <v>0</v>
      </c>
      <c r="K2072" s="92">
        <v>0</v>
      </c>
      <c r="L2072" s="92">
        <v>0</v>
      </c>
      <c r="M2072" s="92">
        <v>0</v>
      </c>
      <c r="N2072" s="88">
        <v>0</v>
      </c>
    </row>
    <row r="2073" spans="2:14" x14ac:dyDescent="0.2">
      <c r="B2073" s="8"/>
      <c r="C2073" s="8"/>
      <c r="D2073" s="8"/>
      <c r="E2073" s="8"/>
      <c r="F2073" s="8"/>
      <c r="G2073" s="8"/>
      <c r="H2073" s="135" t="s">
        <v>106</v>
      </c>
      <c r="I2073" s="136">
        <v>0</v>
      </c>
      <c r="J2073" s="136">
        <v>0</v>
      </c>
      <c r="K2073" s="136">
        <v>0</v>
      </c>
      <c r="L2073" s="136">
        <v>0</v>
      </c>
      <c r="M2073" s="136">
        <v>0</v>
      </c>
      <c r="N2073" s="136">
        <v>0</v>
      </c>
    </row>
    <row r="2074" spans="2:14" x14ac:dyDescent="0.2">
      <c r="B2074" s="8"/>
      <c r="C2074" s="8"/>
      <c r="D2074" s="8"/>
      <c r="E2074" s="8"/>
      <c r="F2074" s="8"/>
      <c r="G2074" s="8"/>
      <c r="H2074" s="14" t="s">
        <v>56</v>
      </c>
      <c r="I2074" s="92">
        <v>0</v>
      </c>
      <c r="J2074" s="92">
        <v>0</v>
      </c>
      <c r="K2074" s="92">
        <v>0</v>
      </c>
      <c r="L2074" s="92">
        <v>0</v>
      </c>
      <c r="M2074" s="92">
        <v>0</v>
      </c>
      <c r="N2074" s="88">
        <v>0</v>
      </c>
    </row>
    <row r="2075" spans="2:14" x14ac:dyDescent="0.2">
      <c r="B2075" s="8"/>
      <c r="C2075" s="8"/>
      <c r="D2075" s="8"/>
      <c r="E2075" s="8"/>
      <c r="F2075" s="8"/>
      <c r="G2075" s="8"/>
      <c r="H2075" s="135" t="s">
        <v>106</v>
      </c>
      <c r="I2075" s="136">
        <v>0</v>
      </c>
      <c r="J2075" s="136">
        <v>0</v>
      </c>
      <c r="K2075" s="136">
        <v>0</v>
      </c>
      <c r="L2075" s="136">
        <v>0</v>
      </c>
      <c r="M2075" s="136">
        <v>0</v>
      </c>
      <c r="N2075" s="136">
        <v>0</v>
      </c>
    </row>
    <row r="2076" spans="2:14" x14ac:dyDescent="0.2">
      <c r="B2076" s="8"/>
      <c r="C2076" s="8"/>
      <c r="D2076" s="8"/>
      <c r="E2076" s="8"/>
      <c r="F2076" s="8"/>
      <c r="G2076" s="8"/>
      <c r="H2076" s="14" t="s">
        <v>28</v>
      </c>
      <c r="I2076" s="92">
        <v>0</v>
      </c>
      <c r="J2076" s="92">
        <v>0</v>
      </c>
      <c r="K2076" s="92">
        <v>0</v>
      </c>
      <c r="L2076" s="92">
        <v>0</v>
      </c>
      <c r="M2076" s="92">
        <v>0</v>
      </c>
      <c r="N2076" s="88">
        <v>0</v>
      </c>
    </row>
    <row r="2077" spans="2:14" x14ac:dyDescent="0.2">
      <c r="B2077" s="8"/>
      <c r="C2077" s="8"/>
      <c r="D2077" s="8"/>
      <c r="E2077" s="8"/>
      <c r="F2077" s="8"/>
      <c r="G2077" s="8"/>
      <c r="H2077" s="135" t="s">
        <v>106</v>
      </c>
      <c r="I2077" s="136">
        <v>0</v>
      </c>
      <c r="J2077" s="136">
        <v>0</v>
      </c>
      <c r="K2077" s="136">
        <v>0</v>
      </c>
      <c r="L2077" s="136">
        <v>0</v>
      </c>
      <c r="M2077" s="136">
        <v>0</v>
      </c>
      <c r="N2077" s="136">
        <v>0</v>
      </c>
    </row>
    <row r="2078" spans="2:14" x14ac:dyDescent="0.2">
      <c r="B2078" s="180"/>
      <c r="C2078" s="180"/>
      <c r="D2078" s="180"/>
      <c r="E2078" s="180"/>
      <c r="F2078" s="180"/>
      <c r="G2078" s="180"/>
      <c r="H2078" s="14" t="s">
        <v>17</v>
      </c>
      <c r="I2078" s="92">
        <v>19.239999999999998</v>
      </c>
      <c r="J2078" s="92">
        <v>79.09</v>
      </c>
      <c r="K2078" s="92">
        <v>1.57</v>
      </c>
      <c r="L2078" s="92">
        <v>99.899999999999991</v>
      </c>
      <c r="M2078" s="92">
        <v>190</v>
      </c>
      <c r="N2078" s="88">
        <v>289.89999999999998</v>
      </c>
    </row>
    <row r="2079" spans="2:14" x14ac:dyDescent="0.2">
      <c r="B2079" s="180"/>
      <c r="C2079" s="180"/>
      <c r="D2079" s="180"/>
      <c r="E2079" s="180"/>
      <c r="F2079" s="180"/>
      <c r="G2079" s="180"/>
      <c r="H2079" s="135" t="s">
        <v>106</v>
      </c>
      <c r="I2079" s="136">
        <v>376.53</v>
      </c>
      <c r="J2079" s="136">
        <v>1180.02</v>
      </c>
      <c r="K2079" s="136">
        <v>11.9</v>
      </c>
      <c r="L2079" s="136">
        <v>1568.45</v>
      </c>
      <c r="M2079" s="136">
        <v>93.1</v>
      </c>
      <c r="N2079" s="136">
        <v>2653.18</v>
      </c>
    </row>
    <row r="2080" spans="2:14" x14ac:dyDescent="0.2">
      <c r="B2080" s="180"/>
      <c r="C2080" s="180"/>
      <c r="D2080" s="180"/>
      <c r="E2080" s="180"/>
      <c r="F2080" s="180"/>
      <c r="G2080" s="180"/>
      <c r="H2080" s="13" t="s">
        <v>107</v>
      </c>
      <c r="I2080" s="91">
        <v>0</v>
      </c>
      <c r="J2080" s="91">
        <v>0</v>
      </c>
      <c r="K2080" s="91">
        <v>0</v>
      </c>
      <c r="L2080" s="91">
        <v>0</v>
      </c>
      <c r="M2080" s="91">
        <v>0</v>
      </c>
      <c r="N2080" s="85">
        <v>0</v>
      </c>
    </row>
    <row r="2081" spans="1:14" x14ac:dyDescent="0.2">
      <c r="B2081" s="180"/>
      <c r="C2081" s="180"/>
      <c r="D2081" s="180"/>
      <c r="E2081" s="180"/>
      <c r="F2081" s="180"/>
      <c r="G2081" s="180"/>
      <c r="H2081" s="137" t="s">
        <v>122</v>
      </c>
      <c r="I2081" s="136">
        <v>3353.9700000000003</v>
      </c>
      <c r="J2081" s="136">
        <v>14525.960000000001</v>
      </c>
      <c r="K2081" s="136">
        <v>1706.1000000000001</v>
      </c>
      <c r="L2081" s="136">
        <v>19586.03</v>
      </c>
      <c r="M2081" s="136">
        <v>2434.25</v>
      </c>
      <c r="N2081" s="136">
        <v>35159</v>
      </c>
    </row>
    <row r="2083" spans="1:14" x14ac:dyDescent="0.2">
      <c r="B2083" s="171" t="s">
        <v>108</v>
      </c>
      <c r="C2083" s="171"/>
      <c r="D2083" s="171"/>
      <c r="E2083" s="171"/>
      <c r="F2083" s="172"/>
      <c r="G2083" s="151"/>
      <c r="H2083" s="87"/>
      <c r="I2083" s="152"/>
      <c r="J2083" s="170"/>
      <c r="K2083" s="170"/>
      <c r="L2083" s="170"/>
      <c r="M2083" s="170"/>
      <c r="N2083" s="170"/>
    </row>
    <row r="2084" spans="1:14" x14ac:dyDescent="0.2">
      <c r="A2084" s="95"/>
      <c r="B2084" s="87" t="s">
        <v>156</v>
      </c>
      <c r="C2084" s="87"/>
      <c r="D2084" s="87"/>
      <c r="E2084" s="87"/>
      <c r="F2084" s="87"/>
      <c r="G2084" s="87"/>
      <c r="H2084" s="87"/>
      <c r="I2084" s="87"/>
      <c r="J2084" s="173"/>
      <c r="K2084" s="173"/>
      <c r="L2084" s="173"/>
      <c r="M2084" s="173"/>
      <c r="N2084" s="173"/>
    </row>
    <row r="2085" spans="1:14" x14ac:dyDescent="0.2">
      <c r="B2085" s="151" t="s">
        <v>109</v>
      </c>
      <c r="C2085" s="151"/>
      <c r="D2085" s="151"/>
      <c r="E2085" s="151"/>
      <c r="F2085" s="151"/>
      <c r="G2085" s="151"/>
      <c r="H2085" s="151"/>
      <c r="I2085" s="151"/>
      <c r="J2085" s="170"/>
      <c r="K2085" s="170"/>
      <c r="L2085" s="170"/>
      <c r="M2085" s="170"/>
      <c r="N2085" s="170"/>
    </row>
    <row r="2086" spans="1:14" x14ac:dyDescent="0.2">
      <c r="B2086" s="151" t="s">
        <v>110</v>
      </c>
      <c r="C2086" s="151"/>
      <c r="D2086" s="151"/>
      <c r="E2086" s="151"/>
      <c r="F2086" s="151"/>
      <c r="G2086" s="151"/>
      <c r="H2086" s="151"/>
      <c r="I2086" s="151"/>
      <c r="J2086" s="170"/>
      <c r="K2086" s="170"/>
      <c r="L2086" s="170"/>
      <c r="M2086" s="170"/>
      <c r="N2086" s="170"/>
    </row>
    <row r="2087" spans="1:14" x14ac:dyDescent="0.2">
      <c r="B2087" s="151" t="s">
        <v>111</v>
      </c>
      <c r="C2087" s="151"/>
      <c r="D2087" s="151"/>
      <c r="E2087" s="151"/>
      <c r="F2087" s="151"/>
      <c r="G2087" s="151"/>
      <c r="H2087" s="151"/>
      <c r="I2087" s="151"/>
      <c r="J2087" s="170"/>
      <c r="K2087" s="170"/>
      <c r="L2087" s="170"/>
      <c r="M2087" s="170"/>
      <c r="N2087" s="170"/>
    </row>
    <row r="2088" spans="1:14" x14ac:dyDescent="0.2">
      <c r="B2088" s="151" t="s">
        <v>112</v>
      </c>
      <c r="C2088" s="151"/>
      <c r="D2088" s="151"/>
      <c r="E2088" s="151"/>
      <c r="F2088" s="151"/>
      <c r="G2088" s="151"/>
      <c r="H2088" s="151"/>
      <c r="I2088" s="151"/>
      <c r="J2088" s="152"/>
      <c r="K2088" s="152"/>
      <c r="L2088" s="152"/>
      <c r="M2088" s="152"/>
      <c r="N2088" s="152"/>
    </row>
    <row r="2089" spans="1:14" x14ac:dyDescent="0.2">
      <c r="B2089" s="151" t="s">
        <v>113</v>
      </c>
      <c r="C2089" s="151"/>
      <c r="D2089" s="151"/>
      <c r="E2089" s="151"/>
      <c r="F2089" s="151"/>
      <c r="G2089" s="151"/>
      <c r="H2089" s="151"/>
      <c r="I2089" s="151"/>
      <c r="J2089" s="152"/>
      <c r="K2089" s="152"/>
      <c r="L2089" s="152"/>
      <c r="M2089" s="152"/>
      <c r="N2089" s="152"/>
    </row>
    <row r="2090" spans="1:14" x14ac:dyDescent="0.2">
      <c r="B2090" s="151" t="s">
        <v>114</v>
      </c>
      <c r="C2090" s="151"/>
      <c r="D2090" s="151"/>
      <c r="E2090" s="151"/>
      <c r="F2090" s="151"/>
      <c r="G2090" s="151"/>
      <c r="H2090" s="151"/>
      <c r="I2090" s="151"/>
      <c r="J2090" s="152"/>
      <c r="K2090" s="152"/>
      <c r="L2090" s="152"/>
      <c r="M2090" s="152"/>
      <c r="N2090" s="152"/>
    </row>
    <row r="2091" spans="1:14" x14ac:dyDescent="0.2">
      <c r="B2091" s="151" t="s">
        <v>115</v>
      </c>
      <c r="C2091" s="151"/>
      <c r="D2091" s="151"/>
      <c r="E2091" s="151"/>
      <c r="F2091" s="151"/>
      <c r="G2091" s="151"/>
      <c r="H2091" s="151"/>
      <c r="I2091" s="151"/>
      <c r="J2091" s="152"/>
      <c r="K2091" s="152"/>
      <c r="L2091" s="152"/>
      <c r="M2091" s="152"/>
      <c r="N2091" s="152"/>
    </row>
    <row r="2092" spans="1:14" x14ac:dyDescent="0.2">
      <c r="B2092" s="174"/>
      <c r="C2092" s="174"/>
      <c r="D2092" s="174"/>
      <c r="E2092" s="174"/>
      <c r="F2092" s="174"/>
      <c r="G2092" s="174"/>
      <c r="H2092" s="174"/>
      <c r="I2092" s="175"/>
      <c r="J2092" s="152"/>
      <c r="K2092" s="152"/>
      <c r="L2092" s="152"/>
      <c r="M2092" s="152"/>
      <c r="N2092" s="152"/>
    </row>
    <row r="2093" spans="1:14" x14ac:dyDescent="0.2">
      <c r="B2093" s="151" t="s">
        <v>116</v>
      </c>
      <c r="C2093" s="151"/>
      <c r="D2093" s="151"/>
      <c r="E2093" s="151"/>
      <c r="F2093" s="151"/>
      <c r="G2093" s="151"/>
      <c r="H2093" s="87"/>
      <c r="I2093" s="152"/>
      <c r="J2093" s="152" t="s">
        <v>117</v>
      </c>
      <c r="K2093" s="152"/>
      <c r="L2093" s="152"/>
      <c r="M2093" s="152"/>
      <c r="N2093" s="152"/>
    </row>
    <row r="2094" spans="1:14" x14ac:dyDescent="0.2">
      <c r="B2094" s="176" t="s">
        <v>155</v>
      </c>
      <c r="C2094" s="176"/>
      <c r="D2094" s="151"/>
      <c r="E2094" s="151"/>
      <c r="F2094" s="151"/>
      <c r="G2094" s="151"/>
      <c r="H2094" s="87"/>
      <c r="I2094" s="152"/>
      <c r="J2094" s="157"/>
      <c r="K2094" s="157"/>
      <c r="L2094" s="157"/>
      <c r="M2094" s="152"/>
      <c r="N2094" s="152"/>
    </row>
    <row r="2095" spans="1:14" x14ac:dyDescent="0.2">
      <c r="B2095" s="177" t="s">
        <v>118</v>
      </c>
      <c r="C2095" s="151"/>
      <c r="D2095" s="151"/>
      <c r="E2095" s="151"/>
      <c r="F2095" s="151"/>
      <c r="G2095" s="151"/>
      <c r="H2095" s="87"/>
      <c r="I2095" s="152"/>
      <c r="J2095" s="152" t="s">
        <v>118</v>
      </c>
      <c r="K2095" s="152"/>
      <c r="L2095" s="152"/>
      <c r="M2095" s="152"/>
      <c r="N2095" s="152"/>
    </row>
    <row r="2096" spans="1:14" x14ac:dyDescent="0.2">
      <c r="B2096" s="151"/>
      <c r="C2096" s="151"/>
      <c r="D2096" s="151"/>
      <c r="E2096" s="151"/>
      <c r="F2096" s="151"/>
      <c r="G2096" s="151"/>
      <c r="H2096" s="87"/>
      <c r="I2096" s="152"/>
      <c r="J2096" s="152"/>
      <c r="K2096" s="152"/>
      <c r="L2096" s="152"/>
      <c r="M2096" s="152"/>
      <c r="N2096" s="152"/>
    </row>
    <row r="2097" spans="1:14" x14ac:dyDescent="0.2">
      <c r="B2097" s="176"/>
      <c r="C2097" s="176"/>
      <c r="D2097" s="151"/>
      <c r="E2097" s="151"/>
      <c r="F2097" s="151"/>
      <c r="G2097" s="151"/>
      <c r="H2097" s="87"/>
      <c r="I2097" s="152"/>
      <c r="J2097" s="157"/>
      <c r="K2097" s="157"/>
      <c r="L2097" s="157"/>
      <c r="M2097" s="152"/>
      <c r="N2097" s="152"/>
    </row>
    <row r="2098" spans="1:14" x14ac:dyDescent="0.2">
      <c r="B2098" s="96" t="s">
        <v>119</v>
      </c>
      <c r="C2098" s="151"/>
      <c r="D2098" s="151"/>
      <c r="E2098" s="151"/>
      <c r="F2098" s="151"/>
      <c r="G2098" s="151"/>
      <c r="H2098" s="87"/>
      <c r="I2098" s="152"/>
      <c r="K2098" s="178" t="s">
        <v>119</v>
      </c>
      <c r="L2098" s="178"/>
      <c r="M2098" s="152"/>
      <c r="N2098" s="152"/>
    </row>
    <row r="2099" spans="1:14" x14ac:dyDescent="0.2">
      <c r="B2099" s="151"/>
      <c r="C2099" s="151"/>
      <c r="D2099" s="151"/>
      <c r="E2099" s="151"/>
      <c r="F2099" s="151"/>
      <c r="G2099" s="151"/>
      <c r="H2099" s="87"/>
      <c r="I2099" s="152"/>
      <c r="J2099" s="152"/>
      <c r="K2099" s="152"/>
      <c r="L2099" s="152"/>
      <c r="M2099" s="152"/>
      <c r="N2099" s="152"/>
    </row>
    <row r="2100" spans="1:14" x14ac:dyDescent="0.2">
      <c r="B2100" s="174" t="s">
        <v>120</v>
      </c>
      <c r="C2100" s="151"/>
      <c r="D2100" s="151"/>
      <c r="E2100" s="151"/>
      <c r="F2100" s="151"/>
      <c r="G2100" s="151"/>
      <c r="H2100" s="87"/>
      <c r="I2100" s="152"/>
      <c r="J2100" s="152" t="s">
        <v>120</v>
      </c>
      <c r="K2100" s="152"/>
      <c r="L2100" s="152"/>
      <c r="M2100" s="152"/>
      <c r="N2100" s="152"/>
    </row>
    <row r="2101" spans="1:14" x14ac:dyDescent="0.2">
      <c r="A2101" s="139"/>
    </row>
    <row r="2102" spans="1:14" x14ac:dyDescent="0.2">
      <c r="A2102" s="138"/>
      <c r="B2102" s="151"/>
      <c r="C2102" s="151"/>
      <c r="D2102" s="151"/>
      <c r="E2102" s="151"/>
      <c r="F2102" s="151"/>
      <c r="G2102" s="151"/>
      <c r="H2102" s="87"/>
      <c r="I2102" s="152"/>
      <c r="J2102" s="152"/>
      <c r="K2102" s="152"/>
      <c r="M2102" s="152"/>
      <c r="N2102" s="154" t="s">
        <v>87</v>
      </c>
    </row>
    <row r="2103" spans="1:14" x14ac:dyDescent="0.2">
      <c r="B2103" s="151"/>
      <c r="C2103" s="151"/>
      <c r="D2103" s="151"/>
      <c r="E2103" s="151"/>
      <c r="F2103" s="151"/>
      <c r="G2103" s="151"/>
      <c r="H2103" s="87"/>
      <c r="I2103" s="152"/>
      <c r="J2103" s="152"/>
      <c r="K2103" s="152"/>
      <c r="M2103" s="152"/>
      <c r="N2103" s="154" t="s">
        <v>88</v>
      </c>
    </row>
    <row r="2104" spans="1:14" x14ac:dyDescent="0.2">
      <c r="B2104" s="151"/>
      <c r="C2104" s="151"/>
      <c r="D2104" s="151"/>
      <c r="E2104" s="151"/>
      <c r="F2104" s="151"/>
      <c r="G2104" s="151"/>
      <c r="H2104" s="87"/>
      <c r="I2104" s="152"/>
      <c r="J2104" s="152"/>
      <c r="K2104" s="152"/>
      <c r="M2104" s="152"/>
      <c r="N2104" s="154" t="s">
        <v>89</v>
      </c>
    </row>
    <row r="2105" spans="1:14" x14ac:dyDescent="0.2">
      <c r="B2105" s="151"/>
      <c r="C2105" s="151"/>
      <c r="D2105" s="151"/>
      <c r="E2105" s="151"/>
      <c r="F2105" s="151"/>
      <c r="G2105" s="151"/>
      <c r="H2105" s="87"/>
      <c r="I2105" s="152"/>
      <c r="J2105" s="152"/>
      <c r="K2105" s="152"/>
      <c r="L2105" s="152"/>
      <c r="M2105" s="152"/>
      <c r="N2105" s="152"/>
    </row>
    <row r="2106" spans="1:14" x14ac:dyDescent="0.2">
      <c r="B2106" s="151"/>
      <c r="D2106" s="151"/>
      <c r="E2106" s="151"/>
      <c r="F2106" s="151"/>
      <c r="G2106" s="151"/>
      <c r="H2106" s="151" t="s">
        <v>90</v>
      </c>
      <c r="I2106" s="151"/>
      <c r="J2106" s="151"/>
      <c r="K2106" s="151"/>
      <c r="L2106" s="151"/>
      <c r="M2106" s="152"/>
      <c r="N2106" s="152"/>
    </row>
    <row r="2107" spans="1:14" x14ac:dyDescent="0.2">
      <c r="B2107" s="151"/>
      <c r="D2107" s="151"/>
      <c r="E2107" s="151"/>
      <c r="F2107" s="151" t="s">
        <v>91</v>
      </c>
      <c r="G2107" s="151"/>
      <c r="H2107" s="151"/>
      <c r="I2107" s="151"/>
      <c r="J2107" s="151"/>
      <c r="K2107" s="151"/>
      <c r="L2107" s="151"/>
      <c r="M2107" s="152"/>
      <c r="N2107" s="152"/>
    </row>
    <row r="2108" spans="1:14" x14ac:dyDescent="0.2">
      <c r="B2108" s="151" t="s">
        <v>92</v>
      </c>
      <c r="C2108" s="86"/>
      <c r="D2108" s="86"/>
      <c r="E2108" s="86"/>
      <c r="F2108" s="86"/>
      <c r="G2108" s="86"/>
      <c r="H2108" s="86"/>
      <c r="I2108" s="156"/>
      <c r="J2108" s="156"/>
      <c r="K2108" s="156"/>
      <c r="L2108" s="152" t="s">
        <v>93</v>
      </c>
      <c r="M2108" s="152"/>
      <c r="N2108" s="152"/>
    </row>
    <row r="2109" spans="1:14" x14ac:dyDescent="0.2">
      <c r="B2109" s="151"/>
      <c r="C2109" s="86"/>
      <c r="D2109" s="86"/>
      <c r="E2109" s="86"/>
      <c r="F2109" s="86"/>
      <c r="G2109" s="86"/>
      <c r="H2109" s="86"/>
      <c r="I2109" s="156"/>
      <c r="J2109" s="156"/>
      <c r="K2109" s="156"/>
      <c r="L2109" s="156"/>
      <c r="M2109" s="156"/>
      <c r="N2109" s="156"/>
    </row>
    <row r="2110" spans="1:14" x14ac:dyDescent="0.2">
      <c r="B2110" s="151" t="s">
        <v>159</v>
      </c>
      <c r="C2110" s="86"/>
      <c r="D2110" s="86"/>
      <c r="E2110" s="86"/>
      <c r="F2110" s="86"/>
      <c r="G2110" s="86"/>
      <c r="H2110" s="86"/>
      <c r="I2110" s="156"/>
      <c r="J2110" s="156"/>
      <c r="K2110" s="156"/>
      <c r="L2110" s="156"/>
      <c r="M2110" s="156"/>
      <c r="N2110" s="156"/>
    </row>
    <row r="2111" spans="1:14" x14ac:dyDescent="0.2">
      <c r="B2111" s="151" t="s">
        <v>94</v>
      </c>
      <c r="C2111" s="86"/>
      <c r="D2111" s="86"/>
      <c r="E2111" s="86"/>
      <c r="F2111" s="86"/>
      <c r="G2111" s="86"/>
      <c r="H2111" s="86"/>
      <c r="I2111" s="156"/>
      <c r="J2111" s="156"/>
      <c r="K2111" s="156"/>
      <c r="L2111" s="156"/>
      <c r="M2111" s="156"/>
      <c r="N2111" s="156"/>
    </row>
    <row r="2112" spans="1:14" x14ac:dyDescent="0.2">
      <c r="B2112" s="151" t="s">
        <v>158</v>
      </c>
      <c r="C2112" s="86"/>
      <c r="D2112" s="86"/>
      <c r="E2112" s="86"/>
      <c r="F2112" s="86"/>
      <c r="G2112" s="86"/>
      <c r="H2112" s="86"/>
      <c r="I2112" s="156"/>
      <c r="J2112" s="156"/>
      <c r="K2112" s="156"/>
      <c r="L2112" s="156"/>
      <c r="M2112" s="156"/>
      <c r="N2112" s="156"/>
    </row>
    <row r="2113" spans="1:14" x14ac:dyDescent="0.2">
      <c r="B2113" s="151" t="s">
        <v>161</v>
      </c>
      <c r="C2113" s="86"/>
      <c r="D2113" s="86"/>
      <c r="E2113" s="86"/>
      <c r="F2113" s="86"/>
      <c r="G2113" s="86"/>
      <c r="H2113" s="86"/>
      <c r="I2113" s="156"/>
      <c r="J2113" s="156"/>
      <c r="K2113" s="156"/>
      <c r="L2113" s="156"/>
      <c r="M2113" s="156"/>
      <c r="N2113" s="156"/>
    </row>
    <row r="2114" spans="1:14" x14ac:dyDescent="0.2">
      <c r="B2114" s="151"/>
      <c r="C2114" s="151"/>
      <c r="D2114" s="151"/>
      <c r="E2114" s="151"/>
      <c r="F2114" s="151"/>
      <c r="G2114" s="151"/>
      <c r="H2114" s="87"/>
      <c r="I2114" s="152"/>
      <c r="J2114" s="157"/>
      <c r="K2114" s="152"/>
      <c r="L2114" s="152"/>
      <c r="M2114" s="152"/>
      <c r="N2114" s="152"/>
    </row>
    <row r="2115" spans="1:14" ht="12.75" customHeight="1" x14ac:dyDescent="0.2">
      <c r="B2115" s="130" t="s">
        <v>34</v>
      </c>
      <c r="C2115" s="132" t="s">
        <v>95</v>
      </c>
      <c r="D2115" s="130" t="s">
        <v>96</v>
      </c>
      <c r="E2115" s="130" t="s">
        <v>97</v>
      </c>
      <c r="F2115" s="130" t="s">
        <v>121</v>
      </c>
      <c r="G2115" s="130" t="s">
        <v>98</v>
      </c>
      <c r="H2115" s="128" t="s">
        <v>7</v>
      </c>
      <c r="I2115" s="150" t="s">
        <v>167</v>
      </c>
      <c r="K2115" s="158"/>
      <c r="L2115" s="159"/>
      <c r="M2115" s="160" t="s">
        <v>99</v>
      </c>
      <c r="N2115" s="161" t="s">
        <v>100</v>
      </c>
    </row>
    <row r="2116" spans="1:14" x14ac:dyDescent="0.2">
      <c r="B2116" s="131"/>
      <c r="C2116" s="133"/>
      <c r="D2116" s="131"/>
      <c r="E2116" s="131"/>
      <c r="F2116" s="131"/>
      <c r="G2116" s="131"/>
      <c r="H2116" s="129"/>
      <c r="I2116" s="149" t="s">
        <v>101</v>
      </c>
      <c r="J2116" s="75" t="s">
        <v>102</v>
      </c>
      <c r="K2116" s="75" t="s">
        <v>103</v>
      </c>
      <c r="L2116" s="75" t="s">
        <v>104</v>
      </c>
      <c r="M2116" s="149"/>
      <c r="N2116" s="162"/>
    </row>
    <row r="2117" spans="1:14" ht="12.75" customHeight="1" x14ac:dyDescent="0.2">
      <c r="A2117" s="94" t="s">
        <v>216</v>
      </c>
      <c r="B2117" s="163"/>
      <c r="C2117" s="140"/>
      <c r="D2117" s="140"/>
      <c r="E2117" s="140"/>
      <c r="F2117" s="140"/>
      <c r="G2117" s="141"/>
      <c r="H2117" s="11" t="s">
        <v>16</v>
      </c>
      <c r="I2117" s="12">
        <v>102.99</v>
      </c>
      <c r="J2117" s="12">
        <v>73.39</v>
      </c>
      <c r="K2117" s="12">
        <v>37.18</v>
      </c>
      <c r="L2117" s="12"/>
      <c r="M2117" s="12">
        <v>5.87</v>
      </c>
      <c r="N2117" s="12"/>
    </row>
    <row r="2118" spans="1:14" x14ac:dyDescent="0.2">
      <c r="A2118" s="94">
        <v>36</v>
      </c>
      <c r="B2118" s="142"/>
      <c r="C2118" s="143"/>
      <c r="D2118" s="143"/>
      <c r="E2118" s="143"/>
      <c r="F2118" s="143"/>
      <c r="G2118" s="144"/>
      <c r="H2118" s="11" t="s">
        <v>24</v>
      </c>
      <c r="I2118" s="12">
        <v>770.31</v>
      </c>
      <c r="J2118" s="12">
        <v>550.4</v>
      </c>
      <c r="K2118" s="12">
        <v>276.91000000000003</v>
      </c>
      <c r="L2118" s="12"/>
      <c r="M2118" s="12">
        <v>23.97</v>
      </c>
      <c r="N2118" s="12"/>
    </row>
    <row r="2119" spans="1:14" x14ac:dyDescent="0.2">
      <c r="B2119" s="142"/>
      <c r="C2119" s="143"/>
      <c r="D2119" s="143"/>
      <c r="E2119" s="143"/>
      <c r="F2119" s="143"/>
      <c r="G2119" s="144"/>
      <c r="H2119" s="11" t="s">
        <v>18</v>
      </c>
      <c r="I2119" s="12">
        <v>61.16</v>
      </c>
      <c r="J2119" s="12">
        <v>44.52</v>
      </c>
      <c r="K2119" s="12">
        <v>22.75</v>
      </c>
      <c r="L2119" s="12"/>
      <c r="M2119" s="12">
        <v>1.22</v>
      </c>
      <c r="N2119" s="12"/>
    </row>
    <row r="2120" spans="1:14" x14ac:dyDescent="0.2">
      <c r="B2120" s="164"/>
      <c r="C2120" s="148" t="s">
        <v>163</v>
      </c>
      <c r="D2120" s="143"/>
      <c r="E2120" s="143"/>
      <c r="F2120" s="143"/>
      <c r="G2120" s="144"/>
      <c r="H2120" s="11" t="s">
        <v>63</v>
      </c>
      <c r="I2120" s="12">
        <v>61.16</v>
      </c>
      <c r="J2120" s="12">
        <v>44.52</v>
      </c>
      <c r="K2120" s="12">
        <v>22.75</v>
      </c>
      <c r="L2120" s="12"/>
      <c r="M2120" s="12">
        <v>1.22</v>
      </c>
      <c r="N2120" s="12"/>
    </row>
    <row r="2121" spans="1:14" x14ac:dyDescent="0.2">
      <c r="B2121" s="142"/>
      <c r="C2121" s="143"/>
      <c r="D2121" s="143"/>
      <c r="E2121" s="143"/>
      <c r="F2121" s="143"/>
      <c r="G2121" s="144"/>
      <c r="H2121" s="11" t="s">
        <v>56</v>
      </c>
      <c r="I2121" s="12">
        <v>770.31</v>
      </c>
      <c r="J2121" s="12">
        <v>550.4</v>
      </c>
      <c r="K2121" s="12">
        <v>276.91000000000003</v>
      </c>
      <c r="L2121" s="12"/>
      <c r="M2121" s="12">
        <v>23.97</v>
      </c>
      <c r="N2121" s="12"/>
    </row>
    <row r="2122" spans="1:14" x14ac:dyDescent="0.2">
      <c r="B2122" s="142"/>
      <c r="C2122" s="143"/>
      <c r="D2122" s="143"/>
      <c r="E2122" s="143"/>
      <c r="F2122" s="143"/>
      <c r="G2122" s="144"/>
      <c r="H2122" s="11" t="s">
        <v>28</v>
      </c>
      <c r="I2122" s="12">
        <v>61.16</v>
      </c>
      <c r="J2122" s="12">
        <v>44.52</v>
      </c>
      <c r="K2122" s="12">
        <v>22.75</v>
      </c>
      <c r="L2122" s="12"/>
      <c r="M2122" s="12">
        <v>1.22</v>
      </c>
      <c r="N2122" s="12"/>
    </row>
    <row r="2123" spans="1:14" x14ac:dyDescent="0.2">
      <c r="B2123" s="145"/>
      <c r="C2123" s="146"/>
      <c r="D2123" s="146"/>
      <c r="E2123" s="146"/>
      <c r="F2123" s="146"/>
      <c r="G2123" s="147"/>
      <c r="H2123" s="11" t="s">
        <v>17</v>
      </c>
      <c r="I2123" s="12">
        <v>19.57</v>
      </c>
      <c r="J2123" s="12">
        <v>14.92</v>
      </c>
      <c r="K2123" s="12">
        <v>7.58</v>
      </c>
      <c r="L2123" s="12"/>
      <c r="M2123" s="12">
        <v>0.49</v>
      </c>
      <c r="N2123" s="12"/>
    </row>
    <row r="2124" spans="1:14" x14ac:dyDescent="0.2">
      <c r="A2124" s="94">
        <v>1295</v>
      </c>
      <c r="B2124" s="70" t="s">
        <v>26</v>
      </c>
      <c r="C2124" s="97" t="s">
        <v>105</v>
      </c>
      <c r="D2124" s="70">
        <v>134</v>
      </c>
      <c r="E2124" s="70">
        <v>6</v>
      </c>
      <c r="F2124" s="70">
        <v>1</v>
      </c>
      <c r="G2124" s="179">
        <v>5.0999999999999996</v>
      </c>
      <c r="H2124" s="165" t="s">
        <v>16</v>
      </c>
      <c r="I2124" s="166">
        <v>42.5</v>
      </c>
      <c r="J2124" s="166">
        <v>161.96</v>
      </c>
      <c r="K2124" s="166">
        <v>21.88</v>
      </c>
      <c r="L2124" s="92">
        <v>226.34</v>
      </c>
      <c r="M2124" s="88">
        <v>315.79000000000002</v>
      </c>
      <c r="N2124" s="88">
        <v>542.13</v>
      </c>
    </row>
    <row r="2125" spans="1:14" x14ac:dyDescent="0.2">
      <c r="B2125" s="8"/>
      <c r="C2125" s="8"/>
      <c r="D2125" s="8"/>
      <c r="E2125" s="8"/>
      <c r="F2125" s="8"/>
      <c r="G2125" s="8"/>
      <c r="H2125" s="135" t="s">
        <v>106</v>
      </c>
      <c r="I2125" s="136">
        <v>4377.08</v>
      </c>
      <c r="J2125" s="136">
        <v>11886.24</v>
      </c>
      <c r="K2125" s="136">
        <v>813.5</v>
      </c>
      <c r="L2125" s="136">
        <v>17076.82</v>
      </c>
      <c r="M2125" s="136">
        <v>1853.69</v>
      </c>
      <c r="N2125" s="136">
        <v>15114.27</v>
      </c>
    </row>
    <row r="2126" spans="1:14" x14ac:dyDescent="0.2">
      <c r="B2126" s="8"/>
      <c r="C2126" s="8"/>
      <c r="D2126" s="8"/>
      <c r="E2126" s="8"/>
      <c r="F2126" s="8"/>
      <c r="G2126" s="8"/>
      <c r="H2126" s="165" t="s">
        <v>24</v>
      </c>
      <c r="I2126" s="166">
        <v>0</v>
      </c>
      <c r="J2126" s="166">
        <v>0</v>
      </c>
      <c r="K2126" s="166">
        <v>0</v>
      </c>
      <c r="L2126" s="92">
        <v>0</v>
      </c>
      <c r="M2126" s="88">
        <v>0</v>
      </c>
      <c r="N2126" s="88">
        <v>0</v>
      </c>
    </row>
    <row r="2127" spans="1:14" x14ac:dyDescent="0.2">
      <c r="B2127" s="8"/>
      <c r="C2127" s="8"/>
      <c r="D2127" s="8"/>
      <c r="E2127" s="8"/>
      <c r="F2127" s="8"/>
      <c r="G2127" s="8"/>
      <c r="H2127" s="135" t="s">
        <v>106</v>
      </c>
      <c r="I2127" s="136">
        <v>0</v>
      </c>
      <c r="J2127" s="136">
        <v>0</v>
      </c>
      <c r="K2127" s="136">
        <v>0</v>
      </c>
      <c r="L2127" s="136">
        <v>0</v>
      </c>
      <c r="M2127" s="136">
        <v>0</v>
      </c>
      <c r="N2127" s="136">
        <v>0</v>
      </c>
    </row>
    <row r="2128" spans="1:14" x14ac:dyDescent="0.2">
      <c r="B2128" s="8"/>
      <c r="C2128" s="8"/>
      <c r="D2128" s="8"/>
      <c r="E2128" s="8"/>
      <c r="F2128" s="8"/>
      <c r="G2128" s="8"/>
      <c r="H2128" s="165" t="s">
        <v>37</v>
      </c>
      <c r="I2128" s="166">
        <v>0</v>
      </c>
      <c r="J2128" s="166">
        <v>0</v>
      </c>
      <c r="K2128" s="166">
        <v>0</v>
      </c>
      <c r="L2128" s="92">
        <v>0</v>
      </c>
      <c r="M2128" s="88">
        <v>0</v>
      </c>
      <c r="N2128" s="88">
        <v>0</v>
      </c>
    </row>
    <row r="2129" spans="1:14" x14ac:dyDescent="0.2">
      <c r="B2129" s="8"/>
      <c r="C2129" s="8"/>
      <c r="D2129" s="8"/>
      <c r="E2129" s="8"/>
      <c r="F2129" s="8"/>
      <c r="G2129" s="8"/>
      <c r="H2129" s="135" t="s">
        <v>106</v>
      </c>
      <c r="I2129" s="136">
        <v>0</v>
      </c>
      <c r="J2129" s="136">
        <v>0</v>
      </c>
      <c r="K2129" s="136">
        <v>0</v>
      </c>
      <c r="L2129" s="136">
        <v>0</v>
      </c>
      <c r="M2129" s="136">
        <v>0</v>
      </c>
      <c r="N2129" s="136">
        <v>0</v>
      </c>
    </row>
    <row r="2130" spans="1:14" x14ac:dyDescent="0.2">
      <c r="B2130" s="8"/>
      <c r="C2130" s="8"/>
      <c r="D2130" s="8"/>
      <c r="E2130" s="8"/>
      <c r="F2130" s="8"/>
      <c r="G2130" s="8"/>
      <c r="H2130" s="14" t="s">
        <v>18</v>
      </c>
      <c r="I2130" s="92">
        <v>0.09</v>
      </c>
      <c r="J2130" s="92">
        <v>11.72</v>
      </c>
      <c r="K2130" s="92">
        <v>2.4700000000000002</v>
      </c>
      <c r="L2130" s="92">
        <v>14.280000000000001</v>
      </c>
      <c r="M2130" s="92">
        <v>53.82</v>
      </c>
      <c r="N2130" s="88">
        <v>68.099999999999994</v>
      </c>
    </row>
    <row r="2131" spans="1:14" x14ac:dyDescent="0.2">
      <c r="B2131" s="8"/>
      <c r="C2131" s="8"/>
      <c r="D2131" s="8"/>
      <c r="E2131" s="8"/>
      <c r="F2131" s="8"/>
      <c r="G2131" s="8"/>
      <c r="H2131" s="135" t="s">
        <v>106</v>
      </c>
      <c r="I2131" s="136">
        <v>5.5</v>
      </c>
      <c r="J2131" s="136">
        <v>521.77</v>
      </c>
      <c r="K2131" s="136">
        <v>56.19</v>
      </c>
      <c r="L2131" s="136">
        <v>583.46</v>
      </c>
      <c r="M2131" s="136">
        <v>65.66</v>
      </c>
      <c r="N2131" s="136">
        <v>518.52</v>
      </c>
    </row>
    <row r="2132" spans="1:14" x14ac:dyDescent="0.2">
      <c r="B2132" s="8"/>
      <c r="C2132" s="8"/>
      <c r="D2132" s="8"/>
      <c r="E2132" s="8"/>
      <c r="F2132" s="8"/>
      <c r="G2132" s="8"/>
      <c r="H2132" s="14" t="s">
        <v>63</v>
      </c>
      <c r="I2132" s="92">
        <v>0</v>
      </c>
      <c r="J2132" s="92">
        <v>0</v>
      </c>
      <c r="K2132" s="92">
        <v>0</v>
      </c>
      <c r="L2132" s="92">
        <v>0</v>
      </c>
      <c r="M2132" s="92">
        <v>0</v>
      </c>
      <c r="N2132" s="88">
        <v>0</v>
      </c>
    </row>
    <row r="2133" spans="1:14" x14ac:dyDescent="0.2">
      <c r="B2133" s="8"/>
      <c r="C2133" s="8"/>
      <c r="D2133" s="8"/>
      <c r="E2133" s="8"/>
      <c r="F2133" s="8"/>
      <c r="G2133" s="8"/>
      <c r="H2133" s="135" t="s">
        <v>106</v>
      </c>
      <c r="I2133" s="136">
        <v>0</v>
      </c>
      <c r="J2133" s="136">
        <v>0</v>
      </c>
      <c r="K2133" s="136">
        <v>0</v>
      </c>
      <c r="L2133" s="136">
        <v>0</v>
      </c>
      <c r="M2133" s="136">
        <v>0</v>
      </c>
      <c r="N2133" s="136">
        <v>0</v>
      </c>
    </row>
    <row r="2134" spans="1:14" x14ac:dyDescent="0.2">
      <c r="B2134" s="8"/>
      <c r="C2134" s="8"/>
      <c r="D2134" s="8"/>
      <c r="E2134" s="8"/>
      <c r="F2134" s="8"/>
      <c r="G2134" s="8"/>
      <c r="H2134" s="14" t="s">
        <v>56</v>
      </c>
      <c r="I2134" s="92">
        <v>0</v>
      </c>
      <c r="J2134" s="92">
        <v>0</v>
      </c>
      <c r="K2134" s="92">
        <v>0</v>
      </c>
      <c r="L2134" s="92">
        <v>0</v>
      </c>
      <c r="M2134" s="92">
        <v>0</v>
      </c>
      <c r="N2134" s="88">
        <v>0</v>
      </c>
    </row>
    <row r="2135" spans="1:14" x14ac:dyDescent="0.2">
      <c r="B2135" s="8"/>
      <c r="C2135" s="8"/>
      <c r="D2135" s="8"/>
      <c r="E2135" s="8"/>
      <c r="F2135" s="8"/>
      <c r="G2135" s="8"/>
      <c r="H2135" s="135" t="s">
        <v>106</v>
      </c>
      <c r="I2135" s="136">
        <v>0</v>
      </c>
      <c r="J2135" s="136">
        <v>0</v>
      </c>
      <c r="K2135" s="136">
        <v>0</v>
      </c>
      <c r="L2135" s="136">
        <v>0</v>
      </c>
      <c r="M2135" s="136">
        <v>0</v>
      </c>
      <c r="N2135" s="136">
        <v>0</v>
      </c>
    </row>
    <row r="2136" spans="1:14" x14ac:dyDescent="0.2">
      <c r="B2136" s="8"/>
      <c r="C2136" s="8"/>
      <c r="D2136" s="8"/>
      <c r="E2136" s="8"/>
      <c r="F2136" s="8"/>
      <c r="G2136" s="8"/>
      <c r="H2136" s="14" t="s">
        <v>28</v>
      </c>
      <c r="I2136" s="92">
        <v>0</v>
      </c>
      <c r="J2136" s="92">
        <v>0</v>
      </c>
      <c r="K2136" s="92">
        <v>0</v>
      </c>
      <c r="L2136" s="92">
        <v>0</v>
      </c>
      <c r="M2136" s="92">
        <v>0</v>
      </c>
      <c r="N2136" s="88">
        <v>0</v>
      </c>
    </row>
    <row r="2137" spans="1:14" x14ac:dyDescent="0.2">
      <c r="B2137" s="8"/>
      <c r="C2137" s="8"/>
      <c r="D2137" s="8"/>
      <c r="E2137" s="8"/>
      <c r="F2137" s="8"/>
      <c r="G2137" s="8"/>
      <c r="H2137" s="135" t="s">
        <v>106</v>
      </c>
      <c r="I2137" s="136">
        <v>0</v>
      </c>
      <c r="J2137" s="136">
        <v>0</v>
      </c>
      <c r="K2137" s="136">
        <v>0</v>
      </c>
      <c r="L2137" s="136">
        <v>0</v>
      </c>
      <c r="M2137" s="136">
        <v>0</v>
      </c>
      <c r="N2137" s="136">
        <v>0</v>
      </c>
    </row>
    <row r="2138" spans="1:14" x14ac:dyDescent="0.2">
      <c r="B2138" s="180"/>
      <c r="C2138" s="180"/>
      <c r="D2138" s="180"/>
      <c r="E2138" s="180"/>
      <c r="F2138" s="180"/>
      <c r="G2138" s="180"/>
      <c r="H2138" s="14" t="s">
        <v>17</v>
      </c>
      <c r="I2138" s="92">
        <v>6.26</v>
      </c>
      <c r="J2138" s="92">
        <v>12.09</v>
      </c>
      <c r="K2138" s="92">
        <v>0</v>
      </c>
      <c r="L2138" s="92">
        <v>18.350000000000001</v>
      </c>
      <c r="M2138" s="92">
        <v>43.87</v>
      </c>
      <c r="N2138" s="88">
        <v>62.22</v>
      </c>
    </row>
    <row r="2139" spans="1:14" x14ac:dyDescent="0.2">
      <c r="B2139" s="180"/>
      <c r="C2139" s="180"/>
      <c r="D2139" s="180"/>
      <c r="E2139" s="180"/>
      <c r="F2139" s="180"/>
      <c r="G2139" s="180"/>
      <c r="H2139" s="135" t="s">
        <v>106</v>
      </c>
      <c r="I2139" s="136">
        <v>122.51</v>
      </c>
      <c r="J2139" s="136">
        <v>180.38</v>
      </c>
      <c r="K2139" s="136">
        <v>0</v>
      </c>
      <c r="L2139" s="136">
        <v>302.89</v>
      </c>
      <c r="M2139" s="136">
        <v>21.5</v>
      </c>
      <c r="N2139" s="136">
        <v>258.87</v>
      </c>
    </row>
    <row r="2140" spans="1:14" x14ac:dyDescent="0.2">
      <c r="B2140" s="180"/>
      <c r="C2140" s="180"/>
      <c r="D2140" s="180"/>
      <c r="E2140" s="180"/>
      <c r="F2140" s="180"/>
      <c r="G2140" s="180"/>
      <c r="H2140" s="13" t="s">
        <v>107</v>
      </c>
      <c r="I2140" s="91">
        <v>0</v>
      </c>
      <c r="J2140" s="91">
        <v>0</v>
      </c>
      <c r="K2140" s="91">
        <v>0</v>
      </c>
      <c r="L2140" s="91">
        <v>0</v>
      </c>
      <c r="M2140" s="91">
        <v>0</v>
      </c>
      <c r="N2140" s="85">
        <v>0</v>
      </c>
    </row>
    <row r="2141" spans="1:14" x14ac:dyDescent="0.2">
      <c r="B2141" s="180"/>
      <c r="C2141" s="180"/>
      <c r="D2141" s="180"/>
      <c r="E2141" s="180"/>
      <c r="F2141" s="180"/>
      <c r="G2141" s="180"/>
      <c r="H2141" s="137" t="s">
        <v>122</v>
      </c>
      <c r="I2141" s="136">
        <v>4505.09</v>
      </c>
      <c r="J2141" s="136">
        <v>12588.39</v>
      </c>
      <c r="K2141" s="136">
        <v>869.69</v>
      </c>
      <c r="L2141" s="136">
        <v>17963.169999999998</v>
      </c>
      <c r="M2141" s="136">
        <v>1940.8500000000001</v>
      </c>
      <c r="N2141" s="136">
        <v>15891.660000000002</v>
      </c>
    </row>
    <row r="2143" spans="1:14" x14ac:dyDescent="0.2">
      <c r="B2143" s="171" t="s">
        <v>108</v>
      </c>
      <c r="C2143" s="171"/>
      <c r="D2143" s="171"/>
      <c r="E2143" s="171"/>
      <c r="F2143" s="172"/>
      <c r="G2143" s="151"/>
      <c r="H2143" s="87"/>
      <c r="I2143" s="152"/>
      <c r="J2143" s="170"/>
      <c r="K2143" s="170"/>
      <c r="L2143" s="170"/>
      <c r="M2143" s="170"/>
      <c r="N2143" s="170"/>
    </row>
    <row r="2144" spans="1:14" x14ac:dyDescent="0.2">
      <c r="A2144" s="95"/>
      <c r="B2144" s="87" t="s">
        <v>156</v>
      </c>
      <c r="C2144" s="87"/>
      <c r="D2144" s="87"/>
      <c r="E2144" s="87"/>
      <c r="F2144" s="87"/>
      <c r="G2144" s="87"/>
      <c r="H2144" s="87"/>
      <c r="I2144" s="87"/>
      <c r="J2144" s="173"/>
      <c r="K2144" s="173"/>
      <c r="L2144" s="173"/>
      <c r="M2144" s="173"/>
      <c r="N2144" s="173"/>
    </row>
    <row r="2145" spans="2:14" x14ac:dyDescent="0.2">
      <c r="B2145" s="151" t="s">
        <v>109</v>
      </c>
      <c r="C2145" s="151"/>
      <c r="D2145" s="151"/>
      <c r="E2145" s="151"/>
      <c r="F2145" s="151"/>
      <c r="G2145" s="151"/>
      <c r="H2145" s="151"/>
      <c r="I2145" s="151"/>
      <c r="J2145" s="170"/>
      <c r="K2145" s="170"/>
      <c r="L2145" s="170"/>
      <c r="M2145" s="170"/>
      <c r="N2145" s="170"/>
    </row>
    <row r="2146" spans="2:14" x14ac:dyDescent="0.2">
      <c r="B2146" s="151" t="s">
        <v>110</v>
      </c>
      <c r="C2146" s="151"/>
      <c r="D2146" s="151"/>
      <c r="E2146" s="151"/>
      <c r="F2146" s="151"/>
      <c r="G2146" s="151"/>
      <c r="H2146" s="151"/>
      <c r="I2146" s="151"/>
      <c r="J2146" s="170"/>
      <c r="K2146" s="170"/>
      <c r="L2146" s="170"/>
      <c r="M2146" s="170"/>
      <c r="N2146" s="170"/>
    </row>
    <row r="2147" spans="2:14" x14ac:dyDescent="0.2">
      <c r="B2147" s="151" t="s">
        <v>111</v>
      </c>
      <c r="C2147" s="151"/>
      <c r="D2147" s="151"/>
      <c r="E2147" s="151"/>
      <c r="F2147" s="151"/>
      <c r="G2147" s="151"/>
      <c r="H2147" s="151"/>
      <c r="I2147" s="151"/>
      <c r="J2147" s="170"/>
      <c r="K2147" s="170"/>
      <c r="L2147" s="170"/>
      <c r="M2147" s="170"/>
      <c r="N2147" s="170"/>
    </row>
    <row r="2148" spans="2:14" x14ac:dyDescent="0.2">
      <c r="B2148" s="151" t="s">
        <v>112</v>
      </c>
      <c r="C2148" s="151"/>
      <c r="D2148" s="151"/>
      <c r="E2148" s="151"/>
      <c r="F2148" s="151"/>
      <c r="G2148" s="151"/>
      <c r="H2148" s="151"/>
      <c r="I2148" s="151"/>
      <c r="J2148" s="152"/>
      <c r="K2148" s="152"/>
      <c r="L2148" s="152"/>
      <c r="M2148" s="152"/>
      <c r="N2148" s="152"/>
    </row>
    <row r="2149" spans="2:14" x14ac:dyDescent="0.2">
      <c r="B2149" s="151" t="s">
        <v>113</v>
      </c>
      <c r="C2149" s="151"/>
      <c r="D2149" s="151"/>
      <c r="E2149" s="151"/>
      <c r="F2149" s="151"/>
      <c r="G2149" s="151"/>
      <c r="H2149" s="151"/>
      <c r="I2149" s="151"/>
      <c r="J2149" s="152"/>
      <c r="K2149" s="152"/>
      <c r="L2149" s="152"/>
      <c r="M2149" s="152"/>
      <c r="N2149" s="152"/>
    </row>
    <row r="2150" spans="2:14" x14ac:dyDescent="0.2">
      <c r="B2150" s="151" t="s">
        <v>114</v>
      </c>
      <c r="C2150" s="151"/>
      <c r="D2150" s="151"/>
      <c r="E2150" s="151"/>
      <c r="F2150" s="151"/>
      <c r="G2150" s="151"/>
      <c r="H2150" s="151"/>
      <c r="I2150" s="151"/>
      <c r="J2150" s="152"/>
      <c r="K2150" s="152"/>
      <c r="L2150" s="152"/>
      <c r="M2150" s="152"/>
      <c r="N2150" s="152"/>
    </row>
    <row r="2151" spans="2:14" x14ac:dyDescent="0.2">
      <c r="B2151" s="151" t="s">
        <v>115</v>
      </c>
      <c r="C2151" s="151"/>
      <c r="D2151" s="151"/>
      <c r="E2151" s="151"/>
      <c r="F2151" s="151"/>
      <c r="G2151" s="151"/>
      <c r="H2151" s="151"/>
      <c r="I2151" s="151"/>
      <c r="J2151" s="152"/>
      <c r="K2151" s="152"/>
      <c r="L2151" s="152"/>
      <c r="M2151" s="152"/>
      <c r="N2151" s="152"/>
    </row>
    <row r="2152" spans="2:14" x14ac:dyDescent="0.2">
      <c r="B2152" s="174"/>
      <c r="C2152" s="174"/>
      <c r="D2152" s="174"/>
      <c r="E2152" s="174"/>
      <c r="F2152" s="174"/>
      <c r="G2152" s="174"/>
      <c r="H2152" s="174"/>
      <c r="I2152" s="175"/>
      <c r="J2152" s="152"/>
      <c r="K2152" s="152"/>
      <c r="L2152" s="152"/>
      <c r="M2152" s="152"/>
      <c r="N2152" s="152"/>
    </row>
    <row r="2153" spans="2:14" x14ac:dyDescent="0.2">
      <c r="B2153" s="151" t="s">
        <v>116</v>
      </c>
      <c r="C2153" s="151"/>
      <c r="D2153" s="151"/>
      <c r="E2153" s="151"/>
      <c r="F2153" s="151"/>
      <c r="G2153" s="151"/>
      <c r="H2153" s="87"/>
      <c r="I2153" s="152"/>
      <c r="J2153" s="152" t="s">
        <v>117</v>
      </c>
      <c r="K2153" s="152"/>
      <c r="L2153" s="152"/>
      <c r="M2153" s="152"/>
      <c r="N2153" s="152"/>
    </row>
    <row r="2154" spans="2:14" x14ac:dyDescent="0.2">
      <c r="B2154" s="176" t="s">
        <v>155</v>
      </c>
      <c r="C2154" s="176"/>
      <c r="D2154" s="151"/>
      <c r="E2154" s="151"/>
      <c r="F2154" s="151"/>
      <c r="G2154" s="151"/>
      <c r="H2154" s="87"/>
      <c r="I2154" s="152"/>
      <c r="J2154" s="157"/>
      <c r="K2154" s="157"/>
      <c r="L2154" s="157"/>
      <c r="M2154" s="152"/>
      <c r="N2154" s="152"/>
    </row>
    <row r="2155" spans="2:14" x14ac:dyDescent="0.2">
      <c r="B2155" s="177" t="s">
        <v>118</v>
      </c>
      <c r="C2155" s="151"/>
      <c r="D2155" s="151"/>
      <c r="E2155" s="151"/>
      <c r="F2155" s="151"/>
      <c r="G2155" s="151"/>
      <c r="H2155" s="87"/>
      <c r="I2155" s="152"/>
      <c r="J2155" s="152" t="s">
        <v>118</v>
      </c>
      <c r="K2155" s="152"/>
      <c r="L2155" s="152"/>
      <c r="M2155" s="152"/>
      <c r="N2155" s="152"/>
    </row>
    <row r="2156" spans="2:14" x14ac:dyDescent="0.2">
      <c r="B2156" s="151"/>
      <c r="C2156" s="151"/>
      <c r="D2156" s="151"/>
      <c r="E2156" s="151"/>
      <c r="F2156" s="151"/>
      <c r="G2156" s="151"/>
      <c r="H2156" s="87"/>
      <c r="I2156" s="152"/>
      <c r="J2156" s="152"/>
      <c r="K2156" s="152"/>
      <c r="L2156" s="152"/>
      <c r="M2156" s="152"/>
      <c r="N2156" s="152"/>
    </row>
    <row r="2157" spans="2:14" x14ac:dyDescent="0.2">
      <c r="B2157" s="176"/>
      <c r="C2157" s="176"/>
      <c r="D2157" s="151"/>
      <c r="E2157" s="151"/>
      <c r="F2157" s="151"/>
      <c r="G2157" s="151"/>
      <c r="H2157" s="87"/>
      <c r="I2157" s="152"/>
      <c r="J2157" s="157"/>
      <c r="K2157" s="157"/>
      <c r="L2157" s="157"/>
      <c r="M2157" s="152"/>
      <c r="N2157" s="152"/>
    </row>
    <row r="2158" spans="2:14" x14ac:dyDescent="0.2">
      <c r="B2158" s="96" t="s">
        <v>119</v>
      </c>
      <c r="C2158" s="151"/>
      <c r="D2158" s="151"/>
      <c r="E2158" s="151"/>
      <c r="F2158" s="151"/>
      <c r="G2158" s="151"/>
      <c r="H2158" s="87"/>
      <c r="I2158" s="152"/>
      <c r="K2158" s="178" t="s">
        <v>119</v>
      </c>
      <c r="L2158" s="178"/>
      <c r="M2158" s="152"/>
      <c r="N2158" s="152"/>
    </row>
    <row r="2159" spans="2:14" x14ac:dyDescent="0.2">
      <c r="B2159" s="151"/>
      <c r="C2159" s="151"/>
      <c r="D2159" s="151"/>
      <c r="E2159" s="151"/>
      <c r="F2159" s="151"/>
      <c r="G2159" s="151"/>
      <c r="H2159" s="87"/>
      <c r="I2159" s="152"/>
      <c r="J2159" s="152"/>
      <c r="K2159" s="152"/>
      <c r="L2159" s="152"/>
      <c r="M2159" s="152"/>
      <c r="N2159" s="152"/>
    </row>
    <row r="2160" spans="2:14" x14ac:dyDescent="0.2">
      <c r="B2160" s="174" t="s">
        <v>120</v>
      </c>
      <c r="C2160" s="151"/>
      <c r="D2160" s="151"/>
      <c r="E2160" s="151"/>
      <c r="F2160" s="151"/>
      <c r="G2160" s="151"/>
      <c r="H2160" s="87"/>
      <c r="I2160" s="152"/>
      <c r="J2160" s="152" t="s">
        <v>120</v>
      </c>
      <c r="K2160" s="152"/>
      <c r="L2160" s="152"/>
      <c r="M2160" s="152"/>
      <c r="N2160" s="152"/>
    </row>
    <row r="2161" spans="1:14" x14ac:dyDescent="0.2">
      <c r="A2161" s="139"/>
    </row>
    <row r="2162" spans="1:14" x14ac:dyDescent="0.2">
      <c r="A2162" s="138"/>
      <c r="B2162" s="151"/>
      <c r="C2162" s="151"/>
      <c r="D2162" s="151"/>
      <c r="E2162" s="151"/>
      <c r="F2162" s="151"/>
      <c r="G2162" s="151"/>
      <c r="H2162" s="87"/>
      <c r="I2162" s="152"/>
      <c r="J2162" s="152"/>
      <c r="K2162" s="152"/>
      <c r="M2162" s="152"/>
      <c r="N2162" s="154" t="s">
        <v>87</v>
      </c>
    </row>
    <row r="2163" spans="1:14" x14ac:dyDescent="0.2">
      <c r="B2163" s="151"/>
      <c r="C2163" s="151"/>
      <c r="D2163" s="151"/>
      <c r="E2163" s="151"/>
      <c r="F2163" s="151"/>
      <c r="G2163" s="151"/>
      <c r="H2163" s="87"/>
      <c r="I2163" s="152"/>
      <c r="J2163" s="152"/>
      <c r="K2163" s="152"/>
      <c r="M2163" s="152"/>
      <c r="N2163" s="154" t="s">
        <v>88</v>
      </c>
    </row>
    <row r="2164" spans="1:14" x14ac:dyDescent="0.2">
      <c r="B2164" s="151"/>
      <c r="C2164" s="151"/>
      <c r="D2164" s="151"/>
      <c r="E2164" s="151"/>
      <c r="F2164" s="151"/>
      <c r="G2164" s="151"/>
      <c r="H2164" s="87"/>
      <c r="I2164" s="152"/>
      <c r="J2164" s="152"/>
      <c r="K2164" s="152"/>
      <c r="M2164" s="152"/>
      <c r="N2164" s="154" t="s">
        <v>89</v>
      </c>
    </row>
    <row r="2165" spans="1:14" x14ac:dyDescent="0.2">
      <c r="B2165" s="151"/>
      <c r="C2165" s="151"/>
      <c r="D2165" s="151"/>
      <c r="E2165" s="151"/>
      <c r="F2165" s="151"/>
      <c r="G2165" s="151"/>
      <c r="H2165" s="87"/>
      <c r="I2165" s="152"/>
      <c r="J2165" s="152"/>
      <c r="K2165" s="152"/>
      <c r="L2165" s="152"/>
      <c r="M2165" s="152"/>
      <c r="N2165" s="152"/>
    </row>
    <row r="2166" spans="1:14" x14ac:dyDescent="0.2">
      <c r="B2166" s="151"/>
      <c r="D2166" s="151"/>
      <c r="E2166" s="151"/>
      <c r="F2166" s="151"/>
      <c r="G2166" s="151"/>
      <c r="H2166" s="151" t="s">
        <v>90</v>
      </c>
      <c r="I2166" s="151"/>
      <c r="J2166" s="151"/>
      <c r="K2166" s="151"/>
      <c r="L2166" s="151"/>
      <c r="M2166" s="152"/>
      <c r="N2166" s="152"/>
    </row>
    <row r="2167" spans="1:14" x14ac:dyDescent="0.2">
      <c r="B2167" s="151"/>
      <c r="D2167" s="151"/>
      <c r="E2167" s="151"/>
      <c r="F2167" s="151" t="s">
        <v>91</v>
      </c>
      <c r="G2167" s="151"/>
      <c r="H2167" s="151"/>
      <c r="I2167" s="151"/>
      <c r="J2167" s="151"/>
      <c r="K2167" s="151"/>
      <c r="L2167" s="151"/>
      <c r="M2167" s="152"/>
      <c r="N2167" s="152"/>
    </row>
    <row r="2168" spans="1:14" x14ac:dyDescent="0.2">
      <c r="B2168" s="151" t="s">
        <v>92</v>
      </c>
      <c r="C2168" s="86"/>
      <c r="D2168" s="86"/>
      <c r="E2168" s="86"/>
      <c r="F2168" s="86"/>
      <c r="G2168" s="86"/>
      <c r="H2168" s="86"/>
      <c r="I2168" s="156"/>
      <c r="J2168" s="156"/>
      <c r="K2168" s="156"/>
      <c r="L2168" s="152" t="s">
        <v>93</v>
      </c>
      <c r="M2168" s="152"/>
      <c r="N2168" s="152"/>
    </row>
    <row r="2169" spans="1:14" x14ac:dyDescent="0.2">
      <c r="B2169" s="151"/>
      <c r="C2169" s="86"/>
      <c r="D2169" s="86"/>
      <c r="E2169" s="86"/>
      <c r="F2169" s="86"/>
      <c r="G2169" s="86"/>
      <c r="H2169" s="86"/>
      <c r="I2169" s="156"/>
      <c r="J2169" s="156"/>
      <c r="K2169" s="156"/>
      <c r="L2169" s="156"/>
      <c r="M2169" s="156"/>
      <c r="N2169" s="156"/>
    </row>
    <row r="2170" spans="1:14" x14ac:dyDescent="0.2">
      <c r="B2170" s="151" t="s">
        <v>159</v>
      </c>
      <c r="C2170" s="86"/>
      <c r="D2170" s="86"/>
      <c r="E2170" s="86"/>
      <c r="F2170" s="86"/>
      <c r="G2170" s="86"/>
      <c r="H2170" s="86"/>
      <c r="I2170" s="156"/>
      <c r="J2170" s="156"/>
      <c r="K2170" s="156"/>
      <c r="L2170" s="156"/>
      <c r="M2170" s="156"/>
      <c r="N2170" s="156"/>
    </row>
    <row r="2171" spans="1:14" x14ac:dyDescent="0.2">
      <c r="B2171" s="151" t="s">
        <v>94</v>
      </c>
      <c r="C2171" s="86"/>
      <c r="D2171" s="86"/>
      <c r="E2171" s="86"/>
      <c r="F2171" s="86"/>
      <c r="G2171" s="86"/>
      <c r="H2171" s="86"/>
      <c r="I2171" s="156"/>
      <c r="J2171" s="156"/>
      <c r="K2171" s="156"/>
      <c r="L2171" s="156"/>
      <c r="M2171" s="156"/>
      <c r="N2171" s="156"/>
    </row>
    <row r="2172" spans="1:14" x14ac:dyDescent="0.2">
      <c r="B2172" s="151" t="s">
        <v>158</v>
      </c>
      <c r="C2172" s="86"/>
      <c r="D2172" s="86"/>
      <c r="E2172" s="86"/>
      <c r="F2172" s="86"/>
      <c r="G2172" s="86"/>
      <c r="H2172" s="86"/>
      <c r="I2172" s="156"/>
      <c r="J2172" s="156"/>
      <c r="K2172" s="156"/>
      <c r="L2172" s="156"/>
      <c r="M2172" s="156"/>
      <c r="N2172" s="156"/>
    </row>
    <row r="2173" spans="1:14" x14ac:dyDescent="0.2">
      <c r="B2173" s="151" t="s">
        <v>161</v>
      </c>
      <c r="C2173" s="86"/>
      <c r="D2173" s="86"/>
      <c r="E2173" s="86"/>
      <c r="F2173" s="86"/>
      <c r="G2173" s="86"/>
      <c r="H2173" s="86"/>
      <c r="I2173" s="156"/>
      <c r="J2173" s="156"/>
      <c r="K2173" s="156"/>
      <c r="L2173" s="156"/>
      <c r="M2173" s="156"/>
      <c r="N2173" s="156"/>
    </row>
    <row r="2174" spans="1:14" x14ac:dyDescent="0.2">
      <c r="B2174" s="151"/>
      <c r="C2174" s="151"/>
      <c r="D2174" s="151"/>
      <c r="E2174" s="151"/>
      <c r="F2174" s="151"/>
      <c r="G2174" s="151"/>
      <c r="H2174" s="87"/>
      <c r="I2174" s="152"/>
      <c r="J2174" s="157"/>
      <c r="K2174" s="152"/>
      <c r="L2174" s="152"/>
      <c r="M2174" s="152"/>
      <c r="N2174" s="152"/>
    </row>
    <row r="2175" spans="1:14" ht="12.75" customHeight="1" x14ac:dyDescent="0.2">
      <c r="B2175" s="130" t="s">
        <v>34</v>
      </c>
      <c r="C2175" s="132" t="s">
        <v>95</v>
      </c>
      <c r="D2175" s="130" t="s">
        <v>96</v>
      </c>
      <c r="E2175" s="130" t="s">
        <v>97</v>
      </c>
      <c r="F2175" s="130" t="s">
        <v>121</v>
      </c>
      <c r="G2175" s="130" t="s">
        <v>98</v>
      </c>
      <c r="H2175" s="128" t="s">
        <v>7</v>
      </c>
      <c r="I2175" s="150" t="s">
        <v>167</v>
      </c>
      <c r="K2175" s="158"/>
      <c r="L2175" s="159"/>
      <c r="M2175" s="160" t="s">
        <v>99</v>
      </c>
      <c r="N2175" s="161" t="s">
        <v>100</v>
      </c>
    </row>
    <row r="2176" spans="1:14" x14ac:dyDescent="0.2">
      <c r="B2176" s="131"/>
      <c r="C2176" s="133"/>
      <c r="D2176" s="131"/>
      <c r="E2176" s="131"/>
      <c r="F2176" s="131"/>
      <c r="G2176" s="131"/>
      <c r="H2176" s="129"/>
      <c r="I2176" s="149" t="s">
        <v>101</v>
      </c>
      <c r="J2176" s="75" t="s">
        <v>102</v>
      </c>
      <c r="K2176" s="75" t="s">
        <v>103</v>
      </c>
      <c r="L2176" s="75" t="s">
        <v>104</v>
      </c>
      <c r="M2176" s="149"/>
      <c r="N2176" s="162"/>
    </row>
    <row r="2177" spans="1:14" ht="12.75" customHeight="1" x14ac:dyDescent="0.2">
      <c r="A2177" s="94" t="s">
        <v>217</v>
      </c>
      <c r="B2177" s="163"/>
      <c r="C2177" s="140"/>
      <c r="D2177" s="140"/>
      <c r="E2177" s="140"/>
      <c r="F2177" s="140"/>
      <c r="G2177" s="141"/>
      <c r="H2177" s="11" t="s">
        <v>16</v>
      </c>
      <c r="I2177" s="12">
        <v>102.99</v>
      </c>
      <c r="J2177" s="12">
        <v>73.39</v>
      </c>
      <c r="K2177" s="12">
        <v>37.18</v>
      </c>
      <c r="L2177" s="12"/>
      <c r="M2177" s="12">
        <v>5.87</v>
      </c>
      <c r="N2177" s="12"/>
    </row>
    <row r="2178" spans="1:14" x14ac:dyDescent="0.2">
      <c r="A2178" s="94">
        <v>37</v>
      </c>
      <c r="B2178" s="142"/>
      <c r="C2178" s="143"/>
      <c r="D2178" s="143"/>
      <c r="E2178" s="143"/>
      <c r="F2178" s="143"/>
      <c r="G2178" s="144"/>
      <c r="H2178" s="11" t="s">
        <v>24</v>
      </c>
      <c r="I2178" s="12">
        <v>770.31</v>
      </c>
      <c r="J2178" s="12">
        <v>550.4</v>
      </c>
      <c r="K2178" s="12">
        <v>276.91000000000003</v>
      </c>
      <c r="L2178" s="12"/>
      <c r="M2178" s="12">
        <v>23.97</v>
      </c>
      <c r="N2178" s="12"/>
    </row>
    <row r="2179" spans="1:14" x14ac:dyDescent="0.2">
      <c r="B2179" s="142"/>
      <c r="C2179" s="143"/>
      <c r="D2179" s="143"/>
      <c r="E2179" s="143"/>
      <c r="F2179" s="143"/>
      <c r="G2179" s="144"/>
      <c r="H2179" s="11" t="s">
        <v>18</v>
      </c>
      <c r="I2179" s="12">
        <v>61.16</v>
      </c>
      <c r="J2179" s="12">
        <v>44.52</v>
      </c>
      <c r="K2179" s="12">
        <v>22.75</v>
      </c>
      <c r="L2179" s="12"/>
      <c r="M2179" s="12">
        <v>1.22</v>
      </c>
      <c r="N2179" s="12"/>
    </row>
    <row r="2180" spans="1:14" x14ac:dyDescent="0.2">
      <c r="B2180" s="164"/>
      <c r="C2180" s="148" t="s">
        <v>163</v>
      </c>
      <c r="D2180" s="143"/>
      <c r="E2180" s="143"/>
      <c r="F2180" s="143"/>
      <c r="G2180" s="144"/>
      <c r="H2180" s="11" t="s">
        <v>63</v>
      </c>
      <c r="I2180" s="12">
        <v>61.16</v>
      </c>
      <c r="J2180" s="12">
        <v>44.52</v>
      </c>
      <c r="K2180" s="12">
        <v>22.75</v>
      </c>
      <c r="L2180" s="12"/>
      <c r="M2180" s="12">
        <v>1.22</v>
      </c>
      <c r="N2180" s="12"/>
    </row>
    <row r="2181" spans="1:14" x14ac:dyDescent="0.2">
      <c r="B2181" s="142"/>
      <c r="C2181" s="143"/>
      <c r="D2181" s="143"/>
      <c r="E2181" s="143"/>
      <c r="F2181" s="143"/>
      <c r="G2181" s="144"/>
      <c r="H2181" s="11" t="s">
        <v>56</v>
      </c>
      <c r="I2181" s="12">
        <v>770.31</v>
      </c>
      <c r="J2181" s="12">
        <v>550.4</v>
      </c>
      <c r="K2181" s="12">
        <v>276.91000000000003</v>
      </c>
      <c r="L2181" s="12"/>
      <c r="M2181" s="12">
        <v>23.97</v>
      </c>
      <c r="N2181" s="12"/>
    </row>
    <row r="2182" spans="1:14" x14ac:dyDescent="0.2">
      <c r="B2182" s="142"/>
      <c r="C2182" s="143"/>
      <c r="D2182" s="143"/>
      <c r="E2182" s="143"/>
      <c r="F2182" s="143"/>
      <c r="G2182" s="144"/>
      <c r="H2182" s="11" t="s">
        <v>28</v>
      </c>
      <c r="I2182" s="12">
        <v>61.16</v>
      </c>
      <c r="J2182" s="12">
        <v>44.52</v>
      </c>
      <c r="K2182" s="12">
        <v>22.75</v>
      </c>
      <c r="L2182" s="12"/>
      <c r="M2182" s="12">
        <v>1.22</v>
      </c>
      <c r="N2182" s="12"/>
    </row>
    <row r="2183" spans="1:14" x14ac:dyDescent="0.2">
      <c r="B2183" s="145"/>
      <c r="C2183" s="146"/>
      <c r="D2183" s="146"/>
      <c r="E2183" s="146"/>
      <c r="F2183" s="146"/>
      <c r="G2183" s="147"/>
      <c r="H2183" s="11" t="s">
        <v>17</v>
      </c>
      <c r="I2183" s="12">
        <v>19.57</v>
      </c>
      <c r="J2183" s="12">
        <v>14.92</v>
      </c>
      <c r="K2183" s="12">
        <v>7.58</v>
      </c>
      <c r="L2183" s="12"/>
      <c r="M2183" s="12">
        <v>0.49</v>
      </c>
      <c r="N2183" s="12"/>
    </row>
    <row r="2184" spans="1:14" x14ac:dyDescent="0.2">
      <c r="A2184" s="94">
        <v>1332</v>
      </c>
      <c r="B2184" s="70" t="s">
        <v>26</v>
      </c>
      <c r="C2184" s="97" t="s">
        <v>105</v>
      </c>
      <c r="D2184" s="70">
        <v>136</v>
      </c>
      <c r="E2184" s="70">
        <v>8</v>
      </c>
      <c r="F2184" s="70">
        <v>1</v>
      </c>
      <c r="G2184" s="179">
        <v>3.2</v>
      </c>
      <c r="H2184" s="165" t="s">
        <v>16</v>
      </c>
      <c r="I2184" s="166">
        <v>17.87</v>
      </c>
      <c r="J2184" s="166">
        <v>82.58</v>
      </c>
      <c r="K2184" s="166">
        <v>14.37</v>
      </c>
      <c r="L2184" s="92">
        <v>114.82000000000001</v>
      </c>
      <c r="M2184" s="88">
        <v>161.99</v>
      </c>
      <c r="N2184" s="88">
        <v>276.81</v>
      </c>
    </row>
    <row r="2185" spans="1:14" x14ac:dyDescent="0.2">
      <c r="B2185" s="8"/>
      <c r="C2185" s="8"/>
      <c r="D2185" s="8"/>
      <c r="E2185" s="8"/>
      <c r="F2185" s="8"/>
      <c r="G2185" s="8"/>
      <c r="H2185" s="135" t="s">
        <v>106</v>
      </c>
      <c r="I2185" s="136">
        <v>1840.43</v>
      </c>
      <c r="J2185" s="136">
        <v>6060.55</v>
      </c>
      <c r="K2185" s="136">
        <v>534.28</v>
      </c>
      <c r="L2185" s="136">
        <v>8435.26</v>
      </c>
      <c r="M2185" s="136">
        <v>950.88</v>
      </c>
      <c r="N2185" s="136">
        <v>7494.02</v>
      </c>
    </row>
    <row r="2186" spans="1:14" x14ac:dyDescent="0.2">
      <c r="B2186" s="8"/>
      <c r="C2186" s="8"/>
      <c r="D2186" s="8"/>
      <c r="E2186" s="8"/>
      <c r="F2186" s="8"/>
      <c r="G2186" s="8"/>
      <c r="H2186" s="165" t="s">
        <v>24</v>
      </c>
      <c r="I2186" s="166">
        <v>0</v>
      </c>
      <c r="J2186" s="166">
        <v>0</v>
      </c>
      <c r="K2186" s="166">
        <v>0</v>
      </c>
      <c r="L2186" s="92">
        <v>0</v>
      </c>
      <c r="M2186" s="88">
        <v>0</v>
      </c>
      <c r="N2186" s="88">
        <v>0</v>
      </c>
    </row>
    <row r="2187" spans="1:14" x14ac:dyDescent="0.2">
      <c r="B2187" s="8"/>
      <c r="C2187" s="8"/>
      <c r="D2187" s="8"/>
      <c r="E2187" s="8"/>
      <c r="F2187" s="8"/>
      <c r="G2187" s="8"/>
      <c r="H2187" s="135" t="s">
        <v>106</v>
      </c>
      <c r="I2187" s="136">
        <v>0</v>
      </c>
      <c r="J2187" s="136">
        <v>0</v>
      </c>
      <c r="K2187" s="136">
        <v>0</v>
      </c>
      <c r="L2187" s="136">
        <v>0</v>
      </c>
      <c r="M2187" s="136">
        <v>0</v>
      </c>
      <c r="N2187" s="136">
        <v>0</v>
      </c>
    </row>
    <row r="2188" spans="1:14" x14ac:dyDescent="0.2">
      <c r="B2188" s="8"/>
      <c r="C2188" s="8"/>
      <c r="D2188" s="8"/>
      <c r="E2188" s="8"/>
      <c r="F2188" s="8"/>
      <c r="G2188" s="8"/>
      <c r="H2188" s="165" t="s">
        <v>37</v>
      </c>
      <c r="I2188" s="166">
        <v>0</v>
      </c>
      <c r="J2188" s="166">
        <v>0</v>
      </c>
      <c r="K2188" s="166">
        <v>0</v>
      </c>
      <c r="L2188" s="92">
        <v>0</v>
      </c>
      <c r="M2188" s="88">
        <v>0</v>
      </c>
      <c r="N2188" s="88">
        <v>0</v>
      </c>
    </row>
    <row r="2189" spans="1:14" x14ac:dyDescent="0.2">
      <c r="B2189" s="8"/>
      <c r="C2189" s="8"/>
      <c r="D2189" s="8"/>
      <c r="E2189" s="8"/>
      <c r="F2189" s="8"/>
      <c r="G2189" s="8"/>
      <c r="H2189" s="135" t="s">
        <v>106</v>
      </c>
      <c r="I2189" s="136">
        <v>0</v>
      </c>
      <c r="J2189" s="136">
        <v>0</v>
      </c>
      <c r="K2189" s="136">
        <v>0</v>
      </c>
      <c r="L2189" s="136">
        <v>0</v>
      </c>
      <c r="M2189" s="136">
        <v>0</v>
      </c>
      <c r="N2189" s="136">
        <v>0</v>
      </c>
    </row>
    <row r="2190" spans="1:14" x14ac:dyDescent="0.2">
      <c r="B2190" s="8"/>
      <c r="C2190" s="8"/>
      <c r="D2190" s="8"/>
      <c r="E2190" s="8"/>
      <c r="F2190" s="8"/>
      <c r="G2190" s="8"/>
      <c r="H2190" s="14" t="s">
        <v>18</v>
      </c>
      <c r="I2190" s="92">
        <v>0</v>
      </c>
      <c r="J2190" s="92">
        <v>0</v>
      </c>
      <c r="K2190" s="92">
        <v>0</v>
      </c>
      <c r="L2190" s="92">
        <v>0</v>
      </c>
      <c r="M2190" s="92">
        <v>0</v>
      </c>
      <c r="N2190" s="88">
        <v>0</v>
      </c>
    </row>
    <row r="2191" spans="1:14" x14ac:dyDescent="0.2">
      <c r="B2191" s="8"/>
      <c r="C2191" s="8"/>
      <c r="D2191" s="8"/>
      <c r="E2191" s="8"/>
      <c r="F2191" s="8"/>
      <c r="G2191" s="8"/>
      <c r="H2191" s="135" t="s">
        <v>106</v>
      </c>
      <c r="I2191" s="136">
        <v>0</v>
      </c>
      <c r="J2191" s="136">
        <v>0</v>
      </c>
      <c r="K2191" s="136">
        <v>0</v>
      </c>
      <c r="L2191" s="136">
        <v>0</v>
      </c>
      <c r="M2191" s="136">
        <v>0</v>
      </c>
      <c r="N2191" s="136">
        <v>0</v>
      </c>
    </row>
    <row r="2192" spans="1:14" x14ac:dyDescent="0.2">
      <c r="B2192" s="8"/>
      <c r="C2192" s="8"/>
      <c r="D2192" s="8"/>
      <c r="E2192" s="8"/>
      <c r="F2192" s="8"/>
      <c r="G2192" s="8"/>
      <c r="H2192" s="14" t="s">
        <v>63</v>
      </c>
      <c r="I2192" s="92" t="s">
        <v>36</v>
      </c>
      <c r="J2192" s="92" t="s">
        <v>36</v>
      </c>
      <c r="K2192" s="92" t="s">
        <v>36</v>
      </c>
      <c r="L2192" s="92">
        <v>0</v>
      </c>
      <c r="M2192" s="92" t="s">
        <v>36</v>
      </c>
      <c r="N2192" s="88">
        <v>0</v>
      </c>
    </row>
    <row r="2193" spans="1:14" x14ac:dyDescent="0.2">
      <c r="B2193" s="8"/>
      <c r="C2193" s="8"/>
      <c r="D2193" s="8"/>
      <c r="E2193" s="8"/>
      <c r="F2193" s="8"/>
      <c r="G2193" s="8"/>
      <c r="H2193" s="135" t="s">
        <v>106</v>
      </c>
      <c r="I2193" s="136" t="s">
        <v>36</v>
      </c>
      <c r="J2193" s="136" t="s">
        <v>36</v>
      </c>
      <c r="K2193" s="136" t="s">
        <v>36</v>
      </c>
      <c r="L2193" s="136">
        <v>0</v>
      </c>
      <c r="M2193" s="136" t="s">
        <v>36</v>
      </c>
      <c r="N2193" s="136">
        <v>0</v>
      </c>
    </row>
    <row r="2194" spans="1:14" x14ac:dyDescent="0.2">
      <c r="B2194" s="8"/>
      <c r="C2194" s="8"/>
      <c r="D2194" s="8"/>
      <c r="E2194" s="8"/>
      <c r="F2194" s="8"/>
      <c r="G2194" s="8"/>
      <c r="H2194" s="14" t="s">
        <v>56</v>
      </c>
      <c r="I2194" s="92">
        <v>0</v>
      </c>
      <c r="J2194" s="92">
        <v>0</v>
      </c>
      <c r="K2194" s="92">
        <v>0</v>
      </c>
      <c r="L2194" s="92">
        <v>0</v>
      </c>
      <c r="M2194" s="92">
        <v>0</v>
      </c>
      <c r="N2194" s="88">
        <v>0</v>
      </c>
    </row>
    <row r="2195" spans="1:14" x14ac:dyDescent="0.2">
      <c r="B2195" s="8"/>
      <c r="C2195" s="8"/>
      <c r="D2195" s="8"/>
      <c r="E2195" s="8"/>
      <c r="F2195" s="8"/>
      <c r="G2195" s="8"/>
      <c r="H2195" s="135" t="s">
        <v>106</v>
      </c>
      <c r="I2195" s="136">
        <v>0</v>
      </c>
      <c r="J2195" s="136">
        <v>0</v>
      </c>
      <c r="K2195" s="136">
        <v>0</v>
      </c>
      <c r="L2195" s="136">
        <v>0</v>
      </c>
      <c r="M2195" s="136">
        <v>0</v>
      </c>
      <c r="N2195" s="136">
        <v>0</v>
      </c>
    </row>
    <row r="2196" spans="1:14" x14ac:dyDescent="0.2">
      <c r="B2196" s="8"/>
      <c r="C2196" s="8"/>
      <c r="D2196" s="8"/>
      <c r="E2196" s="8"/>
      <c r="F2196" s="8"/>
      <c r="G2196" s="8"/>
      <c r="H2196" s="14" t="s">
        <v>28</v>
      </c>
      <c r="I2196" s="92">
        <v>0</v>
      </c>
      <c r="J2196" s="92">
        <v>0</v>
      </c>
      <c r="K2196" s="92">
        <v>0</v>
      </c>
      <c r="L2196" s="92">
        <v>0</v>
      </c>
      <c r="M2196" s="92">
        <v>0</v>
      </c>
      <c r="N2196" s="88">
        <v>0</v>
      </c>
    </row>
    <row r="2197" spans="1:14" x14ac:dyDescent="0.2">
      <c r="B2197" s="8"/>
      <c r="C2197" s="8"/>
      <c r="D2197" s="8"/>
      <c r="E2197" s="8"/>
      <c r="F2197" s="8"/>
      <c r="G2197" s="8"/>
      <c r="H2197" s="135" t="s">
        <v>106</v>
      </c>
      <c r="I2197" s="136">
        <v>0</v>
      </c>
      <c r="J2197" s="136">
        <v>0</v>
      </c>
      <c r="K2197" s="136">
        <v>0</v>
      </c>
      <c r="L2197" s="136">
        <v>0</v>
      </c>
      <c r="M2197" s="136">
        <v>0</v>
      </c>
      <c r="N2197" s="136">
        <v>0</v>
      </c>
    </row>
    <row r="2198" spans="1:14" x14ac:dyDescent="0.2">
      <c r="B2198" s="180"/>
      <c r="C2198" s="180"/>
      <c r="D2198" s="180"/>
      <c r="E2198" s="180"/>
      <c r="F2198" s="180"/>
      <c r="G2198" s="180"/>
      <c r="H2198" s="14" t="s">
        <v>17</v>
      </c>
      <c r="I2198" s="92">
        <v>7.31</v>
      </c>
      <c r="J2198" s="92">
        <v>33</v>
      </c>
      <c r="K2198" s="92">
        <v>0</v>
      </c>
      <c r="L2198" s="92">
        <v>40.31</v>
      </c>
      <c r="M2198" s="92">
        <v>71.09</v>
      </c>
      <c r="N2198" s="88">
        <v>111.4</v>
      </c>
    </row>
    <row r="2199" spans="1:14" x14ac:dyDescent="0.2">
      <c r="B2199" s="180"/>
      <c r="C2199" s="180"/>
      <c r="D2199" s="180"/>
      <c r="E2199" s="180"/>
      <c r="F2199" s="180"/>
      <c r="G2199" s="180"/>
      <c r="H2199" s="135" t="s">
        <v>106</v>
      </c>
      <c r="I2199" s="136">
        <v>143.06</v>
      </c>
      <c r="J2199" s="136">
        <v>492.36</v>
      </c>
      <c r="K2199" s="136">
        <v>0</v>
      </c>
      <c r="L2199" s="136">
        <v>635.42000000000007</v>
      </c>
      <c r="M2199" s="136">
        <v>34.83</v>
      </c>
      <c r="N2199" s="136">
        <v>534.94000000000005</v>
      </c>
    </row>
    <row r="2200" spans="1:14" x14ac:dyDescent="0.2">
      <c r="B2200" s="180"/>
      <c r="C2200" s="180"/>
      <c r="D2200" s="180"/>
      <c r="E2200" s="180"/>
      <c r="F2200" s="180"/>
      <c r="G2200" s="180"/>
      <c r="H2200" s="13" t="s">
        <v>107</v>
      </c>
      <c r="I2200" s="91">
        <v>0</v>
      </c>
      <c r="J2200" s="91">
        <v>0</v>
      </c>
      <c r="K2200" s="91">
        <v>0</v>
      </c>
      <c r="L2200" s="91">
        <v>0</v>
      </c>
      <c r="M2200" s="91">
        <v>0</v>
      </c>
      <c r="N2200" s="85">
        <v>0</v>
      </c>
    </row>
    <row r="2201" spans="1:14" x14ac:dyDescent="0.2">
      <c r="B2201" s="180"/>
      <c r="C2201" s="180"/>
      <c r="D2201" s="180"/>
      <c r="E2201" s="180"/>
      <c r="F2201" s="180"/>
      <c r="G2201" s="180"/>
      <c r="H2201" s="137" t="s">
        <v>122</v>
      </c>
      <c r="I2201" s="136">
        <v>1983.49</v>
      </c>
      <c r="J2201" s="136">
        <v>6552.91</v>
      </c>
      <c r="K2201" s="136">
        <v>534.28</v>
      </c>
      <c r="L2201" s="136">
        <v>9070.68</v>
      </c>
      <c r="M2201" s="136">
        <v>985.71</v>
      </c>
      <c r="N2201" s="136">
        <v>8028.9600000000009</v>
      </c>
    </row>
    <row r="2203" spans="1:14" x14ac:dyDescent="0.2">
      <c r="B2203" s="171" t="s">
        <v>108</v>
      </c>
      <c r="C2203" s="171"/>
      <c r="D2203" s="171"/>
      <c r="E2203" s="171"/>
      <c r="F2203" s="172"/>
      <c r="G2203" s="151"/>
      <c r="H2203" s="87"/>
      <c r="I2203" s="152"/>
      <c r="J2203" s="170"/>
      <c r="K2203" s="170"/>
      <c r="L2203" s="170"/>
      <c r="M2203" s="170"/>
      <c r="N2203" s="170"/>
    </row>
    <row r="2204" spans="1:14" x14ac:dyDescent="0.2">
      <c r="A2204" s="95"/>
      <c r="B2204" s="87" t="s">
        <v>156</v>
      </c>
      <c r="C2204" s="87"/>
      <c r="D2204" s="87"/>
      <c r="E2204" s="87"/>
      <c r="F2204" s="87"/>
      <c r="G2204" s="87"/>
      <c r="H2204" s="87"/>
      <c r="I2204" s="87"/>
      <c r="J2204" s="173"/>
      <c r="K2204" s="173"/>
      <c r="L2204" s="173"/>
      <c r="M2204" s="173"/>
      <c r="N2204" s="173"/>
    </row>
    <row r="2205" spans="1:14" x14ac:dyDescent="0.2">
      <c r="B2205" s="151" t="s">
        <v>109</v>
      </c>
      <c r="C2205" s="151"/>
      <c r="D2205" s="151"/>
      <c r="E2205" s="151"/>
      <c r="F2205" s="151"/>
      <c r="G2205" s="151"/>
      <c r="H2205" s="151"/>
      <c r="I2205" s="151"/>
      <c r="J2205" s="170"/>
      <c r="K2205" s="170"/>
      <c r="L2205" s="170"/>
      <c r="M2205" s="170"/>
      <c r="N2205" s="170"/>
    </row>
    <row r="2206" spans="1:14" x14ac:dyDescent="0.2">
      <c r="B2206" s="151" t="s">
        <v>110</v>
      </c>
      <c r="C2206" s="151"/>
      <c r="D2206" s="151"/>
      <c r="E2206" s="151"/>
      <c r="F2206" s="151"/>
      <c r="G2206" s="151"/>
      <c r="H2206" s="151"/>
      <c r="I2206" s="151"/>
      <c r="J2206" s="170"/>
      <c r="K2206" s="170"/>
      <c r="L2206" s="170"/>
      <c r="M2206" s="170"/>
      <c r="N2206" s="170"/>
    </row>
    <row r="2207" spans="1:14" x14ac:dyDescent="0.2">
      <c r="B2207" s="151" t="s">
        <v>111</v>
      </c>
      <c r="C2207" s="151"/>
      <c r="D2207" s="151"/>
      <c r="E2207" s="151"/>
      <c r="F2207" s="151"/>
      <c r="G2207" s="151"/>
      <c r="H2207" s="151"/>
      <c r="I2207" s="151"/>
      <c r="J2207" s="170"/>
      <c r="K2207" s="170"/>
      <c r="L2207" s="170"/>
      <c r="M2207" s="170"/>
      <c r="N2207" s="170"/>
    </row>
    <row r="2208" spans="1:14" x14ac:dyDescent="0.2">
      <c r="B2208" s="151" t="s">
        <v>112</v>
      </c>
      <c r="C2208" s="151"/>
      <c r="D2208" s="151"/>
      <c r="E2208" s="151"/>
      <c r="F2208" s="151"/>
      <c r="G2208" s="151"/>
      <c r="H2208" s="151"/>
      <c r="I2208" s="151"/>
      <c r="J2208" s="152"/>
      <c r="K2208" s="152"/>
      <c r="L2208" s="152"/>
      <c r="M2208" s="152"/>
      <c r="N2208" s="152"/>
    </row>
    <row r="2209" spans="1:14" x14ac:dyDescent="0.2">
      <c r="B2209" s="151" t="s">
        <v>113</v>
      </c>
      <c r="C2209" s="151"/>
      <c r="D2209" s="151"/>
      <c r="E2209" s="151"/>
      <c r="F2209" s="151"/>
      <c r="G2209" s="151"/>
      <c r="H2209" s="151"/>
      <c r="I2209" s="151"/>
      <c r="J2209" s="152"/>
      <c r="K2209" s="152"/>
      <c r="L2209" s="152"/>
      <c r="M2209" s="152"/>
      <c r="N2209" s="152"/>
    </row>
    <row r="2210" spans="1:14" x14ac:dyDescent="0.2">
      <c r="B2210" s="151" t="s">
        <v>114</v>
      </c>
      <c r="C2210" s="151"/>
      <c r="D2210" s="151"/>
      <c r="E2210" s="151"/>
      <c r="F2210" s="151"/>
      <c r="G2210" s="151"/>
      <c r="H2210" s="151"/>
      <c r="I2210" s="151"/>
      <c r="J2210" s="152"/>
      <c r="K2210" s="152"/>
      <c r="L2210" s="152"/>
      <c r="M2210" s="152"/>
      <c r="N2210" s="152"/>
    </row>
    <row r="2211" spans="1:14" x14ac:dyDescent="0.2">
      <c r="B2211" s="151" t="s">
        <v>115</v>
      </c>
      <c r="C2211" s="151"/>
      <c r="D2211" s="151"/>
      <c r="E2211" s="151"/>
      <c r="F2211" s="151"/>
      <c r="G2211" s="151"/>
      <c r="H2211" s="151"/>
      <c r="I2211" s="151"/>
      <c r="J2211" s="152"/>
      <c r="K2211" s="152"/>
      <c r="L2211" s="152"/>
      <c r="M2211" s="152"/>
      <c r="N2211" s="152"/>
    </row>
    <row r="2212" spans="1:14" x14ac:dyDescent="0.2">
      <c r="B2212" s="174"/>
      <c r="C2212" s="174"/>
      <c r="D2212" s="174"/>
      <c r="E2212" s="174"/>
      <c r="F2212" s="174"/>
      <c r="G2212" s="174"/>
      <c r="H2212" s="174"/>
      <c r="I2212" s="175"/>
      <c r="J2212" s="152"/>
      <c r="K2212" s="152"/>
      <c r="L2212" s="152"/>
      <c r="M2212" s="152"/>
      <c r="N2212" s="152"/>
    </row>
    <row r="2213" spans="1:14" x14ac:dyDescent="0.2">
      <c r="B2213" s="151" t="s">
        <v>116</v>
      </c>
      <c r="C2213" s="151"/>
      <c r="D2213" s="151"/>
      <c r="E2213" s="151"/>
      <c r="F2213" s="151"/>
      <c r="G2213" s="151"/>
      <c r="H2213" s="87"/>
      <c r="I2213" s="152"/>
      <c r="J2213" s="152" t="s">
        <v>117</v>
      </c>
      <c r="K2213" s="152"/>
      <c r="L2213" s="152"/>
      <c r="M2213" s="152"/>
      <c r="N2213" s="152"/>
    </row>
    <row r="2214" spans="1:14" x14ac:dyDescent="0.2">
      <c r="B2214" s="176" t="s">
        <v>155</v>
      </c>
      <c r="C2214" s="176"/>
      <c r="D2214" s="151"/>
      <c r="E2214" s="151"/>
      <c r="F2214" s="151"/>
      <c r="G2214" s="151"/>
      <c r="H2214" s="87"/>
      <c r="I2214" s="152"/>
      <c r="J2214" s="157"/>
      <c r="K2214" s="157"/>
      <c r="L2214" s="157"/>
      <c r="M2214" s="152"/>
      <c r="N2214" s="152"/>
    </row>
    <row r="2215" spans="1:14" x14ac:dyDescent="0.2">
      <c r="B2215" s="177" t="s">
        <v>118</v>
      </c>
      <c r="C2215" s="151"/>
      <c r="D2215" s="151"/>
      <c r="E2215" s="151"/>
      <c r="F2215" s="151"/>
      <c r="G2215" s="151"/>
      <c r="H2215" s="87"/>
      <c r="I2215" s="152"/>
      <c r="J2215" s="152" t="s">
        <v>118</v>
      </c>
      <c r="K2215" s="152"/>
      <c r="L2215" s="152"/>
      <c r="M2215" s="152"/>
      <c r="N2215" s="152"/>
    </row>
    <row r="2216" spans="1:14" x14ac:dyDescent="0.2">
      <c r="B2216" s="151"/>
      <c r="C2216" s="151"/>
      <c r="D2216" s="151"/>
      <c r="E2216" s="151"/>
      <c r="F2216" s="151"/>
      <c r="G2216" s="151"/>
      <c r="H2216" s="87"/>
      <c r="I2216" s="152"/>
      <c r="J2216" s="152"/>
      <c r="K2216" s="152"/>
      <c r="L2216" s="152"/>
      <c r="M2216" s="152"/>
      <c r="N2216" s="152"/>
    </row>
    <row r="2217" spans="1:14" x14ac:dyDescent="0.2">
      <c r="B2217" s="176"/>
      <c r="C2217" s="176"/>
      <c r="D2217" s="151"/>
      <c r="E2217" s="151"/>
      <c r="F2217" s="151"/>
      <c r="G2217" s="151"/>
      <c r="H2217" s="87"/>
      <c r="I2217" s="152"/>
      <c r="J2217" s="157"/>
      <c r="K2217" s="157"/>
      <c r="L2217" s="157"/>
      <c r="M2217" s="152"/>
      <c r="N2217" s="152"/>
    </row>
    <row r="2218" spans="1:14" x14ac:dyDescent="0.2">
      <c r="B2218" s="96" t="s">
        <v>119</v>
      </c>
      <c r="C2218" s="151"/>
      <c r="D2218" s="151"/>
      <c r="E2218" s="151"/>
      <c r="F2218" s="151"/>
      <c r="G2218" s="151"/>
      <c r="H2218" s="87"/>
      <c r="I2218" s="152"/>
      <c r="K2218" s="178" t="s">
        <v>119</v>
      </c>
      <c r="L2218" s="178"/>
      <c r="M2218" s="152"/>
      <c r="N2218" s="152"/>
    </row>
    <row r="2219" spans="1:14" x14ac:dyDescent="0.2">
      <c r="B2219" s="151"/>
      <c r="C2219" s="151"/>
      <c r="D2219" s="151"/>
      <c r="E2219" s="151"/>
      <c r="F2219" s="151"/>
      <c r="G2219" s="151"/>
      <c r="H2219" s="87"/>
      <c r="I2219" s="152"/>
      <c r="J2219" s="152"/>
      <c r="K2219" s="152"/>
      <c r="L2219" s="152"/>
      <c r="M2219" s="152"/>
      <c r="N2219" s="152"/>
    </row>
    <row r="2220" spans="1:14" x14ac:dyDescent="0.2">
      <c r="B2220" s="174" t="s">
        <v>120</v>
      </c>
      <c r="C2220" s="151"/>
      <c r="D2220" s="151"/>
      <c r="E2220" s="151"/>
      <c r="F2220" s="151"/>
      <c r="G2220" s="151"/>
      <c r="H2220" s="87"/>
      <c r="I2220" s="152"/>
      <c r="J2220" s="152" t="s">
        <v>120</v>
      </c>
      <c r="K2220" s="152"/>
      <c r="L2220" s="152"/>
      <c r="M2220" s="152"/>
      <c r="N2220" s="152"/>
    </row>
    <row r="2221" spans="1:14" x14ac:dyDescent="0.2">
      <c r="A2221" s="139"/>
    </row>
    <row r="2222" spans="1:14" x14ac:dyDescent="0.2">
      <c r="A2222" s="138"/>
      <c r="B2222" s="151"/>
      <c r="C2222" s="151"/>
      <c r="D2222" s="151"/>
      <c r="E2222" s="151"/>
      <c r="F2222" s="151"/>
      <c r="G2222" s="151"/>
      <c r="H2222" s="87"/>
      <c r="I2222" s="152"/>
      <c r="J2222" s="152"/>
      <c r="K2222" s="152"/>
      <c r="M2222" s="152"/>
      <c r="N2222" s="154" t="s">
        <v>87</v>
      </c>
    </row>
    <row r="2223" spans="1:14" x14ac:dyDescent="0.2">
      <c r="B2223" s="151"/>
      <c r="C2223" s="151"/>
      <c r="D2223" s="151"/>
      <c r="E2223" s="151"/>
      <c r="F2223" s="151"/>
      <c r="G2223" s="151"/>
      <c r="H2223" s="87"/>
      <c r="I2223" s="152"/>
      <c r="J2223" s="152"/>
      <c r="K2223" s="152"/>
      <c r="M2223" s="152"/>
      <c r="N2223" s="154" t="s">
        <v>88</v>
      </c>
    </row>
    <row r="2224" spans="1:14" x14ac:dyDescent="0.2">
      <c r="B2224" s="151"/>
      <c r="C2224" s="151"/>
      <c r="D2224" s="151"/>
      <c r="E2224" s="151"/>
      <c r="F2224" s="151"/>
      <c r="G2224" s="151"/>
      <c r="H2224" s="87"/>
      <c r="I2224" s="152"/>
      <c r="J2224" s="152"/>
      <c r="K2224" s="152"/>
      <c r="M2224" s="152"/>
      <c r="N2224" s="154" t="s">
        <v>89</v>
      </c>
    </row>
    <row r="2225" spans="1:14" x14ac:dyDescent="0.2">
      <c r="B2225" s="151"/>
      <c r="C2225" s="151"/>
      <c r="D2225" s="151"/>
      <c r="E2225" s="151"/>
      <c r="F2225" s="151"/>
      <c r="G2225" s="151"/>
      <c r="H2225" s="87"/>
      <c r="I2225" s="152"/>
      <c r="J2225" s="152"/>
      <c r="K2225" s="152"/>
      <c r="L2225" s="152"/>
      <c r="M2225" s="152"/>
      <c r="N2225" s="152"/>
    </row>
    <row r="2226" spans="1:14" x14ac:dyDescent="0.2">
      <c r="B2226" s="151"/>
      <c r="D2226" s="151"/>
      <c r="E2226" s="151"/>
      <c r="F2226" s="151"/>
      <c r="G2226" s="151"/>
      <c r="H2226" s="151" t="s">
        <v>90</v>
      </c>
      <c r="I2226" s="151"/>
      <c r="J2226" s="151"/>
      <c r="K2226" s="151"/>
      <c r="L2226" s="151"/>
      <c r="M2226" s="152"/>
      <c r="N2226" s="152"/>
    </row>
    <row r="2227" spans="1:14" x14ac:dyDescent="0.2">
      <c r="B2227" s="151"/>
      <c r="D2227" s="151"/>
      <c r="E2227" s="151"/>
      <c r="F2227" s="151" t="s">
        <v>91</v>
      </c>
      <c r="G2227" s="151"/>
      <c r="H2227" s="151"/>
      <c r="I2227" s="151"/>
      <c r="J2227" s="151"/>
      <c r="K2227" s="151"/>
      <c r="L2227" s="151"/>
      <c r="M2227" s="152"/>
      <c r="N2227" s="152"/>
    </row>
    <row r="2228" spans="1:14" x14ac:dyDescent="0.2">
      <c r="B2228" s="151" t="s">
        <v>92</v>
      </c>
      <c r="C2228" s="86"/>
      <c r="D2228" s="86"/>
      <c r="E2228" s="86"/>
      <c r="F2228" s="86"/>
      <c r="G2228" s="86"/>
      <c r="H2228" s="86"/>
      <c r="I2228" s="156"/>
      <c r="J2228" s="156"/>
      <c r="K2228" s="156"/>
      <c r="L2228" s="152" t="s">
        <v>93</v>
      </c>
      <c r="M2228" s="152"/>
      <c r="N2228" s="152"/>
    </row>
    <row r="2229" spans="1:14" x14ac:dyDescent="0.2">
      <c r="B2229" s="151"/>
      <c r="C2229" s="86"/>
      <c r="D2229" s="86"/>
      <c r="E2229" s="86"/>
      <c r="F2229" s="86"/>
      <c r="G2229" s="86"/>
      <c r="H2229" s="86"/>
      <c r="I2229" s="156"/>
      <c r="J2229" s="156"/>
      <c r="K2229" s="156"/>
      <c r="L2229" s="156"/>
      <c r="M2229" s="156"/>
      <c r="N2229" s="156"/>
    </row>
    <row r="2230" spans="1:14" x14ac:dyDescent="0.2">
      <c r="B2230" s="151" t="s">
        <v>159</v>
      </c>
      <c r="C2230" s="86"/>
      <c r="D2230" s="86"/>
      <c r="E2230" s="86"/>
      <c r="F2230" s="86"/>
      <c r="G2230" s="86"/>
      <c r="H2230" s="86"/>
      <c r="I2230" s="156"/>
      <c r="J2230" s="156"/>
      <c r="K2230" s="156"/>
      <c r="L2230" s="156"/>
      <c r="M2230" s="156"/>
      <c r="N2230" s="156"/>
    </row>
    <row r="2231" spans="1:14" x14ac:dyDescent="0.2">
      <c r="B2231" s="151" t="s">
        <v>94</v>
      </c>
      <c r="C2231" s="86"/>
      <c r="D2231" s="86"/>
      <c r="E2231" s="86"/>
      <c r="F2231" s="86"/>
      <c r="G2231" s="86"/>
      <c r="H2231" s="86"/>
      <c r="I2231" s="156"/>
      <c r="J2231" s="156"/>
      <c r="K2231" s="156"/>
      <c r="L2231" s="156"/>
      <c r="M2231" s="156"/>
      <c r="N2231" s="156"/>
    </row>
    <row r="2232" spans="1:14" x14ac:dyDescent="0.2">
      <c r="B2232" s="151" t="s">
        <v>158</v>
      </c>
      <c r="C2232" s="86"/>
      <c r="D2232" s="86"/>
      <c r="E2232" s="86"/>
      <c r="F2232" s="86"/>
      <c r="G2232" s="86"/>
      <c r="H2232" s="86"/>
      <c r="I2232" s="156"/>
      <c r="J2232" s="156"/>
      <c r="K2232" s="156"/>
      <c r="L2232" s="156"/>
      <c r="M2232" s="156"/>
      <c r="N2232" s="156"/>
    </row>
    <row r="2233" spans="1:14" x14ac:dyDescent="0.2">
      <c r="B2233" s="151" t="s">
        <v>161</v>
      </c>
      <c r="C2233" s="86"/>
      <c r="D2233" s="86"/>
      <c r="E2233" s="86"/>
      <c r="F2233" s="86"/>
      <c r="G2233" s="86"/>
      <c r="H2233" s="86"/>
      <c r="I2233" s="156"/>
      <c r="J2233" s="156"/>
      <c r="K2233" s="156"/>
      <c r="L2233" s="156"/>
      <c r="M2233" s="156"/>
      <c r="N2233" s="156"/>
    </row>
    <row r="2234" spans="1:14" x14ac:dyDescent="0.2">
      <c r="B2234" s="151"/>
      <c r="C2234" s="151"/>
      <c r="D2234" s="151"/>
      <c r="E2234" s="151"/>
      <c r="F2234" s="151"/>
      <c r="G2234" s="151"/>
      <c r="H2234" s="87"/>
      <c r="I2234" s="152"/>
      <c r="J2234" s="157"/>
      <c r="K2234" s="152"/>
      <c r="L2234" s="152"/>
      <c r="M2234" s="152"/>
      <c r="N2234" s="152"/>
    </row>
    <row r="2235" spans="1:14" ht="12.75" customHeight="1" x14ac:dyDescent="0.2">
      <c r="B2235" s="130" t="s">
        <v>34</v>
      </c>
      <c r="C2235" s="132" t="s">
        <v>95</v>
      </c>
      <c r="D2235" s="130" t="s">
        <v>96</v>
      </c>
      <c r="E2235" s="130" t="s">
        <v>97</v>
      </c>
      <c r="F2235" s="130" t="s">
        <v>121</v>
      </c>
      <c r="G2235" s="130" t="s">
        <v>98</v>
      </c>
      <c r="H2235" s="128" t="s">
        <v>7</v>
      </c>
      <c r="I2235" s="150" t="s">
        <v>167</v>
      </c>
      <c r="K2235" s="158"/>
      <c r="L2235" s="159"/>
      <c r="M2235" s="160" t="s">
        <v>99</v>
      </c>
      <c r="N2235" s="161" t="s">
        <v>100</v>
      </c>
    </row>
    <row r="2236" spans="1:14" x14ac:dyDescent="0.2">
      <c r="B2236" s="131"/>
      <c r="C2236" s="133"/>
      <c r="D2236" s="131"/>
      <c r="E2236" s="131"/>
      <c r="F2236" s="131"/>
      <c r="G2236" s="131"/>
      <c r="H2236" s="129"/>
      <c r="I2236" s="149" t="s">
        <v>101</v>
      </c>
      <c r="J2236" s="75" t="s">
        <v>102</v>
      </c>
      <c r="K2236" s="75" t="s">
        <v>103</v>
      </c>
      <c r="L2236" s="75" t="s">
        <v>104</v>
      </c>
      <c r="M2236" s="149"/>
      <c r="N2236" s="162"/>
    </row>
    <row r="2237" spans="1:14" ht="12.75" customHeight="1" x14ac:dyDescent="0.2">
      <c r="A2237" s="94" t="s">
        <v>218</v>
      </c>
      <c r="B2237" s="163"/>
      <c r="C2237" s="140"/>
      <c r="D2237" s="140"/>
      <c r="E2237" s="140"/>
      <c r="F2237" s="140"/>
      <c r="G2237" s="141"/>
      <c r="H2237" s="11" t="s">
        <v>16</v>
      </c>
      <c r="I2237" s="12">
        <v>102.99</v>
      </c>
      <c r="J2237" s="12">
        <v>73.39</v>
      </c>
      <c r="K2237" s="12">
        <v>37.18</v>
      </c>
      <c r="L2237" s="12"/>
      <c r="M2237" s="12">
        <v>5.87</v>
      </c>
      <c r="N2237" s="12"/>
    </row>
    <row r="2238" spans="1:14" x14ac:dyDescent="0.2">
      <c r="A2238" s="94">
        <v>38</v>
      </c>
      <c r="B2238" s="142"/>
      <c r="C2238" s="143"/>
      <c r="D2238" s="143"/>
      <c r="E2238" s="143"/>
      <c r="F2238" s="143"/>
      <c r="G2238" s="144"/>
      <c r="H2238" s="11" t="s">
        <v>24</v>
      </c>
      <c r="I2238" s="12">
        <v>770.31</v>
      </c>
      <c r="J2238" s="12">
        <v>550.4</v>
      </c>
      <c r="K2238" s="12">
        <v>276.91000000000003</v>
      </c>
      <c r="L2238" s="12"/>
      <c r="M2238" s="12">
        <v>23.97</v>
      </c>
      <c r="N2238" s="12"/>
    </row>
    <row r="2239" spans="1:14" x14ac:dyDescent="0.2">
      <c r="B2239" s="142"/>
      <c r="C2239" s="143"/>
      <c r="D2239" s="143"/>
      <c r="E2239" s="143"/>
      <c r="F2239" s="143"/>
      <c r="G2239" s="144"/>
      <c r="H2239" s="11" t="s">
        <v>18</v>
      </c>
      <c r="I2239" s="12">
        <v>61.16</v>
      </c>
      <c r="J2239" s="12">
        <v>44.52</v>
      </c>
      <c r="K2239" s="12">
        <v>22.75</v>
      </c>
      <c r="L2239" s="12"/>
      <c r="M2239" s="12">
        <v>1.22</v>
      </c>
      <c r="N2239" s="12"/>
    </row>
    <row r="2240" spans="1:14" x14ac:dyDescent="0.2">
      <c r="B2240" s="164"/>
      <c r="C2240" s="148" t="s">
        <v>163</v>
      </c>
      <c r="D2240" s="143"/>
      <c r="E2240" s="143"/>
      <c r="F2240" s="143"/>
      <c r="G2240" s="144"/>
      <c r="H2240" s="11" t="s">
        <v>63</v>
      </c>
      <c r="I2240" s="12">
        <v>61.16</v>
      </c>
      <c r="J2240" s="12">
        <v>44.52</v>
      </c>
      <c r="K2240" s="12">
        <v>22.75</v>
      </c>
      <c r="L2240" s="12"/>
      <c r="M2240" s="12">
        <v>1.22</v>
      </c>
      <c r="N2240" s="12"/>
    </row>
    <row r="2241" spans="1:14" x14ac:dyDescent="0.2">
      <c r="B2241" s="142"/>
      <c r="C2241" s="143"/>
      <c r="D2241" s="143"/>
      <c r="E2241" s="143"/>
      <c r="F2241" s="143"/>
      <c r="G2241" s="144"/>
      <c r="H2241" s="11" t="s">
        <v>56</v>
      </c>
      <c r="I2241" s="12">
        <v>770.31</v>
      </c>
      <c r="J2241" s="12">
        <v>550.4</v>
      </c>
      <c r="K2241" s="12">
        <v>276.91000000000003</v>
      </c>
      <c r="L2241" s="12"/>
      <c r="M2241" s="12">
        <v>23.97</v>
      </c>
      <c r="N2241" s="12"/>
    </row>
    <row r="2242" spans="1:14" x14ac:dyDescent="0.2">
      <c r="B2242" s="142"/>
      <c r="C2242" s="143"/>
      <c r="D2242" s="143"/>
      <c r="E2242" s="143"/>
      <c r="F2242" s="143"/>
      <c r="G2242" s="144"/>
      <c r="H2242" s="11" t="s">
        <v>28</v>
      </c>
      <c r="I2242" s="12">
        <v>61.16</v>
      </c>
      <c r="J2242" s="12">
        <v>44.52</v>
      </c>
      <c r="K2242" s="12">
        <v>22.75</v>
      </c>
      <c r="L2242" s="12"/>
      <c r="M2242" s="12">
        <v>1.22</v>
      </c>
      <c r="N2242" s="12"/>
    </row>
    <row r="2243" spans="1:14" x14ac:dyDescent="0.2">
      <c r="B2243" s="145"/>
      <c r="C2243" s="146"/>
      <c r="D2243" s="146"/>
      <c r="E2243" s="146"/>
      <c r="F2243" s="146"/>
      <c r="G2243" s="147"/>
      <c r="H2243" s="11" t="s">
        <v>17</v>
      </c>
      <c r="I2243" s="12">
        <v>19.57</v>
      </c>
      <c r="J2243" s="12">
        <v>14.92</v>
      </c>
      <c r="K2243" s="12">
        <v>7.58</v>
      </c>
      <c r="L2243" s="12"/>
      <c r="M2243" s="12">
        <v>0.49</v>
      </c>
      <c r="N2243" s="12"/>
    </row>
    <row r="2244" spans="1:14" x14ac:dyDescent="0.2">
      <c r="A2244" s="94">
        <v>1369</v>
      </c>
      <c r="B2244" s="70" t="s">
        <v>27</v>
      </c>
      <c r="C2244" s="97" t="s">
        <v>105</v>
      </c>
      <c r="D2244" s="70">
        <v>5</v>
      </c>
      <c r="E2244" s="70">
        <v>9</v>
      </c>
      <c r="F2244" s="70">
        <v>1</v>
      </c>
      <c r="G2244" s="179">
        <v>4</v>
      </c>
      <c r="H2244" s="165" t="s">
        <v>16</v>
      </c>
      <c r="I2244" s="166">
        <v>0</v>
      </c>
      <c r="J2244" s="166">
        <v>4.4000000000000004</v>
      </c>
      <c r="K2244" s="166">
        <v>12</v>
      </c>
      <c r="L2244" s="92">
        <v>16.399999999999999</v>
      </c>
      <c r="M2244" s="88">
        <v>55.6</v>
      </c>
      <c r="N2244" s="88">
        <v>72</v>
      </c>
    </row>
    <row r="2245" spans="1:14" x14ac:dyDescent="0.2">
      <c r="B2245" s="8"/>
      <c r="C2245" s="8"/>
      <c r="D2245" s="8"/>
      <c r="E2245" s="8"/>
      <c r="F2245" s="8"/>
      <c r="G2245" s="8"/>
      <c r="H2245" s="135" t="s">
        <v>106</v>
      </c>
      <c r="I2245" s="136">
        <v>0</v>
      </c>
      <c r="J2245" s="136">
        <v>322.92</v>
      </c>
      <c r="K2245" s="136">
        <v>446.16</v>
      </c>
      <c r="L2245" s="136">
        <v>769.08</v>
      </c>
      <c r="M2245" s="136">
        <v>326.37</v>
      </c>
      <c r="N2245" s="136">
        <v>1836.56</v>
      </c>
    </row>
    <row r="2246" spans="1:14" x14ac:dyDescent="0.2">
      <c r="B2246" s="8"/>
      <c r="C2246" s="8"/>
      <c r="D2246" s="8"/>
      <c r="E2246" s="8"/>
      <c r="F2246" s="8"/>
      <c r="G2246" s="8"/>
      <c r="H2246" s="165" t="s">
        <v>24</v>
      </c>
      <c r="I2246" s="166">
        <v>0</v>
      </c>
      <c r="J2246" s="166">
        <v>17.3</v>
      </c>
      <c r="K2246" s="166">
        <v>5.5</v>
      </c>
      <c r="L2246" s="92">
        <v>22.8</v>
      </c>
      <c r="M2246" s="88">
        <v>49.2</v>
      </c>
      <c r="N2246" s="88">
        <v>72</v>
      </c>
    </row>
    <row r="2247" spans="1:14" x14ac:dyDescent="0.2">
      <c r="B2247" s="8"/>
      <c r="C2247" s="8"/>
      <c r="D2247" s="8"/>
      <c r="E2247" s="8"/>
      <c r="F2247" s="8"/>
      <c r="G2247" s="8"/>
      <c r="H2247" s="135" t="s">
        <v>106</v>
      </c>
      <c r="I2247" s="136">
        <v>0</v>
      </c>
      <c r="J2247" s="136">
        <v>9521.92</v>
      </c>
      <c r="K2247" s="136">
        <v>1523.01</v>
      </c>
      <c r="L2247" s="136">
        <v>11044.93</v>
      </c>
      <c r="M2247" s="136">
        <v>1179.32</v>
      </c>
      <c r="N2247" s="136">
        <v>20495.12</v>
      </c>
    </row>
    <row r="2248" spans="1:14" x14ac:dyDescent="0.2">
      <c r="B2248" s="8"/>
      <c r="C2248" s="8"/>
      <c r="D2248" s="8"/>
      <c r="E2248" s="8"/>
      <c r="F2248" s="8"/>
      <c r="G2248" s="8"/>
      <c r="H2248" s="165" t="s">
        <v>37</v>
      </c>
      <c r="I2248" s="166">
        <v>0</v>
      </c>
      <c r="J2248" s="166">
        <v>0</v>
      </c>
      <c r="K2248" s="166">
        <v>0</v>
      </c>
      <c r="L2248" s="92">
        <v>0</v>
      </c>
      <c r="M2248" s="88">
        <v>0</v>
      </c>
      <c r="N2248" s="88">
        <v>0</v>
      </c>
    </row>
    <row r="2249" spans="1:14" x14ac:dyDescent="0.2">
      <c r="B2249" s="8"/>
      <c r="C2249" s="8"/>
      <c r="D2249" s="8"/>
      <c r="E2249" s="8"/>
      <c r="F2249" s="8"/>
      <c r="G2249" s="8"/>
      <c r="H2249" s="135" t="s">
        <v>106</v>
      </c>
      <c r="I2249" s="136">
        <v>0</v>
      </c>
      <c r="J2249" s="136">
        <v>0</v>
      </c>
      <c r="K2249" s="136">
        <v>0</v>
      </c>
      <c r="L2249" s="136">
        <v>0</v>
      </c>
      <c r="M2249" s="136">
        <v>0</v>
      </c>
      <c r="N2249" s="136">
        <v>0</v>
      </c>
    </row>
    <row r="2250" spans="1:14" x14ac:dyDescent="0.2">
      <c r="B2250" s="8"/>
      <c r="C2250" s="8"/>
      <c r="D2250" s="8"/>
      <c r="E2250" s="8"/>
      <c r="F2250" s="8"/>
      <c r="G2250" s="8"/>
      <c r="H2250" s="14" t="s">
        <v>18</v>
      </c>
      <c r="I2250" s="92">
        <v>1.45</v>
      </c>
      <c r="J2250" s="92">
        <v>130.38</v>
      </c>
      <c r="K2250" s="92">
        <v>33.1</v>
      </c>
      <c r="L2250" s="92">
        <v>164.92999999999998</v>
      </c>
      <c r="M2250" s="92">
        <v>365.98</v>
      </c>
      <c r="N2250" s="88">
        <v>530.91</v>
      </c>
    </row>
    <row r="2251" spans="1:14" x14ac:dyDescent="0.2">
      <c r="B2251" s="8"/>
      <c r="C2251" s="8"/>
      <c r="D2251" s="8"/>
      <c r="E2251" s="8"/>
      <c r="F2251" s="8"/>
      <c r="G2251" s="8"/>
      <c r="H2251" s="135" t="s">
        <v>106</v>
      </c>
      <c r="I2251" s="136">
        <v>88.68</v>
      </c>
      <c r="J2251" s="136">
        <v>5804.52</v>
      </c>
      <c r="K2251" s="136">
        <v>753.03</v>
      </c>
      <c r="L2251" s="136">
        <v>6646.2300000000005</v>
      </c>
      <c r="M2251" s="136">
        <v>446.5</v>
      </c>
      <c r="N2251" s="136">
        <v>9877.64</v>
      </c>
    </row>
    <row r="2252" spans="1:14" x14ac:dyDescent="0.2">
      <c r="B2252" s="8"/>
      <c r="C2252" s="8"/>
      <c r="D2252" s="8"/>
      <c r="E2252" s="8"/>
      <c r="F2252" s="8"/>
      <c r="G2252" s="8"/>
      <c r="H2252" s="14" t="s">
        <v>63</v>
      </c>
      <c r="I2252" s="92">
        <v>0</v>
      </c>
      <c r="J2252" s="92">
        <v>0</v>
      </c>
      <c r="K2252" s="92">
        <v>0</v>
      </c>
      <c r="L2252" s="92">
        <v>0</v>
      </c>
      <c r="M2252" s="92">
        <v>0</v>
      </c>
      <c r="N2252" s="88">
        <v>0</v>
      </c>
    </row>
    <row r="2253" spans="1:14" x14ac:dyDescent="0.2">
      <c r="B2253" s="8"/>
      <c r="C2253" s="8"/>
      <c r="D2253" s="8"/>
      <c r="E2253" s="8"/>
      <c r="F2253" s="8"/>
      <c r="G2253" s="8"/>
      <c r="H2253" s="135" t="s">
        <v>106</v>
      </c>
      <c r="I2253" s="136">
        <v>0</v>
      </c>
      <c r="J2253" s="136">
        <v>0</v>
      </c>
      <c r="K2253" s="136">
        <v>0</v>
      </c>
      <c r="L2253" s="136">
        <v>0</v>
      </c>
      <c r="M2253" s="136">
        <v>0</v>
      </c>
      <c r="N2253" s="136">
        <v>0</v>
      </c>
    </row>
    <row r="2254" spans="1:14" x14ac:dyDescent="0.2">
      <c r="B2254" s="8"/>
      <c r="C2254" s="8"/>
      <c r="D2254" s="8"/>
      <c r="E2254" s="8"/>
      <c r="F2254" s="8"/>
      <c r="G2254" s="8"/>
      <c r="H2254" s="14" t="s">
        <v>56</v>
      </c>
      <c r="I2254" s="92">
        <v>0</v>
      </c>
      <c r="J2254" s="92">
        <v>0</v>
      </c>
      <c r="K2254" s="92">
        <v>0</v>
      </c>
      <c r="L2254" s="92">
        <v>0</v>
      </c>
      <c r="M2254" s="92">
        <v>0</v>
      </c>
      <c r="N2254" s="88">
        <v>0</v>
      </c>
    </row>
    <row r="2255" spans="1:14" x14ac:dyDescent="0.2">
      <c r="B2255" s="8"/>
      <c r="C2255" s="8"/>
      <c r="D2255" s="8"/>
      <c r="E2255" s="8"/>
      <c r="F2255" s="8"/>
      <c r="G2255" s="8"/>
      <c r="H2255" s="135" t="s">
        <v>106</v>
      </c>
      <c r="I2255" s="136">
        <v>0</v>
      </c>
      <c r="J2255" s="136">
        <v>0</v>
      </c>
      <c r="K2255" s="136">
        <v>0</v>
      </c>
      <c r="L2255" s="136">
        <v>0</v>
      </c>
      <c r="M2255" s="136">
        <v>0</v>
      </c>
      <c r="N2255" s="136">
        <v>0</v>
      </c>
    </row>
    <row r="2256" spans="1:14" x14ac:dyDescent="0.2">
      <c r="B2256" s="8"/>
      <c r="C2256" s="8"/>
      <c r="D2256" s="8"/>
      <c r="E2256" s="8"/>
      <c r="F2256" s="8"/>
      <c r="G2256" s="8"/>
      <c r="H2256" s="14" t="s">
        <v>28</v>
      </c>
      <c r="I2256" s="92">
        <v>0</v>
      </c>
      <c r="J2256" s="92">
        <v>0</v>
      </c>
      <c r="K2256" s="92">
        <v>0</v>
      </c>
      <c r="L2256" s="92">
        <v>0</v>
      </c>
      <c r="M2256" s="92">
        <v>0</v>
      </c>
      <c r="N2256" s="88">
        <v>0</v>
      </c>
    </row>
    <row r="2257" spans="1:14" x14ac:dyDescent="0.2">
      <c r="B2257" s="8"/>
      <c r="C2257" s="8"/>
      <c r="D2257" s="8"/>
      <c r="E2257" s="8"/>
      <c r="F2257" s="8"/>
      <c r="G2257" s="8"/>
      <c r="H2257" s="135" t="s">
        <v>106</v>
      </c>
      <c r="I2257" s="136">
        <v>0</v>
      </c>
      <c r="J2257" s="136">
        <v>0</v>
      </c>
      <c r="K2257" s="136">
        <v>0</v>
      </c>
      <c r="L2257" s="136">
        <v>0</v>
      </c>
      <c r="M2257" s="136">
        <v>0</v>
      </c>
      <c r="N2257" s="136">
        <v>0</v>
      </c>
    </row>
    <row r="2258" spans="1:14" x14ac:dyDescent="0.2">
      <c r="B2258" s="180"/>
      <c r="C2258" s="180"/>
      <c r="D2258" s="180"/>
      <c r="E2258" s="180"/>
      <c r="F2258" s="180"/>
      <c r="G2258" s="180"/>
      <c r="H2258" s="14" t="s">
        <v>17</v>
      </c>
      <c r="I2258" s="92">
        <v>0</v>
      </c>
      <c r="J2258" s="92">
        <v>15.9</v>
      </c>
      <c r="K2258" s="92">
        <v>2.4</v>
      </c>
      <c r="L2258" s="92">
        <v>18.3</v>
      </c>
      <c r="M2258" s="92">
        <v>53.8</v>
      </c>
      <c r="N2258" s="88">
        <v>72.099999999999994</v>
      </c>
    </row>
    <row r="2259" spans="1:14" x14ac:dyDescent="0.2">
      <c r="B2259" s="180"/>
      <c r="C2259" s="180"/>
      <c r="D2259" s="180"/>
      <c r="E2259" s="180"/>
      <c r="F2259" s="180"/>
      <c r="G2259" s="180"/>
      <c r="H2259" s="135" t="s">
        <v>106</v>
      </c>
      <c r="I2259" s="136">
        <v>0</v>
      </c>
      <c r="J2259" s="136">
        <v>237.23</v>
      </c>
      <c r="K2259" s="136">
        <v>18.190000000000001</v>
      </c>
      <c r="L2259" s="136">
        <v>255.42</v>
      </c>
      <c r="M2259" s="136">
        <v>26.36</v>
      </c>
      <c r="N2259" s="136">
        <v>472.43</v>
      </c>
    </row>
    <row r="2260" spans="1:14" x14ac:dyDescent="0.2">
      <c r="B2260" s="180"/>
      <c r="C2260" s="180"/>
      <c r="D2260" s="180"/>
      <c r="E2260" s="180"/>
      <c r="F2260" s="180"/>
      <c r="G2260" s="180"/>
      <c r="H2260" s="13" t="s">
        <v>107</v>
      </c>
      <c r="I2260" s="91">
        <v>0</v>
      </c>
      <c r="J2260" s="91">
        <v>0</v>
      </c>
      <c r="K2260" s="91">
        <v>0</v>
      </c>
      <c r="L2260" s="91">
        <v>0</v>
      </c>
      <c r="M2260" s="91">
        <v>0</v>
      </c>
      <c r="N2260" s="85">
        <v>0</v>
      </c>
    </row>
    <row r="2261" spans="1:14" x14ac:dyDescent="0.2">
      <c r="B2261" s="180"/>
      <c r="C2261" s="180"/>
      <c r="D2261" s="180"/>
      <c r="E2261" s="180"/>
      <c r="F2261" s="180"/>
      <c r="G2261" s="180"/>
      <c r="H2261" s="137" t="s">
        <v>122</v>
      </c>
      <c r="I2261" s="136">
        <v>88.68</v>
      </c>
      <c r="J2261" s="136">
        <v>15886.59</v>
      </c>
      <c r="K2261" s="136">
        <v>2740.39</v>
      </c>
      <c r="L2261" s="136">
        <v>18715.66</v>
      </c>
      <c r="M2261" s="136">
        <v>1978.55</v>
      </c>
      <c r="N2261" s="136">
        <v>32681.75</v>
      </c>
    </row>
    <row r="2263" spans="1:14" x14ac:dyDescent="0.2">
      <c r="B2263" s="171" t="s">
        <v>108</v>
      </c>
      <c r="C2263" s="171"/>
      <c r="D2263" s="171"/>
      <c r="E2263" s="171"/>
      <c r="F2263" s="172"/>
      <c r="G2263" s="151"/>
      <c r="H2263" s="87"/>
      <c r="I2263" s="152"/>
      <c r="J2263" s="170"/>
      <c r="K2263" s="170"/>
      <c r="L2263" s="170"/>
      <c r="M2263" s="170"/>
      <c r="N2263" s="170"/>
    </row>
    <row r="2264" spans="1:14" x14ac:dyDescent="0.2">
      <c r="A2264" s="95"/>
      <c r="B2264" s="87" t="s">
        <v>156</v>
      </c>
      <c r="C2264" s="87"/>
      <c r="D2264" s="87"/>
      <c r="E2264" s="87"/>
      <c r="F2264" s="87"/>
      <c r="G2264" s="87"/>
      <c r="H2264" s="87"/>
      <c r="I2264" s="87"/>
      <c r="J2264" s="173"/>
      <c r="K2264" s="173"/>
      <c r="L2264" s="173"/>
      <c r="M2264" s="173"/>
      <c r="N2264" s="173"/>
    </row>
    <row r="2265" spans="1:14" x14ac:dyDescent="0.2">
      <c r="B2265" s="151" t="s">
        <v>109</v>
      </c>
      <c r="C2265" s="151"/>
      <c r="D2265" s="151"/>
      <c r="E2265" s="151"/>
      <c r="F2265" s="151"/>
      <c r="G2265" s="151"/>
      <c r="H2265" s="151"/>
      <c r="I2265" s="151"/>
      <c r="J2265" s="170"/>
      <c r="K2265" s="170"/>
      <c r="L2265" s="170"/>
      <c r="M2265" s="170"/>
      <c r="N2265" s="170"/>
    </row>
    <row r="2266" spans="1:14" x14ac:dyDescent="0.2">
      <c r="B2266" s="151" t="s">
        <v>110</v>
      </c>
      <c r="C2266" s="151"/>
      <c r="D2266" s="151"/>
      <c r="E2266" s="151"/>
      <c r="F2266" s="151"/>
      <c r="G2266" s="151"/>
      <c r="H2266" s="151"/>
      <c r="I2266" s="151"/>
      <c r="J2266" s="170"/>
      <c r="K2266" s="170"/>
      <c r="L2266" s="170"/>
      <c r="M2266" s="170"/>
      <c r="N2266" s="170"/>
    </row>
    <row r="2267" spans="1:14" x14ac:dyDescent="0.2">
      <c r="B2267" s="151" t="s">
        <v>111</v>
      </c>
      <c r="C2267" s="151"/>
      <c r="D2267" s="151"/>
      <c r="E2267" s="151"/>
      <c r="F2267" s="151"/>
      <c r="G2267" s="151"/>
      <c r="H2267" s="151"/>
      <c r="I2267" s="151"/>
      <c r="J2267" s="170"/>
      <c r="K2267" s="170"/>
      <c r="L2267" s="170"/>
      <c r="M2267" s="170"/>
      <c r="N2267" s="170"/>
    </row>
    <row r="2268" spans="1:14" x14ac:dyDescent="0.2">
      <c r="B2268" s="151" t="s">
        <v>112</v>
      </c>
      <c r="C2268" s="151"/>
      <c r="D2268" s="151"/>
      <c r="E2268" s="151"/>
      <c r="F2268" s="151"/>
      <c r="G2268" s="151"/>
      <c r="H2268" s="151"/>
      <c r="I2268" s="151"/>
      <c r="J2268" s="152"/>
      <c r="K2268" s="152"/>
      <c r="L2268" s="152"/>
      <c r="M2268" s="152"/>
      <c r="N2268" s="152"/>
    </row>
    <row r="2269" spans="1:14" x14ac:dyDescent="0.2">
      <c r="B2269" s="151" t="s">
        <v>113</v>
      </c>
      <c r="C2269" s="151"/>
      <c r="D2269" s="151"/>
      <c r="E2269" s="151"/>
      <c r="F2269" s="151"/>
      <c r="G2269" s="151"/>
      <c r="H2269" s="151"/>
      <c r="I2269" s="151"/>
      <c r="J2269" s="152"/>
      <c r="K2269" s="152"/>
      <c r="L2269" s="152"/>
      <c r="M2269" s="152"/>
      <c r="N2269" s="152"/>
    </row>
    <row r="2270" spans="1:14" x14ac:dyDescent="0.2">
      <c r="B2270" s="151" t="s">
        <v>114</v>
      </c>
      <c r="C2270" s="151"/>
      <c r="D2270" s="151"/>
      <c r="E2270" s="151"/>
      <c r="F2270" s="151"/>
      <c r="G2270" s="151"/>
      <c r="H2270" s="151"/>
      <c r="I2270" s="151"/>
      <c r="J2270" s="152"/>
      <c r="K2270" s="152"/>
      <c r="L2270" s="152"/>
      <c r="M2270" s="152"/>
      <c r="N2270" s="152"/>
    </row>
    <row r="2271" spans="1:14" x14ac:dyDescent="0.2">
      <c r="B2271" s="151" t="s">
        <v>115</v>
      </c>
      <c r="C2271" s="151"/>
      <c r="D2271" s="151"/>
      <c r="E2271" s="151"/>
      <c r="F2271" s="151"/>
      <c r="G2271" s="151"/>
      <c r="H2271" s="151"/>
      <c r="I2271" s="151"/>
      <c r="J2271" s="152"/>
      <c r="K2271" s="152"/>
      <c r="L2271" s="152"/>
      <c r="M2271" s="152"/>
      <c r="N2271" s="152"/>
    </row>
    <row r="2272" spans="1:14" x14ac:dyDescent="0.2">
      <c r="B2272" s="174"/>
      <c r="C2272" s="174"/>
      <c r="D2272" s="174"/>
      <c r="E2272" s="174"/>
      <c r="F2272" s="174"/>
      <c r="G2272" s="174"/>
      <c r="H2272" s="174"/>
      <c r="I2272" s="175"/>
      <c r="J2272" s="152"/>
      <c r="K2272" s="152"/>
      <c r="L2272" s="152"/>
      <c r="M2272" s="152"/>
      <c r="N2272" s="152"/>
    </row>
    <row r="2273" spans="1:14" x14ac:dyDescent="0.2">
      <c r="B2273" s="151" t="s">
        <v>116</v>
      </c>
      <c r="C2273" s="151"/>
      <c r="D2273" s="151"/>
      <c r="E2273" s="151"/>
      <c r="F2273" s="151"/>
      <c r="G2273" s="151"/>
      <c r="H2273" s="87"/>
      <c r="I2273" s="152"/>
      <c r="J2273" s="152" t="s">
        <v>117</v>
      </c>
      <c r="K2273" s="152"/>
      <c r="L2273" s="152"/>
      <c r="M2273" s="152"/>
      <c r="N2273" s="152"/>
    </row>
    <row r="2274" spans="1:14" x14ac:dyDescent="0.2">
      <c r="B2274" s="176" t="s">
        <v>155</v>
      </c>
      <c r="C2274" s="176"/>
      <c r="D2274" s="151"/>
      <c r="E2274" s="151"/>
      <c r="F2274" s="151"/>
      <c r="G2274" s="151"/>
      <c r="H2274" s="87"/>
      <c r="I2274" s="152"/>
      <c r="J2274" s="157"/>
      <c r="K2274" s="157"/>
      <c r="L2274" s="157"/>
      <c r="M2274" s="152"/>
      <c r="N2274" s="152"/>
    </row>
    <row r="2275" spans="1:14" x14ac:dyDescent="0.2">
      <c r="B2275" s="177" t="s">
        <v>118</v>
      </c>
      <c r="C2275" s="151"/>
      <c r="D2275" s="151"/>
      <c r="E2275" s="151"/>
      <c r="F2275" s="151"/>
      <c r="G2275" s="151"/>
      <c r="H2275" s="87"/>
      <c r="I2275" s="152"/>
      <c r="J2275" s="152" t="s">
        <v>118</v>
      </c>
      <c r="K2275" s="152"/>
      <c r="L2275" s="152"/>
      <c r="M2275" s="152"/>
      <c r="N2275" s="152"/>
    </row>
    <row r="2276" spans="1:14" x14ac:dyDescent="0.2">
      <c r="B2276" s="151"/>
      <c r="C2276" s="151"/>
      <c r="D2276" s="151"/>
      <c r="E2276" s="151"/>
      <c r="F2276" s="151"/>
      <c r="G2276" s="151"/>
      <c r="H2276" s="87"/>
      <c r="I2276" s="152"/>
      <c r="J2276" s="152"/>
      <c r="K2276" s="152"/>
      <c r="L2276" s="152"/>
      <c r="M2276" s="152"/>
      <c r="N2276" s="152"/>
    </row>
    <row r="2277" spans="1:14" x14ac:dyDescent="0.2">
      <c r="B2277" s="176"/>
      <c r="C2277" s="176"/>
      <c r="D2277" s="151"/>
      <c r="E2277" s="151"/>
      <c r="F2277" s="151"/>
      <c r="G2277" s="151"/>
      <c r="H2277" s="87"/>
      <c r="I2277" s="152"/>
      <c r="J2277" s="157"/>
      <c r="K2277" s="157"/>
      <c r="L2277" s="157"/>
      <c r="M2277" s="152"/>
      <c r="N2277" s="152"/>
    </row>
    <row r="2278" spans="1:14" x14ac:dyDescent="0.2">
      <c r="B2278" s="96" t="s">
        <v>119</v>
      </c>
      <c r="C2278" s="151"/>
      <c r="D2278" s="151"/>
      <c r="E2278" s="151"/>
      <c r="F2278" s="151"/>
      <c r="G2278" s="151"/>
      <c r="H2278" s="87"/>
      <c r="I2278" s="152"/>
      <c r="K2278" s="178" t="s">
        <v>119</v>
      </c>
      <c r="L2278" s="178"/>
      <c r="M2278" s="152"/>
      <c r="N2278" s="152"/>
    </row>
    <row r="2279" spans="1:14" x14ac:dyDescent="0.2">
      <c r="B2279" s="151"/>
      <c r="C2279" s="151"/>
      <c r="D2279" s="151"/>
      <c r="E2279" s="151"/>
      <c r="F2279" s="151"/>
      <c r="G2279" s="151"/>
      <c r="H2279" s="87"/>
      <c r="I2279" s="152"/>
      <c r="J2279" s="152"/>
      <c r="K2279" s="152"/>
      <c r="L2279" s="152"/>
      <c r="M2279" s="152"/>
      <c r="N2279" s="152"/>
    </row>
    <row r="2280" spans="1:14" x14ac:dyDescent="0.2">
      <c r="B2280" s="174" t="s">
        <v>120</v>
      </c>
      <c r="C2280" s="151"/>
      <c r="D2280" s="151"/>
      <c r="E2280" s="151"/>
      <c r="F2280" s="151"/>
      <c r="G2280" s="151"/>
      <c r="H2280" s="87"/>
      <c r="I2280" s="152"/>
      <c r="J2280" s="152" t="s">
        <v>120</v>
      </c>
      <c r="K2280" s="152"/>
      <c r="L2280" s="152"/>
      <c r="M2280" s="152"/>
      <c r="N2280" s="152"/>
    </row>
    <row r="2281" spans="1:14" x14ac:dyDescent="0.2">
      <c r="A2281" s="139"/>
    </row>
    <row r="2282" spans="1:14" x14ac:dyDescent="0.2">
      <c r="A2282" s="138"/>
      <c r="B2282" s="151"/>
      <c r="C2282" s="151"/>
      <c r="D2282" s="151"/>
      <c r="E2282" s="151"/>
      <c r="F2282" s="151"/>
      <c r="G2282" s="151"/>
      <c r="H2282" s="87"/>
      <c r="I2282" s="152"/>
      <c r="J2282" s="152"/>
      <c r="K2282" s="152"/>
      <c r="M2282" s="152"/>
      <c r="N2282" s="154" t="s">
        <v>87</v>
      </c>
    </row>
    <row r="2283" spans="1:14" x14ac:dyDescent="0.2">
      <c r="B2283" s="151"/>
      <c r="C2283" s="151"/>
      <c r="D2283" s="151"/>
      <c r="E2283" s="151"/>
      <c r="F2283" s="151"/>
      <c r="G2283" s="151"/>
      <c r="H2283" s="87"/>
      <c r="I2283" s="152"/>
      <c r="J2283" s="152"/>
      <c r="K2283" s="152"/>
      <c r="M2283" s="152"/>
      <c r="N2283" s="154" t="s">
        <v>88</v>
      </c>
    </row>
    <row r="2284" spans="1:14" x14ac:dyDescent="0.2">
      <c r="B2284" s="151"/>
      <c r="C2284" s="151"/>
      <c r="D2284" s="151"/>
      <c r="E2284" s="151"/>
      <c r="F2284" s="151"/>
      <c r="G2284" s="151"/>
      <c r="H2284" s="87"/>
      <c r="I2284" s="152"/>
      <c r="J2284" s="152"/>
      <c r="K2284" s="152"/>
      <c r="M2284" s="152"/>
      <c r="N2284" s="154" t="s">
        <v>89</v>
      </c>
    </row>
    <row r="2285" spans="1:14" x14ac:dyDescent="0.2">
      <c r="B2285" s="151"/>
      <c r="C2285" s="151"/>
      <c r="D2285" s="151"/>
      <c r="E2285" s="151"/>
      <c r="F2285" s="151"/>
      <c r="G2285" s="151"/>
      <c r="H2285" s="87"/>
      <c r="I2285" s="152"/>
      <c r="J2285" s="152"/>
      <c r="K2285" s="152"/>
      <c r="L2285" s="152"/>
      <c r="M2285" s="152"/>
      <c r="N2285" s="152"/>
    </row>
    <row r="2286" spans="1:14" x14ac:dyDescent="0.2">
      <c r="B2286" s="151"/>
      <c r="D2286" s="151"/>
      <c r="E2286" s="151"/>
      <c r="F2286" s="151"/>
      <c r="G2286" s="151"/>
      <c r="H2286" s="151" t="s">
        <v>90</v>
      </c>
      <c r="I2286" s="151"/>
      <c r="J2286" s="151"/>
      <c r="K2286" s="151"/>
      <c r="L2286" s="151"/>
      <c r="M2286" s="152"/>
      <c r="N2286" s="152"/>
    </row>
    <row r="2287" spans="1:14" x14ac:dyDescent="0.2">
      <c r="B2287" s="151"/>
      <c r="D2287" s="151"/>
      <c r="E2287" s="151"/>
      <c r="F2287" s="151" t="s">
        <v>91</v>
      </c>
      <c r="G2287" s="151"/>
      <c r="H2287" s="151"/>
      <c r="I2287" s="151"/>
      <c r="J2287" s="151"/>
      <c r="K2287" s="151"/>
      <c r="L2287" s="151"/>
      <c r="M2287" s="152"/>
      <c r="N2287" s="152"/>
    </row>
    <row r="2288" spans="1:14" x14ac:dyDescent="0.2">
      <c r="B2288" s="151" t="s">
        <v>92</v>
      </c>
      <c r="C2288" s="86"/>
      <c r="D2288" s="86"/>
      <c r="E2288" s="86"/>
      <c r="F2288" s="86"/>
      <c r="G2288" s="86"/>
      <c r="H2288" s="86"/>
      <c r="I2288" s="156"/>
      <c r="J2288" s="156"/>
      <c r="K2288" s="156"/>
      <c r="L2288" s="152" t="s">
        <v>93</v>
      </c>
      <c r="M2288" s="152"/>
      <c r="N2288" s="152"/>
    </row>
    <row r="2289" spans="1:14" x14ac:dyDescent="0.2">
      <c r="B2289" s="151"/>
      <c r="C2289" s="86"/>
      <c r="D2289" s="86"/>
      <c r="E2289" s="86"/>
      <c r="F2289" s="86"/>
      <c r="G2289" s="86"/>
      <c r="H2289" s="86"/>
      <c r="I2289" s="156"/>
      <c r="J2289" s="156"/>
      <c r="K2289" s="156"/>
      <c r="L2289" s="156"/>
      <c r="M2289" s="156"/>
      <c r="N2289" s="156"/>
    </row>
    <row r="2290" spans="1:14" x14ac:dyDescent="0.2">
      <c r="B2290" s="151" t="s">
        <v>159</v>
      </c>
      <c r="C2290" s="86"/>
      <c r="D2290" s="86"/>
      <c r="E2290" s="86"/>
      <c r="F2290" s="86"/>
      <c r="G2290" s="86"/>
      <c r="H2290" s="86"/>
      <c r="I2290" s="156"/>
      <c r="J2290" s="156"/>
      <c r="K2290" s="156"/>
      <c r="L2290" s="156"/>
      <c r="M2290" s="156"/>
      <c r="N2290" s="156"/>
    </row>
    <row r="2291" spans="1:14" x14ac:dyDescent="0.2">
      <c r="B2291" s="151" t="s">
        <v>94</v>
      </c>
      <c r="C2291" s="86"/>
      <c r="D2291" s="86"/>
      <c r="E2291" s="86"/>
      <c r="F2291" s="86"/>
      <c r="G2291" s="86"/>
      <c r="H2291" s="86"/>
      <c r="I2291" s="156"/>
      <c r="J2291" s="156"/>
      <c r="K2291" s="156"/>
      <c r="L2291" s="156"/>
      <c r="M2291" s="156"/>
      <c r="N2291" s="156"/>
    </row>
    <row r="2292" spans="1:14" x14ac:dyDescent="0.2">
      <c r="B2292" s="151" t="s">
        <v>158</v>
      </c>
      <c r="C2292" s="86"/>
      <c r="D2292" s="86"/>
      <c r="E2292" s="86"/>
      <c r="F2292" s="86"/>
      <c r="G2292" s="86"/>
      <c r="H2292" s="86"/>
      <c r="I2292" s="156"/>
      <c r="J2292" s="156"/>
      <c r="K2292" s="156"/>
      <c r="L2292" s="156"/>
      <c r="M2292" s="156"/>
      <c r="N2292" s="156"/>
    </row>
    <row r="2293" spans="1:14" x14ac:dyDescent="0.2">
      <c r="B2293" s="151" t="s">
        <v>161</v>
      </c>
      <c r="C2293" s="86"/>
      <c r="D2293" s="86"/>
      <c r="E2293" s="86"/>
      <c r="F2293" s="86"/>
      <c r="G2293" s="86"/>
      <c r="H2293" s="86"/>
      <c r="I2293" s="156"/>
      <c r="J2293" s="156"/>
      <c r="K2293" s="156"/>
      <c r="L2293" s="156"/>
      <c r="M2293" s="156"/>
      <c r="N2293" s="156"/>
    </row>
    <row r="2294" spans="1:14" x14ac:dyDescent="0.2">
      <c r="B2294" s="151"/>
      <c r="C2294" s="151"/>
      <c r="D2294" s="151"/>
      <c r="E2294" s="151"/>
      <c r="F2294" s="151"/>
      <c r="G2294" s="151"/>
      <c r="H2294" s="87"/>
      <c r="I2294" s="152"/>
      <c r="J2294" s="157"/>
      <c r="K2294" s="152"/>
      <c r="L2294" s="152"/>
      <c r="M2294" s="152"/>
      <c r="N2294" s="152"/>
    </row>
    <row r="2295" spans="1:14" ht="12.75" customHeight="1" x14ac:dyDescent="0.2">
      <c r="B2295" s="130" t="s">
        <v>34</v>
      </c>
      <c r="C2295" s="132" t="s">
        <v>95</v>
      </c>
      <c r="D2295" s="130" t="s">
        <v>96</v>
      </c>
      <c r="E2295" s="130" t="s">
        <v>97</v>
      </c>
      <c r="F2295" s="130" t="s">
        <v>121</v>
      </c>
      <c r="G2295" s="130" t="s">
        <v>98</v>
      </c>
      <c r="H2295" s="128" t="s">
        <v>7</v>
      </c>
      <c r="I2295" s="150" t="s">
        <v>167</v>
      </c>
      <c r="K2295" s="158"/>
      <c r="L2295" s="159"/>
      <c r="M2295" s="160" t="s">
        <v>99</v>
      </c>
      <c r="N2295" s="161" t="s">
        <v>100</v>
      </c>
    </row>
    <row r="2296" spans="1:14" x14ac:dyDescent="0.2">
      <c r="B2296" s="131"/>
      <c r="C2296" s="133"/>
      <c r="D2296" s="131"/>
      <c r="E2296" s="131"/>
      <c r="F2296" s="131"/>
      <c r="G2296" s="131"/>
      <c r="H2296" s="129"/>
      <c r="I2296" s="149" t="s">
        <v>101</v>
      </c>
      <c r="J2296" s="75" t="s">
        <v>102</v>
      </c>
      <c r="K2296" s="75" t="s">
        <v>103</v>
      </c>
      <c r="L2296" s="75" t="s">
        <v>104</v>
      </c>
      <c r="M2296" s="149"/>
      <c r="N2296" s="162"/>
    </row>
    <row r="2297" spans="1:14" ht="12.75" customHeight="1" x14ac:dyDescent="0.2">
      <c r="A2297" s="94" t="s">
        <v>219</v>
      </c>
      <c r="B2297" s="163"/>
      <c r="C2297" s="140"/>
      <c r="D2297" s="140"/>
      <c r="E2297" s="140"/>
      <c r="F2297" s="140"/>
      <c r="G2297" s="141"/>
      <c r="H2297" s="11" t="s">
        <v>16</v>
      </c>
      <c r="I2297" s="12">
        <v>102.99</v>
      </c>
      <c r="J2297" s="12">
        <v>73.39</v>
      </c>
      <c r="K2297" s="12">
        <v>37.18</v>
      </c>
      <c r="L2297" s="12"/>
      <c r="M2297" s="12">
        <v>5.87</v>
      </c>
      <c r="N2297" s="12"/>
    </row>
    <row r="2298" spans="1:14" x14ac:dyDescent="0.2">
      <c r="A2298" s="94">
        <v>39</v>
      </c>
      <c r="B2298" s="142"/>
      <c r="C2298" s="143"/>
      <c r="D2298" s="143"/>
      <c r="E2298" s="143"/>
      <c r="F2298" s="143"/>
      <c r="G2298" s="144"/>
      <c r="H2298" s="11" t="s">
        <v>24</v>
      </c>
      <c r="I2298" s="12">
        <v>770.31</v>
      </c>
      <c r="J2298" s="12">
        <v>550.4</v>
      </c>
      <c r="K2298" s="12">
        <v>276.91000000000003</v>
      </c>
      <c r="L2298" s="12"/>
      <c r="M2298" s="12">
        <v>23.97</v>
      </c>
      <c r="N2298" s="12"/>
    </row>
    <row r="2299" spans="1:14" x14ac:dyDescent="0.2">
      <c r="B2299" s="142"/>
      <c r="C2299" s="143"/>
      <c r="D2299" s="143"/>
      <c r="E2299" s="143"/>
      <c r="F2299" s="143"/>
      <c r="G2299" s="144"/>
      <c r="H2299" s="11" t="s">
        <v>18</v>
      </c>
      <c r="I2299" s="12">
        <v>61.16</v>
      </c>
      <c r="J2299" s="12">
        <v>44.52</v>
      </c>
      <c r="K2299" s="12">
        <v>22.75</v>
      </c>
      <c r="L2299" s="12"/>
      <c r="M2299" s="12">
        <v>1.22</v>
      </c>
      <c r="N2299" s="12"/>
    </row>
    <row r="2300" spans="1:14" x14ac:dyDescent="0.2">
      <c r="B2300" s="164"/>
      <c r="C2300" s="148" t="s">
        <v>163</v>
      </c>
      <c r="D2300" s="143"/>
      <c r="E2300" s="143"/>
      <c r="F2300" s="143"/>
      <c r="G2300" s="144"/>
      <c r="H2300" s="11" t="s">
        <v>63</v>
      </c>
      <c r="I2300" s="12">
        <v>61.16</v>
      </c>
      <c r="J2300" s="12">
        <v>44.52</v>
      </c>
      <c r="K2300" s="12">
        <v>22.75</v>
      </c>
      <c r="L2300" s="12"/>
      <c r="M2300" s="12">
        <v>1.22</v>
      </c>
      <c r="N2300" s="12"/>
    </row>
    <row r="2301" spans="1:14" x14ac:dyDescent="0.2">
      <c r="B2301" s="142"/>
      <c r="C2301" s="143"/>
      <c r="D2301" s="143"/>
      <c r="E2301" s="143"/>
      <c r="F2301" s="143"/>
      <c r="G2301" s="144"/>
      <c r="H2301" s="11" t="s">
        <v>56</v>
      </c>
      <c r="I2301" s="12">
        <v>770.31</v>
      </c>
      <c r="J2301" s="12">
        <v>550.4</v>
      </c>
      <c r="K2301" s="12">
        <v>276.91000000000003</v>
      </c>
      <c r="L2301" s="12"/>
      <c r="M2301" s="12">
        <v>23.97</v>
      </c>
      <c r="N2301" s="12"/>
    </row>
    <row r="2302" spans="1:14" x14ac:dyDescent="0.2">
      <c r="B2302" s="142"/>
      <c r="C2302" s="143"/>
      <c r="D2302" s="143"/>
      <c r="E2302" s="143"/>
      <c r="F2302" s="143"/>
      <c r="G2302" s="144"/>
      <c r="H2302" s="11" t="s">
        <v>28</v>
      </c>
      <c r="I2302" s="12">
        <v>61.16</v>
      </c>
      <c r="J2302" s="12">
        <v>44.52</v>
      </c>
      <c r="K2302" s="12">
        <v>22.75</v>
      </c>
      <c r="L2302" s="12"/>
      <c r="M2302" s="12">
        <v>1.22</v>
      </c>
      <c r="N2302" s="12"/>
    </row>
    <row r="2303" spans="1:14" x14ac:dyDescent="0.2">
      <c r="B2303" s="145"/>
      <c r="C2303" s="146"/>
      <c r="D2303" s="146"/>
      <c r="E2303" s="146"/>
      <c r="F2303" s="146"/>
      <c r="G2303" s="147"/>
      <c r="H2303" s="11" t="s">
        <v>17</v>
      </c>
      <c r="I2303" s="12">
        <v>19.57</v>
      </c>
      <c r="J2303" s="12">
        <v>14.92</v>
      </c>
      <c r="K2303" s="12">
        <v>7.58</v>
      </c>
      <c r="L2303" s="12"/>
      <c r="M2303" s="12">
        <v>0.49</v>
      </c>
      <c r="N2303" s="12"/>
    </row>
    <row r="2304" spans="1:14" x14ac:dyDescent="0.2">
      <c r="A2304" s="94">
        <v>1406</v>
      </c>
      <c r="B2304" s="70" t="s">
        <v>27</v>
      </c>
      <c r="C2304" s="97" t="s">
        <v>105</v>
      </c>
      <c r="D2304" s="70">
        <v>14</v>
      </c>
      <c r="E2304" s="70">
        <v>24</v>
      </c>
      <c r="F2304" s="70">
        <v>1</v>
      </c>
      <c r="G2304" s="179">
        <v>2.1</v>
      </c>
      <c r="H2304" s="165" t="s">
        <v>16</v>
      </c>
      <c r="I2304" s="166">
        <v>3.45</v>
      </c>
      <c r="J2304" s="166">
        <v>15.01</v>
      </c>
      <c r="K2304" s="166">
        <v>5.82</v>
      </c>
      <c r="L2304" s="92">
        <v>24.28</v>
      </c>
      <c r="M2304" s="88">
        <v>72.319999999999993</v>
      </c>
      <c r="N2304" s="88">
        <v>96.6</v>
      </c>
    </row>
    <row r="2305" spans="2:14" x14ac:dyDescent="0.2">
      <c r="B2305" s="8"/>
      <c r="C2305" s="8"/>
      <c r="D2305" s="8"/>
      <c r="E2305" s="8"/>
      <c r="F2305" s="8"/>
      <c r="G2305" s="8"/>
      <c r="H2305" s="135" t="s">
        <v>106</v>
      </c>
      <c r="I2305" s="136">
        <v>355.32</v>
      </c>
      <c r="J2305" s="136">
        <v>1101.58</v>
      </c>
      <c r="K2305" s="136">
        <v>216.39</v>
      </c>
      <c r="L2305" s="136">
        <v>1673.29</v>
      </c>
      <c r="M2305" s="136">
        <v>424.52</v>
      </c>
      <c r="N2305" s="136">
        <v>3516.96</v>
      </c>
    </row>
    <row r="2306" spans="2:14" x14ac:dyDescent="0.2">
      <c r="B2306" s="8"/>
      <c r="C2306" s="8"/>
      <c r="D2306" s="8"/>
      <c r="E2306" s="8"/>
      <c r="F2306" s="8"/>
      <c r="G2306" s="8"/>
      <c r="H2306" s="165" t="s">
        <v>24</v>
      </c>
      <c r="I2306" s="166">
        <v>0</v>
      </c>
      <c r="J2306" s="166">
        <v>0</v>
      </c>
      <c r="K2306" s="166">
        <v>0</v>
      </c>
      <c r="L2306" s="92">
        <v>0</v>
      </c>
      <c r="M2306" s="88">
        <v>0</v>
      </c>
      <c r="N2306" s="88">
        <v>0</v>
      </c>
    </row>
    <row r="2307" spans="2:14" x14ac:dyDescent="0.2">
      <c r="B2307" s="8"/>
      <c r="C2307" s="8"/>
      <c r="D2307" s="8"/>
      <c r="E2307" s="8"/>
      <c r="F2307" s="8"/>
      <c r="G2307" s="8"/>
      <c r="H2307" s="135" t="s">
        <v>106</v>
      </c>
      <c r="I2307" s="136">
        <v>0</v>
      </c>
      <c r="J2307" s="136">
        <v>0</v>
      </c>
      <c r="K2307" s="136">
        <v>0</v>
      </c>
      <c r="L2307" s="136">
        <v>0</v>
      </c>
      <c r="M2307" s="136">
        <v>0</v>
      </c>
      <c r="N2307" s="136">
        <v>0</v>
      </c>
    </row>
    <row r="2308" spans="2:14" x14ac:dyDescent="0.2">
      <c r="B2308" s="8"/>
      <c r="C2308" s="8"/>
      <c r="D2308" s="8"/>
      <c r="E2308" s="8"/>
      <c r="F2308" s="8"/>
      <c r="G2308" s="8"/>
      <c r="H2308" s="165" t="s">
        <v>37</v>
      </c>
      <c r="I2308" s="166">
        <v>0</v>
      </c>
      <c r="J2308" s="166">
        <v>0</v>
      </c>
      <c r="K2308" s="166">
        <v>0</v>
      </c>
      <c r="L2308" s="92">
        <v>0</v>
      </c>
      <c r="M2308" s="88">
        <v>0</v>
      </c>
      <c r="N2308" s="88">
        <v>0</v>
      </c>
    </row>
    <row r="2309" spans="2:14" x14ac:dyDescent="0.2">
      <c r="B2309" s="8"/>
      <c r="C2309" s="8"/>
      <c r="D2309" s="8"/>
      <c r="E2309" s="8"/>
      <c r="F2309" s="8"/>
      <c r="G2309" s="8"/>
      <c r="H2309" s="135" t="s">
        <v>106</v>
      </c>
      <c r="I2309" s="136">
        <v>0</v>
      </c>
      <c r="J2309" s="136">
        <v>0</v>
      </c>
      <c r="K2309" s="136">
        <v>0</v>
      </c>
      <c r="L2309" s="136">
        <v>0</v>
      </c>
      <c r="M2309" s="136">
        <v>0</v>
      </c>
      <c r="N2309" s="136">
        <v>0</v>
      </c>
    </row>
    <row r="2310" spans="2:14" x14ac:dyDescent="0.2">
      <c r="B2310" s="8"/>
      <c r="C2310" s="8"/>
      <c r="D2310" s="8"/>
      <c r="E2310" s="8"/>
      <c r="F2310" s="8"/>
      <c r="G2310" s="8"/>
      <c r="H2310" s="14" t="s">
        <v>18</v>
      </c>
      <c r="I2310" s="92">
        <v>0</v>
      </c>
      <c r="J2310" s="92">
        <v>0.01</v>
      </c>
      <c r="K2310" s="92">
        <v>7.0000000000000007E-2</v>
      </c>
      <c r="L2310" s="92">
        <v>0.08</v>
      </c>
      <c r="M2310" s="92">
        <v>0.25</v>
      </c>
      <c r="N2310" s="88">
        <v>0.33</v>
      </c>
    </row>
    <row r="2311" spans="2:14" x14ac:dyDescent="0.2">
      <c r="B2311" s="8"/>
      <c r="C2311" s="8"/>
      <c r="D2311" s="8"/>
      <c r="E2311" s="8"/>
      <c r="F2311" s="8"/>
      <c r="G2311" s="8"/>
      <c r="H2311" s="135" t="s">
        <v>106</v>
      </c>
      <c r="I2311" s="136">
        <v>0</v>
      </c>
      <c r="J2311" s="136">
        <v>0.45</v>
      </c>
      <c r="K2311" s="136">
        <v>1.59</v>
      </c>
      <c r="L2311" s="136">
        <v>2.04</v>
      </c>
      <c r="M2311" s="136">
        <v>0.31</v>
      </c>
      <c r="N2311" s="136">
        <v>3.93</v>
      </c>
    </row>
    <row r="2312" spans="2:14" x14ac:dyDescent="0.2">
      <c r="B2312" s="8"/>
      <c r="C2312" s="8"/>
      <c r="D2312" s="8"/>
      <c r="E2312" s="8"/>
      <c r="F2312" s="8"/>
      <c r="G2312" s="8"/>
      <c r="H2312" s="14" t="s">
        <v>63</v>
      </c>
      <c r="I2312" s="92">
        <v>0</v>
      </c>
      <c r="J2312" s="92">
        <v>0</v>
      </c>
      <c r="K2312" s="92">
        <v>0</v>
      </c>
      <c r="L2312" s="92">
        <v>0</v>
      </c>
      <c r="M2312" s="92">
        <v>0</v>
      </c>
      <c r="N2312" s="88">
        <v>0</v>
      </c>
    </row>
    <row r="2313" spans="2:14" x14ac:dyDescent="0.2">
      <c r="B2313" s="8"/>
      <c r="C2313" s="8"/>
      <c r="D2313" s="8"/>
      <c r="E2313" s="8"/>
      <c r="F2313" s="8"/>
      <c r="G2313" s="8"/>
      <c r="H2313" s="135" t="s">
        <v>106</v>
      </c>
      <c r="I2313" s="136">
        <v>0</v>
      </c>
      <c r="J2313" s="136">
        <v>0</v>
      </c>
      <c r="K2313" s="136">
        <v>0</v>
      </c>
      <c r="L2313" s="136">
        <v>0</v>
      </c>
      <c r="M2313" s="136">
        <v>0</v>
      </c>
      <c r="N2313" s="136">
        <v>0</v>
      </c>
    </row>
    <row r="2314" spans="2:14" x14ac:dyDescent="0.2">
      <c r="B2314" s="8"/>
      <c r="C2314" s="8"/>
      <c r="D2314" s="8"/>
      <c r="E2314" s="8"/>
      <c r="F2314" s="8"/>
      <c r="G2314" s="8"/>
      <c r="H2314" s="14" t="s">
        <v>56</v>
      </c>
      <c r="I2314" s="92">
        <v>0</v>
      </c>
      <c r="J2314" s="92">
        <v>0</v>
      </c>
      <c r="K2314" s="92">
        <v>0</v>
      </c>
      <c r="L2314" s="92">
        <v>0</v>
      </c>
      <c r="M2314" s="92">
        <v>0</v>
      </c>
      <c r="N2314" s="88">
        <v>0</v>
      </c>
    </row>
    <row r="2315" spans="2:14" x14ac:dyDescent="0.2">
      <c r="B2315" s="8"/>
      <c r="C2315" s="8"/>
      <c r="D2315" s="8"/>
      <c r="E2315" s="8"/>
      <c r="F2315" s="8"/>
      <c r="G2315" s="8"/>
      <c r="H2315" s="135" t="s">
        <v>106</v>
      </c>
      <c r="I2315" s="136">
        <v>0</v>
      </c>
      <c r="J2315" s="136">
        <v>0</v>
      </c>
      <c r="K2315" s="136">
        <v>0</v>
      </c>
      <c r="L2315" s="136">
        <v>0</v>
      </c>
      <c r="M2315" s="136">
        <v>0</v>
      </c>
      <c r="N2315" s="136">
        <v>0</v>
      </c>
    </row>
    <row r="2316" spans="2:14" x14ac:dyDescent="0.2">
      <c r="B2316" s="8"/>
      <c r="C2316" s="8"/>
      <c r="D2316" s="8"/>
      <c r="E2316" s="8"/>
      <c r="F2316" s="8"/>
      <c r="G2316" s="8"/>
      <c r="H2316" s="14" t="s">
        <v>28</v>
      </c>
      <c r="I2316" s="92">
        <v>0</v>
      </c>
      <c r="J2316" s="92">
        <v>0</v>
      </c>
      <c r="K2316" s="92">
        <v>0</v>
      </c>
      <c r="L2316" s="92">
        <v>0</v>
      </c>
      <c r="M2316" s="92">
        <v>0</v>
      </c>
      <c r="N2316" s="88">
        <v>0</v>
      </c>
    </row>
    <row r="2317" spans="2:14" x14ac:dyDescent="0.2">
      <c r="B2317" s="8"/>
      <c r="C2317" s="8"/>
      <c r="D2317" s="8"/>
      <c r="E2317" s="8"/>
      <c r="F2317" s="8"/>
      <c r="G2317" s="8"/>
      <c r="H2317" s="135" t="s">
        <v>106</v>
      </c>
      <c r="I2317" s="136">
        <v>0</v>
      </c>
      <c r="J2317" s="136">
        <v>0</v>
      </c>
      <c r="K2317" s="136">
        <v>0</v>
      </c>
      <c r="L2317" s="136">
        <v>0</v>
      </c>
      <c r="M2317" s="136">
        <v>0</v>
      </c>
      <c r="N2317" s="136">
        <v>0</v>
      </c>
    </row>
    <row r="2318" spans="2:14" x14ac:dyDescent="0.2">
      <c r="B2318" s="180"/>
      <c r="C2318" s="180"/>
      <c r="D2318" s="180"/>
      <c r="E2318" s="180"/>
      <c r="F2318" s="180"/>
      <c r="G2318" s="180"/>
      <c r="H2318" s="14" t="s">
        <v>17</v>
      </c>
      <c r="I2318" s="92">
        <v>30.18</v>
      </c>
      <c r="J2318" s="92">
        <v>106.99</v>
      </c>
      <c r="K2318" s="92">
        <v>3.72</v>
      </c>
      <c r="L2318" s="92">
        <v>140.88999999999999</v>
      </c>
      <c r="M2318" s="92">
        <v>245.17</v>
      </c>
      <c r="N2318" s="88">
        <v>386.05999999999995</v>
      </c>
    </row>
    <row r="2319" spans="2:14" x14ac:dyDescent="0.2">
      <c r="B2319" s="180"/>
      <c r="C2319" s="180"/>
      <c r="D2319" s="180"/>
      <c r="E2319" s="180"/>
      <c r="F2319" s="180"/>
      <c r="G2319" s="180"/>
      <c r="H2319" s="135" t="s">
        <v>106</v>
      </c>
      <c r="I2319" s="136">
        <v>590.62</v>
      </c>
      <c r="J2319" s="136">
        <v>1596.29</v>
      </c>
      <c r="K2319" s="136">
        <v>28.2</v>
      </c>
      <c r="L2319" s="136">
        <v>2215.1099999999997</v>
      </c>
      <c r="M2319" s="136">
        <v>120.13</v>
      </c>
      <c r="N2319" s="136">
        <v>3915.42</v>
      </c>
    </row>
    <row r="2320" spans="2:14" x14ac:dyDescent="0.2">
      <c r="B2320" s="180"/>
      <c r="C2320" s="180"/>
      <c r="D2320" s="180"/>
      <c r="E2320" s="180"/>
      <c r="F2320" s="180"/>
      <c r="G2320" s="180"/>
      <c r="H2320" s="13" t="s">
        <v>107</v>
      </c>
      <c r="I2320" s="91">
        <v>0</v>
      </c>
      <c r="J2320" s="91">
        <v>0</v>
      </c>
      <c r="K2320" s="91">
        <v>0</v>
      </c>
      <c r="L2320" s="91">
        <v>0</v>
      </c>
      <c r="M2320" s="91">
        <v>0</v>
      </c>
      <c r="N2320" s="85">
        <v>0</v>
      </c>
    </row>
    <row r="2321" spans="1:14" x14ac:dyDescent="0.2">
      <c r="B2321" s="180"/>
      <c r="C2321" s="180"/>
      <c r="D2321" s="180"/>
      <c r="E2321" s="180"/>
      <c r="F2321" s="180"/>
      <c r="G2321" s="180"/>
      <c r="H2321" s="137" t="s">
        <v>122</v>
      </c>
      <c r="I2321" s="136">
        <v>945.94</v>
      </c>
      <c r="J2321" s="136">
        <v>2698.3199999999997</v>
      </c>
      <c r="K2321" s="136">
        <v>246.17999999999998</v>
      </c>
      <c r="L2321" s="136">
        <v>3890.4399999999996</v>
      </c>
      <c r="M2321" s="136">
        <v>544.96</v>
      </c>
      <c r="N2321" s="136">
        <v>7436.3099999999995</v>
      </c>
    </row>
    <row r="2323" spans="1:14" x14ac:dyDescent="0.2">
      <c r="B2323" s="171" t="s">
        <v>108</v>
      </c>
      <c r="C2323" s="171"/>
      <c r="D2323" s="171"/>
      <c r="E2323" s="171"/>
      <c r="F2323" s="172"/>
      <c r="G2323" s="151"/>
      <c r="H2323" s="87"/>
      <c r="I2323" s="152"/>
      <c r="J2323" s="170"/>
      <c r="K2323" s="170"/>
      <c r="L2323" s="170"/>
      <c r="M2323" s="170"/>
      <c r="N2323" s="170"/>
    </row>
    <row r="2324" spans="1:14" x14ac:dyDescent="0.2">
      <c r="A2324" s="95"/>
      <c r="B2324" s="87" t="s">
        <v>156</v>
      </c>
      <c r="C2324" s="87"/>
      <c r="D2324" s="87"/>
      <c r="E2324" s="87"/>
      <c r="F2324" s="87"/>
      <c r="G2324" s="87"/>
      <c r="H2324" s="87"/>
      <c r="I2324" s="87"/>
      <c r="J2324" s="173"/>
      <c r="K2324" s="173"/>
      <c r="L2324" s="173"/>
      <c r="M2324" s="173"/>
      <c r="N2324" s="173"/>
    </row>
    <row r="2325" spans="1:14" x14ac:dyDescent="0.2">
      <c r="B2325" s="151" t="s">
        <v>109</v>
      </c>
      <c r="C2325" s="151"/>
      <c r="D2325" s="151"/>
      <c r="E2325" s="151"/>
      <c r="F2325" s="151"/>
      <c r="G2325" s="151"/>
      <c r="H2325" s="151"/>
      <c r="I2325" s="151"/>
      <c r="J2325" s="170"/>
      <c r="K2325" s="170"/>
      <c r="L2325" s="170"/>
      <c r="M2325" s="170"/>
      <c r="N2325" s="170"/>
    </row>
    <row r="2326" spans="1:14" x14ac:dyDescent="0.2">
      <c r="B2326" s="151" t="s">
        <v>110</v>
      </c>
      <c r="C2326" s="151"/>
      <c r="D2326" s="151"/>
      <c r="E2326" s="151"/>
      <c r="F2326" s="151"/>
      <c r="G2326" s="151"/>
      <c r="H2326" s="151"/>
      <c r="I2326" s="151"/>
      <c r="J2326" s="170"/>
      <c r="K2326" s="170"/>
      <c r="L2326" s="170"/>
      <c r="M2326" s="170"/>
      <c r="N2326" s="170"/>
    </row>
    <row r="2327" spans="1:14" x14ac:dyDescent="0.2">
      <c r="B2327" s="151" t="s">
        <v>111</v>
      </c>
      <c r="C2327" s="151"/>
      <c r="D2327" s="151"/>
      <c r="E2327" s="151"/>
      <c r="F2327" s="151"/>
      <c r="G2327" s="151"/>
      <c r="H2327" s="151"/>
      <c r="I2327" s="151"/>
      <c r="J2327" s="170"/>
      <c r="K2327" s="170"/>
      <c r="L2327" s="170"/>
      <c r="M2327" s="170"/>
      <c r="N2327" s="170"/>
    </row>
    <row r="2328" spans="1:14" x14ac:dyDescent="0.2">
      <c r="B2328" s="151" t="s">
        <v>112</v>
      </c>
      <c r="C2328" s="151"/>
      <c r="D2328" s="151"/>
      <c r="E2328" s="151"/>
      <c r="F2328" s="151"/>
      <c r="G2328" s="151"/>
      <c r="H2328" s="151"/>
      <c r="I2328" s="151"/>
      <c r="J2328" s="152"/>
      <c r="K2328" s="152"/>
      <c r="L2328" s="152"/>
      <c r="M2328" s="152"/>
      <c r="N2328" s="152"/>
    </row>
    <row r="2329" spans="1:14" x14ac:dyDescent="0.2">
      <c r="B2329" s="151" t="s">
        <v>113</v>
      </c>
      <c r="C2329" s="151"/>
      <c r="D2329" s="151"/>
      <c r="E2329" s="151"/>
      <c r="F2329" s="151"/>
      <c r="G2329" s="151"/>
      <c r="H2329" s="151"/>
      <c r="I2329" s="151"/>
      <c r="J2329" s="152"/>
      <c r="K2329" s="152"/>
      <c r="L2329" s="152"/>
      <c r="M2329" s="152"/>
      <c r="N2329" s="152"/>
    </row>
    <row r="2330" spans="1:14" x14ac:dyDescent="0.2">
      <c r="B2330" s="151" t="s">
        <v>114</v>
      </c>
      <c r="C2330" s="151"/>
      <c r="D2330" s="151"/>
      <c r="E2330" s="151"/>
      <c r="F2330" s="151"/>
      <c r="G2330" s="151"/>
      <c r="H2330" s="151"/>
      <c r="I2330" s="151"/>
      <c r="J2330" s="152"/>
      <c r="K2330" s="152"/>
      <c r="L2330" s="152"/>
      <c r="M2330" s="152"/>
      <c r="N2330" s="152"/>
    </row>
    <row r="2331" spans="1:14" x14ac:dyDescent="0.2">
      <c r="B2331" s="151" t="s">
        <v>115</v>
      </c>
      <c r="C2331" s="151"/>
      <c r="D2331" s="151"/>
      <c r="E2331" s="151"/>
      <c r="F2331" s="151"/>
      <c r="G2331" s="151"/>
      <c r="H2331" s="151"/>
      <c r="I2331" s="151"/>
      <c r="J2331" s="152"/>
      <c r="K2331" s="152"/>
      <c r="L2331" s="152"/>
      <c r="M2331" s="152"/>
      <c r="N2331" s="152"/>
    </row>
    <row r="2332" spans="1:14" x14ac:dyDescent="0.2">
      <c r="B2332" s="174"/>
      <c r="C2332" s="174"/>
      <c r="D2332" s="174"/>
      <c r="E2332" s="174"/>
      <c r="F2332" s="174"/>
      <c r="G2332" s="174"/>
      <c r="H2332" s="174"/>
      <c r="I2332" s="175"/>
      <c r="J2332" s="152"/>
      <c r="K2332" s="152"/>
      <c r="L2332" s="152"/>
      <c r="M2332" s="152"/>
      <c r="N2332" s="152"/>
    </row>
    <row r="2333" spans="1:14" x14ac:dyDescent="0.2">
      <c r="B2333" s="151" t="s">
        <v>116</v>
      </c>
      <c r="C2333" s="151"/>
      <c r="D2333" s="151"/>
      <c r="E2333" s="151"/>
      <c r="F2333" s="151"/>
      <c r="G2333" s="151"/>
      <c r="H2333" s="87"/>
      <c r="I2333" s="152"/>
      <c r="J2333" s="152" t="s">
        <v>117</v>
      </c>
      <c r="K2333" s="152"/>
      <c r="L2333" s="152"/>
      <c r="M2333" s="152"/>
      <c r="N2333" s="152"/>
    </row>
    <row r="2334" spans="1:14" x14ac:dyDescent="0.2">
      <c r="B2334" s="176" t="s">
        <v>155</v>
      </c>
      <c r="C2334" s="176"/>
      <c r="D2334" s="151"/>
      <c r="E2334" s="151"/>
      <c r="F2334" s="151"/>
      <c r="G2334" s="151"/>
      <c r="H2334" s="87"/>
      <c r="I2334" s="152"/>
      <c r="J2334" s="157"/>
      <c r="K2334" s="157"/>
      <c r="L2334" s="157"/>
      <c r="M2334" s="152"/>
      <c r="N2334" s="152"/>
    </row>
    <row r="2335" spans="1:14" x14ac:dyDescent="0.2">
      <c r="B2335" s="177" t="s">
        <v>118</v>
      </c>
      <c r="C2335" s="151"/>
      <c r="D2335" s="151"/>
      <c r="E2335" s="151"/>
      <c r="F2335" s="151"/>
      <c r="G2335" s="151"/>
      <c r="H2335" s="87"/>
      <c r="I2335" s="152"/>
      <c r="J2335" s="152" t="s">
        <v>118</v>
      </c>
      <c r="K2335" s="152"/>
      <c r="L2335" s="152"/>
      <c r="M2335" s="152"/>
      <c r="N2335" s="152"/>
    </row>
    <row r="2336" spans="1:14" x14ac:dyDescent="0.2">
      <c r="B2336" s="151"/>
      <c r="C2336" s="151"/>
      <c r="D2336" s="151"/>
      <c r="E2336" s="151"/>
      <c r="F2336" s="151"/>
      <c r="G2336" s="151"/>
      <c r="H2336" s="87"/>
      <c r="I2336" s="152"/>
      <c r="J2336" s="152"/>
      <c r="K2336" s="152"/>
      <c r="L2336" s="152"/>
      <c r="M2336" s="152"/>
      <c r="N2336" s="152"/>
    </row>
    <row r="2337" spans="1:14" x14ac:dyDescent="0.2">
      <c r="B2337" s="176"/>
      <c r="C2337" s="176"/>
      <c r="D2337" s="151"/>
      <c r="E2337" s="151"/>
      <c r="F2337" s="151"/>
      <c r="G2337" s="151"/>
      <c r="H2337" s="87"/>
      <c r="I2337" s="152"/>
      <c r="J2337" s="157"/>
      <c r="K2337" s="157"/>
      <c r="L2337" s="157"/>
      <c r="M2337" s="152"/>
      <c r="N2337" s="152"/>
    </row>
    <row r="2338" spans="1:14" x14ac:dyDescent="0.2">
      <c r="B2338" s="96" t="s">
        <v>119</v>
      </c>
      <c r="C2338" s="151"/>
      <c r="D2338" s="151"/>
      <c r="E2338" s="151"/>
      <c r="F2338" s="151"/>
      <c r="G2338" s="151"/>
      <c r="H2338" s="87"/>
      <c r="I2338" s="152"/>
      <c r="K2338" s="178" t="s">
        <v>119</v>
      </c>
      <c r="L2338" s="178"/>
      <c r="M2338" s="152"/>
      <c r="N2338" s="152"/>
    </row>
    <row r="2339" spans="1:14" x14ac:dyDescent="0.2">
      <c r="B2339" s="151"/>
      <c r="C2339" s="151"/>
      <c r="D2339" s="151"/>
      <c r="E2339" s="151"/>
      <c r="F2339" s="151"/>
      <c r="G2339" s="151"/>
      <c r="H2339" s="87"/>
      <c r="I2339" s="152"/>
      <c r="J2339" s="152"/>
      <c r="K2339" s="152"/>
      <c r="L2339" s="152"/>
      <c r="M2339" s="152"/>
      <c r="N2339" s="152"/>
    </row>
    <row r="2340" spans="1:14" x14ac:dyDescent="0.2">
      <c r="B2340" s="174" t="s">
        <v>120</v>
      </c>
      <c r="C2340" s="151"/>
      <c r="D2340" s="151"/>
      <c r="E2340" s="151"/>
      <c r="F2340" s="151"/>
      <c r="G2340" s="151"/>
      <c r="H2340" s="87"/>
      <c r="I2340" s="152"/>
      <c r="J2340" s="152" t="s">
        <v>120</v>
      </c>
      <c r="K2340" s="152"/>
      <c r="L2340" s="152"/>
      <c r="M2340" s="152"/>
      <c r="N2340" s="152"/>
    </row>
    <row r="2341" spans="1:14" x14ac:dyDescent="0.2">
      <c r="A2341" s="139"/>
    </row>
  </sheetData>
  <sheetProtection sheet="1" objects="1" scenarios="1"/>
  <pageMargins left="0.7" right="0.7" top="0.75" bottom="0.75" header="0.3" footer="0.3"/>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92D050"/>
  </sheetPr>
  <dimension ref="A2:AU1442"/>
  <sheetViews>
    <sheetView tabSelected="1" zoomScale="55" zoomScaleNormal="55" zoomScaleSheetLayoutView="55" zoomScalePageLayoutView="40" workbookViewId="0">
      <selection activeCell="AB1" sqref="AB1:AB1048576"/>
    </sheetView>
  </sheetViews>
  <sheetFormatPr defaultRowHeight="15.75" x14ac:dyDescent="0.25"/>
  <cols>
    <col min="1" max="1" width="61" style="2" customWidth="1"/>
    <col min="2" max="2" width="37.28515625" style="2" customWidth="1"/>
    <col min="3" max="3" width="64.5703125" style="2" customWidth="1"/>
    <col min="4" max="4" width="27.85546875" style="2" customWidth="1"/>
    <col min="5" max="5" width="19.7109375" style="2" customWidth="1"/>
    <col min="6" max="6" width="8.85546875" style="2"/>
    <col min="7" max="7" width="16" style="2" customWidth="1"/>
    <col min="8" max="8" width="5.5703125" style="58" customWidth="1"/>
    <col min="9" max="10" width="9.140625" style="6" hidden="1" customWidth="1"/>
    <col min="11" max="11" width="9" style="6" hidden="1" customWidth="1"/>
    <col min="12" max="12" width="26.85546875" style="6" hidden="1" customWidth="1" collapsed="1"/>
    <col min="13" max="14" width="9.140625" style="6" hidden="1" customWidth="1"/>
    <col min="15" max="15" width="12.85546875" style="6" hidden="1" customWidth="1"/>
    <col min="16" max="16" width="11.28515625" style="6" hidden="1" customWidth="1"/>
    <col min="17" max="17" width="11.140625" style="6" hidden="1" customWidth="1"/>
    <col min="18" max="18" width="11.5703125" style="6" hidden="1" customWidth="1"/>
    <col min="19" max="19" width="21.7109375" style="6" hidden="1" customWidth="1"/>
    <col min="20" max="20" width="23.5703125" style="6" hidden="1" customWidth="1"/>
    <col min="21" max="22" width="12.85546875" style="6" hidden="1" customWidth="1"/>
    <col min="23" max="23" width="15.7109375" style="6" hidden="1" customWidth="1"/>
    <col min="24" max="24" width="20.7109375" style="6" hidden="1" customWidth="1"/>
    <col min="25" max="25" width="18.42578125" style="6" hidden="1" customWidth="1"/>
    <col min="26" max="26" width="9.140625" style="6" hidden="1" customWidth="1"/>
    <col min="27" max="28" width="9.140625" style="59" hidden="1" customWidth="1"/>
    <col min="29" max="47" width="8.85546875" style="59"/>
  </cols>
  <sheetData>
    <row r="2" spans="2:36" ht="60.75" x14ac:dyDescent="0.8">
      <c r="B2" s="224" t="str">
        <f>CONCATENATE("ЛОТ № ",K5)</f>
        <v>ЛОТ № 1</v>
      </c>
      <c r="C2" s="224"/>
      <c r="D2" s="224"/>
      <c r="E2" s="224"/>
      <c r="F2" s="224"/>
      <c r="G2" s="224"/>
      <c r="H2" s="224"/>
      <c r="AB2" s="89"/>
      <c r="AC2" s="89"/>
      <c r="AD2" s="89"/>
      <c r="AE2" s="89"/>
      <c r="AF2" s="89"/>
      <c r="AG2" s="89"/>
      <c r="AH2" s="89"/>
      <c r="AI2" s="89"/>
      <c r="AJ2" s="89"/>
    </row>
    <row r="3" spans="2:36" ht="64.150000000000006" customHeight="1" x14ac:dyDescent="0.45">
      <c r="B3" s="225" t="s">
        <v>123</v>
      </c>
      <c r="C3" s="225"/>
      <c r="D3" s="225"/>
      <c r="E3" s="225"/>
      <c r="F3" s="225"/>
      <c r="G3" s="225"/>
      <c r="H3" s="60"/>
      <c r="AB3" s="89"/>
      <c r="AC3" s="89"/>
      <c r="AD3" s="89"/>
      <c r="AE3" s="89"/>
      <c r="AF3" s="89"/>
      <c r="AG3" s="89"/>
      <c r="AH3" s="89"/>
      <c r="AI3" s="89"/>
      <c r="AJ3" s="89"/>
    </row>
    <row r="4" spans="2:36" ht="25.5" x14ac:dyDescent="0.25">
      <c r="B4" s="16"/>
      <c r="C4" s="26" t="s">
        <v>124</v>
      </c>
      <c r="D4" s="27"/>
      <c r="E4" s="16"/>
      <c r="F4" s="16"/>
      <c r="G4" s="15"/>
      <c r="H4" s="60"/>
      <c r="I4" s="61"/>
      <c r="J4" s="61"/>
      <c r="K4" s="61"/>
      <c r="L4" s="61" t="s">
        <v>86</v>
      </c>
      <c r="M4" s="61" t="s">
        <v>78</v>
      </c>
      <c r="N4" s="61" t="s">
        <v>79</v>
      </c>
      <c r="O4" s="61" t="s">
        <v>85</v>
      </c>
      <c r="P4" s="62" t="s">
        <v>80</v>
      </c>
      <c r="Q4" s="61" t="s">
        <v>69</v>
      </c>
      <c r="R4" s="7" t="s">
        <v>81</v>
      </c>
      <c r="S4" s="7" t="s">
        <v>153</v>
      </c>
      <c r="T4" s="61" t="s">
        <v>35</v>
      </c>
      <c r="U4" s="61" t="s">
        <v>131</v>
      </c>
      <c r="V4" s="61" t="s">
        <v>84</v>
      </c>
      <c r="W4" s="7" t="s">
        <v>82</v>
      </c>
      <c r="X4" s="7" t="s">
        <v>83</v>
      </c>
      <c r="Y4" s="61" t="s">
        <v>154</v>
      </c>
      <c r="Z4" s="61"/>
    </row>
    <row r="5" spans="2:36" ht="39.950000000000003" customHeight="1" x14ac:dyDescent="0.25">
      <c r="B5" s="17"/>
      <c r="C5" s="226" t="s">
        <v>125</v>
      </c>
      <c r="D5" s="229" t="s">
        <v>152</v>
      </c>
      <c r="E5" s="230"/>
      <c r="F5" s="230"/>
      <c r="G5" s="231"/>
      <c r="H5" s="63"/>
      <c r="I5" s="61" t="s">
        <v>77</v>
      </c>
      <c r="J5" s="61"/>
      <c r="K5" s="9">
        <v>1</v>
      </c>
      <c r="L5" s="68" t="s">
        <v>25</v>
      </c>
      <c r="M5" s="68">
        <v>7</v>
      </c>
      <c r="N5" s="68">
        <v>23</v>
      </c>
      <c r="O5" s="68">
        <v>1</v>
      </c>
      <c r="P5" s="62">
        <v>4.5999999999999996</v>
      </c>
      <c r="Q5" s="7">
        <v>1001.69</v>
      </c>
      <c r="R5" s="7">
        <v>31621.93</v>
      </c>
      <c r="S5" s="9" t="s">
        <v>47</v>
      </c>
      <c r="T5" s="9" t="s">
        <v>17</v>
      </c>
      <c r="U5" s="9">
        <v>60</v>
      </c>
      <c r="V5" s="74">
        <v>0.93</v>
      </c>
      <c r="W5" s="7">
        <v>2.84</v>
      </c>
      <c r="X5" s="7">
        <v>89806.28</v>
      </c>
      <c r="Y5" s="64">
        <v>89.7</v>
      </c>
      <c r="Z5" s="61"/>
      <c r="AA5" s="59">
        <v>1</v>
      </c>
      <c r="AB5" s="59">
        <v>0</v>
      </c>
    </row>
    <row r="6" spans="2:36" ht="19.899999999999999" customHeight="1" x14ac:dyDescent="0.25">
      <c r="B6" s="17"/>
      <c r="C6" s="227"/>
      <c r="D6" s="232" t="str">
        <f>CONCATENATE(L5, " участковое лесничество")</f>
        <v>Вишнево-Полянское участковое лесничество</v>
      </c>
      <c r="E6" s="232"/>
      <c r="F6" s="232"/>
      <c r="G6" s="232"/>
      <c r="H6" s="63"/>
      <c r="I6" s="61"/>
      <c r="J6" s="61">
        <v>1</v>
      </c>
      <c r="K6" s="61"/>
      <c r="L6" s="61"/>
      <c r="M6" s="61"/>
      <c r="N6" s="61"/>
      <c r="O6" s="61"/>
      <c r="P6" s="61"/>
      <c r="Q6" s="61"/>
      <c r="R6" s="61"/>
      <c r="S6" s="61"/>
      <c r="T6" s="61"/>
      <c r="U6" s="61"/>
      <c r="V6" s="61"/>
      <c r="W6" s="61"/>
      <c r="X6" s="61"/>
      <c r="Y6" s="61"/>
      <c r="Z6" s="61"/>
    </row>
    <row r="7" spans="2:36" ht="19.899999999999999" customHeight="1" x14ac:dyDescent="0.25">
      <c r="B7" s="17"/>
      <c r="C7" s="228"/>
      <c r="D7" s="232" t="str">
        <f>CONCATENATE("кв. ",M5," ","выд."," ",N5," ","делянка", " ",O5)</f>
        <v>кв. 7 выд. 23 делянка 1</v>
      </c>
      <c r="E7" s="232"/>
      <c r="F7" s="232"/>
      <c r="G7" s="232"/>
      <c r="H7" s="63"/>
      <c r="I7" s="61"/>
      <c r="J7" s="61"/>
      <c r="K7" s="61"/>
      <c r="L7" s="61"/>
      <c r="M7" s="61"/>
      <c r="N7" s="61"/>
      <c r="O7" s="61"/>
      <c r="P7" s="61"/>
      <c r="Q7" s="61"/>
      <c r="R7" s="61"/>
      <c r="S7" s="61"/>
      <c r="T7" s="61"/>
      <c r="U7" s="61"/>
      <c r="V7" s="61"/>
      <c r="W7" s="61"/>
      <c r="X7" s="61"/>
      <c r="Y7" s="61"/>
      <c r="Z7" s="61"/>
    </row>
    <row r="8" spans="2:36" ht="23.25" x14ac:dyDescent="0.25">
      <c r="B8" s="16"/>
      <c r="C8" s="28" t="s">
        <v>126</v>
      </c>
      <c r="D8" s="18">
        <f>P5</f>
        <v>4.5999999999999996</v>
      </c>
      <c r="E8" s="29"/>
      <c r="F8" s="17"/>
      <c r="G8" s="15"/>
      <c r="H8" s="60"/>
    </row>
    <row r="9" spans="2:36" ht="22.5" x14ac:dyDescent="0.25">
      <c r="B9" s="16"/>
      <c r="C9" s="30" t="s">
        <v>127</v>
      </c>
      <c r="D9" s="80">
        <f>Q5</f>
        <v>1001.69</v>
      </c>
      <c r="E9" s="209" t="s">
        <v>128</v>
      </c>
      <c r="F9" s="210"/>
      <c r="G9" s="213">
        <f>D10/D9</f>
        <v>31.568579101318768</v>
      </c>
      <c r="H9" s="60"/>
    </row>
    <row r="10" spans="2:36" ht="22.5" x14ac:dyDescent="0.25">
      <c r="B10" s="16"/>
      <c r="C10" s="30" t="s">
        <v>129</v>
      </c>
      <c r="D10" s="19">
        <f>R5</f>
        <v>31621.93</v>
      </c>
      <c r="E10" s="211"/>
      <c r="F10" s="212"/>
      <c r="G10" s="214"/>
      <c r="H10" s="60"/>
    </row>
    <row r="11" spans="2:36" ht="23.25" x14ac:dyDescent="0.25">
      <c r="B11" s="16"/>
      <c r="C11" s="31"/>
      <c r="D11" s="20"/>
      <c r="E11" s="32"/>
      <c r="F11" s="16"/>
      <c r="G11" s="15"/>
      <c r="H11" s="60"/>
    </row>
    <row r="12" spans="2:36" ht="23.25" x14ac:dyDescent="0.25">
      <c r="B12" s="16"/>
      <c r="C12" s="55" t="s">
        <v>130</v>
      </c>
      <c r="D12" s="69" t="str">
        <f>S5</f>
        <v>7ОС3Б</v>
      </c>
      <c r="E12" s="16"/>
      <c r="F12" s="16"/>
      <c r="G12" s="15"/>
      <c r="H12" s="60"/>
    </row>
    <row r="13" spans="2:36" ht="23.25" x14ac:dyDescent="0.25">
      <c r="B13" s="16"/>
      <c r="C13" s="55" t="s">
        <v>131</v>
      </c>
      <c r="D13" s="69">
        <f>U5</f>
        <v>60</v>
      </c>
      <c r="E13" s="16"/>
      <c r="F13" s="16"/>
      <c r="G13" s="15"/>
      <c r="H13" s="60"/>
    </row>
    <row r="14" spans="2:36" ht="23.25" x14ac:dyDescent="0.25">
      <c r="B14" s="16"/>
      <c r="C14" s="55" t="s">
        <v>132</v>
      </c>
      <c r="D14" s="56" t="s">
        <v>133</v>
      </c>
      <c r="E14" s="16"/>
      <c r="F14" s="16"/>
      <c r="G14" s="15"/>
      <c r="H14" s="60"/>
    </row>
    <row r="15" spans="2:36" ht="24" thickBot="1" x14ac:dyDescent="0.3">
      <c r="B15" s="16"/>
      <c r="C15" s="16"/>
      <c r="D15" s="16"/>
      <c r="E15" s="16"/>
      <c r="F15" s="16"/>
      <c r="G15" s="15"/>
      <c r="H15" s="60"/>
    </row>
    <row r="16" spans="2:36" ht="67.900000000000006" customHeight="1" thickBot="1" x14ac:dyDescent="0.3">
      <c r="B16" s="215" t="s">
        <v>70</v>
      </c>
      <c r="C16" s="216"/>
      <c r="D16" s="21" t="s">
        <v>134</v>
      </c>
      <c r="E16" s="217" t="s">
        <v>135</v>
      </c>
      <c r="F16" s="218"/>
      <c r="G16" s="22" t="s">
        <v>136</v>
      </c>
      <c r="H16" s="60"/>
      <c r="L16" s="6" t="s">
        <v>166</v>
      </c>
    </row>
    <row r="17" spans="2:12" ht="30" customHeight="1" thickBot="1" x14ac:dyDescent="0.3">
      <c r="B17" s="219" t="s">
        <v>137</v>
      </c>
      <c r="C17" s="220"/>
      <c r="D17" s="99">
        <v>191.3</v>
      </c>
      <c r="E17" s="99">
        <f>D8</f>
        <v>4.5999999999999996</v>
      </c>
      <c r="F17" s="44" t="s">
        <v>68</v>
      </c>
      <c r="G17" s="105">
        <f t="shared" ref="G17:G24" si="0">D17*E17</f>
        <v>879.98</v>
      </c>
      <c r="H17" s="233"/>
      <c r="L17" s="98">
        <v>191.3</v>
      </c>
    </row>
    <row r="18" spans="2:12" ht="45.6" customHeight="1" x14ac:dyDescent="0.25">
      <c r="B18" s="205" t="s">
        <v>138</v>
      </c>
      <c r="C18" s="206"/>
      <c r="D18" s="100">
        <v>97.44</v>
      </c>
      <c r="E18" s="100">
        <f>V5</f>
        <v>0.93</v>
      </c>
      <c r="F18" s="46" t="s">
        <v>71</v>
      </c>
      <c r="G18" s="106">
        <f t="shared" si="0"/>
        <v>90.619200000000006</v>
      </c>
      <c r="H18" s="233"/>
      <c r="L18" s="98">
        <v>97.44</v>
      </c>
    </row>
    <row r="19" spans="2:12" ht="30" customHeight="1" thickBot="1" x14ac:dyDescent="0.3">
      <c r="B19" s="201" t="s">
        <v>139</v>
      </c>
      <c r="C19" s="202"/>
      <c r="D19" s="101">
        <v>151.63</v>
      </c>
      <c r="E19" s="101">
        <f>V5</f>
        <v>0.93</v>
      </c>
      <c r="F19" s="48" t="s">
        <v>71</v>
      </c>
      <c r="G19" s="107">
        <f t="shared" si="0"/>
        <v>141.01590000000002</v>
      </c>
      <c r="H19" s="233"/>
      <c r="L19" s="98">
        <v>151.63</v>
      </c>
    </row>
    <row r="20" spans="2:12" ht="30" customHeight="1" thickBot="1" x14ac:dyDescent="0.3">
      <c r="B20" s="203" t="s">
        <v>72</v>
      </c>
      <c r="C20" s="204"/>
      <c r="D20" s="102">
        <v>731.97</v>
      </c>
      <c r="E20" s="102"/>
      <c r="F20" s="50" t="s">
        <v>68</v>
      </c>
      <c r="G20" s="108">
        <f t="shared" si="0"/>
        <v>0</v>
      </c>
      <c r="H20" s="233"/>
      <c r="L20" s="98">
        <v>731.97</v>
      </c>
    </row>
    <row r="21" spans="2:12" ht="45" customHeight="1" x14ac:dyDescent="0.25">
      <c r="B21" s="205" t="s">
        <v>140</v>
      </c>
      <c r="C21" s="206"/>
      <c r="D21" s="100">
        <v>652.6</v>
      </c>
      <c r="E21" s="100">
        <f>D8*2</f>
        <v>9.1999999999999993</v>
      </c>
      <c r="F21" s="46" t="s">
        <v>68</v>
      </c>
      <c r="G21" s="106">
        <f t="shared" si="0"/>
        <v>6003.92</v>
      </c>
      <c r="H21" s="233"/>
      <c r="L21" s="98">
        <v>652.6</v>
      </c>
    </row>
    <row r="22" spans="2:12" ht="30" customHeight="1" x14ac:dyDescent="0.25">
      <c r="B22" s="207" t="s">
        <v>141</v>
      </c>
      <c r="C22" s="208"/>
      <c r="D22" s="103">
        <v>526.99</v>
      </c>
      <c r="E22" s="103"/>
      <c r="F22" s="52" t="s">
        <v>68</v>
      </c>
      <c r="G22" s="109">
        <f t="shared" si="0"/>
        <v>0</v>
      </c>
      <c r="H22" s="233"/>
      <c r="L22" s="98">
        <v>526.99</v>
      </c>
    </row>
    <row r="23" spans="2:12" ht="30" customHeight="1" x14ac:dyDescent="0.25">
      <c r="B23" s="207" t="s">
        <v>73</v>
      </c>
      <c r="C23" s="208"/>
      <c r="D23" s="104">
        <v>5438.99</v>
      </c>
      <c r="E23" s="104">
        <f>D8</f>
        <v>4.5999999999999996</v>
      </c>
      <c r="F23" s="52" t="s">
        <v>68</v>
      </c>
      <c r="G23" s="109">
        <f t="shared" si="0"/>
        <v>25019.353999999996</v>
      </c>
      <c r="H23" s="233"/>
      <c r="L23" s="98">
        <v>5438.99</v>
      </c>
    </row>
    <row r="24" spans="2:12" ht="30" customHeight="1" x14ac:dyDescent="0.25">
      <c r="B24" s="207" t="s">
        <v>142</v>
      </c>
      <c r="C24" s="208"/>
      <c r="D24" s="104">
        <v>1672.77</v>
      </c>
      <c r="E24" s="104">
        <f>D8</f>
        <v>4.5999999999999996</v>
      </c>
      <c r="F24" s="52" t="s">
        <v>68</v>
      </c>
      <c r="G24" s="109">
        <f t="shared" si="0"/>
        <v>7694.7419999999993</v>
      </c>
      <c r="H24" s="233"/>
      <c r="L24" s="98">
        <v>1672.77</v>
      </c>
    </row>
    <row r="25" spans="2:12" ht="30" customHeight="1" x14ac:dyDescent="0.25">
      <c r="B25" s="207" t="s">
        <v>75</v>
      </c>
      <c r="C25" s="208"/>
      <c r="D25" s="104">
        <v>548.24</v>
      </c>
      <c r="E25" s="104">
        <f>D8</f>
        <v>4.5999999999999996</v>
      </c>
      <c r="F25" s="52" t="s">
        <v>68</v>
      </c>
      <c r="G25" s="109">
        <f>D25*E25</f>
        <v>2521.904</v>
      </c>
      <c r="H25" s="233"/>
      <c r="L25" s="98">
        <v>548.24</v>
      </c>
    </row>
    <row r="26" spans="2:12" ht="30" customHeight="1" thickBot="1" x14ac:dyDescent="0.3">
      <c r="B26" s="201" t="s">
        <v>74</v>
      </c>
      <c r="C26" s="202"/>
      <c r="D26" s="101">
        <v>340.74</v>
      </c>
      <c r="E26" s="101">
        <f>D8*10</f>
        <v>46</v>
      </c>
      <c r="F26" s="48" t="s">
        <v>68</v>
      </c>
      <c r="G26" s="110">
        <f>D26*E26</f>
        <v>15674.04</v>
      </c>
      <c r="H26" s="233"/>
      <c r="L26" s="98">
        <v>340.74</v>
      </c>
    </row>
    <row r="27" spans="2:12" ht="23.25" x14ac:dyDescent="0.25">
      <c r="B27" s="16"/>
      <c r="C27" s="33"/>
      <c r="D27" s="33"/>
      <c r="E27" s="23"/>
      <c r="F27" s="23"/>
      <c r="G27" s="15"/>
      <c r="H27" s="65"/>
    </row>
    <row r="28" spans="2:12" ht="25.5" x14ac:dyDescent="0.25">
      <c r="B28" s="16"/>
      <c r="C28" s="26" t="s">
        <v>143</v>
      </c>
      <c r="D28" s="27"/>
      <c r="E28" s="16"/>
      <c r="F28" s="16"/>
      <c r="G28" s="15"/>
      <c r="H28" s="60"/>
    </row>
    <row r="29" spans="2:12" ht="18.75" x14ac:dyDescent="0.25">
      <c r="B29" s="16"/>
      <c r="C29" s="221" t="s">
        <v>144</v>
      </c>
      <c r="D29" s="34" t="s">
        <v>145</v>
      </c>
      <c r="E29" s="35">
        <f>ROUND((G17+D10)/D10,2)</f>
        <v>1.03</v>
      </c>
      <c r="F29" s="35"/>
      <c r="G29" s="17"/>
      <c r="H29" s="60"/>
    </row>
    <row r="30" spans="2:12" ht="23.25" x14ac:dyDescent="0.25">
      <c r="B30" s="16"/>
      <c r="C30" s="221"/>
      <c r="D30" s="34" t="s">
        <v>146</v>
      </c>
      <c r="E30" s="35">
        <f>ROUND((G18+G19+D10)/D10,2)</f>
        <v>1.01</v>
      </c>
      <c r="F30" s="35"/>
      <c r="G30" s="24"/>
      <c r="H30" s="66"/>
    </row>
    <row r="31" spans="2:12" ht="23.25" x14ac:dyDescent="0.25">
      <c r="B31" s="16"/>
      <c r="C31" s="221"/>
      <c r="D31" s="34" t="s">
        <v>147</v>
      </c>
      <c r="E31" s="35">
        <f>ROUND((G20+D10)/D10,2)</f>
        <v>1</v>
      </c>
      <c r="F31" s="17"/>
      <c r="G31" s="24"/>
      <c r="H31" s="60"/>
    </row>
    <row r="32" spans="2:12" ht="23.25" x14ac:dyDescent="0.25">
      <c r="B32" s="16"/>
      <c r="C32" s="221"/>
      <c r="D32" s="36" t="s">
        <v>148</v>
      </c>
      <c r="E32" s="37">
        <f>ROUND((SUM(G21:G26)+D10)/D10,2)</f>
        <v>2.8</v>
      </c>
      <c r="F32" s="17"/>
      <c r="G32" s="24"/>
      <c r="H32" s="60"/>
    </row>
    <row r="33" spans="2:27" ht="25.5" x14ac:dyDescent="0.25">
      <c r="B33" s="16"/>
      <c r="C33" s="16"/>
      <c r="D33" s="38" t="s">
        <v>149</v>
      </c>
      <c r="E33" s="39">
        <f>SUM(E29:E32)-IF(D14="сплошная",3,2)</f>
        <v>2.84</v>
      </c>
      <c r="F33" s="40"/>
      <c r="G33" s="15"/>
      <c r="H33" s="60"/>
    </row>
    <row r="34" spans="2:27" ht="23.25" x14ac:dyDescent="0.25">
      <c r="B34" s="16"/>
      <c r="C34" s="16"/>
      <c r="D34" s="16"/>
      <c r="E34" s="41"/>
      <c r="F34" s="16"/>
      <c r="G34" s="15"/>
      <c r="H34" s="60"/>
    </row>
    <row r="35" spans="2:27" ht="25.5" x14ac:dyDescent="0.35">
      <c r="B35" s="25"/>
      <c r="C35" s="42" t="s">
        <v>150</v>
      </c>
      <c r="D35" s="222">
        <f>E33*D10</f>
        <v>89806.281199999998</v>
      </c>
      <c r="E35" s="222"/>
      <c r="F35" s="16"/>
      <c r="G35" s="15"/>
      <c r="H35" s="60"/>
    </row>
    <row r="36" spans="2:27" ht="18.75" x14ac:dyDescent="0.3">
      <c r="B36" s="16"/>
      <c r="C36" s="43" t="s">
        <v>151</v>
      </c>
      <c r="D36" s="223">
        <f>D35/D9</f>
        <v>89.65476464774531</v>
      </c>
      <c r="E36" s="223"/>
      <c r="F36" s="16"/>
      <c r="G36" s="16"/>
      <c r="H36" s="67"/>
    </row>
    <row r="39" spans="2:27" ht="60.75" x14ac:dyDescent="0.8">
      <c r="B39" s="224" t="str">
        <f>CONCATENATE("ЛОТ № ",K42)</f>
        <v>ЛОТ № 2</v>
      </c>
      <c r="C39" s="224"/>
      <c r="D39" s="224"/>
      <c r="E39" s="224"/>
      <c r="F39" s="224"/>
      <c r="G39" s="224"/>
      <c r="H39" s="224"/>
    </row>
    <row r="40" spans="2:27" ht="18.75" x14ac:dyDescent="0.25">
      <c r="B40" s="225" t="s">
        <v>123</v>
      </c>
      <c r="C40" s="225"/>
      <c r="D40" s="225"/>
      <c r="E40" s="225"/>
      <c r="F40" s="225"/>
      <c r="G40" s="225"/>
      <c r="H40" s="60"/>
    </row>
    <row r="41" spans="2:27" ht="25.5" x14ac:dyDescent="0.25">
      <c r="B41" s="16"/>
      <c r="C41" s="26" t="s">
        <v>124</v>
      </c>
      <c r="D41" s="27"/>
      <c r="E41" s="16"/>
      <c r="F41" s="16"/>
      <c r="G41" s="15"/>
      <c r="H41" s="60"/>
      <c r="I41" s="61"/>
      <c r="J41" s="61"/>
      <c r="K41" s="61"/>
      <c r="L41" s="61" t="s">
        <v>86</v>
      </c>
      <c r="M41" s="61" t="s">
        <v>78</v>
      </c>
      <c r="N41" s="61" t="s">
        <v>79</v>
      </c>
      <c r="O41" s="61" t="s">
        <v>85</v>
      </c>
      <c r="P41" s="62" t="s">
        <v>80</v>
      </c>
      <c r="Q41" s="61" t="s">
        <v>69</v>
      </c>
      <c r="R41" s="7" t="s">
        <v>81</v>
      </c>
      <c r="S41" s="7" t="s">
        <v>153</v>
      </c>
      <c r="T41" s="61" t="s">
        <v>35</v>
      </c>
      <c r="U41" s="61" t="s">
        <v>131</v>
      </c>
      <c r="V41" s="61" t="s">
        <v>84</v>
      </c>
      <c r="W41" s="7" t="s">
        <v>82</v>
      </c>
      <c r="X41" s="7" t="s">
        <v>83</v>
      </c>
      <c r="Y41" s="61" t="s">
        <v>154</v>
      </c>
      <c r="Z41" s="61"/>
    </row>
    <row r="42" spans="2:27" ht="39.950000000000003" customHeight="1" x14ac:dyDescent="0.25">
      <c r="B42" s="17"/>
      <c r="C42" s="226" t="s">
        <v>125</v>
      </c>
      <c r="D42" s="229" t="s">
        <v>152</v>
      </c>
      <c r="E42" s="230"/>
      <c r="F42" s="230"/>
      <c r="G42" s="231"/>
      <c r="H42" s="63"/>
      <c r="I42" s="61" t="s">
        <v>77</v>
      </c>
      <c r="J42" s="61"/>
      <c r="K42" s="9">
        <v>2</v>
      </c>
      <c r="L42" s="68" t="s">
        <v>25</v>
      </c>
      <c r="M42" s="68">
        <v>8</v>
      </c>
      <c r="N42" s="68">
        <v>23</v>
      </c>
      <c r="O42" s="68">
        <v>1</v>
      </c>
      <c r="P42" s="62">
        <v>3.9</v>
      </c>
      <c r="Q42" s="7">
        <v>873.58</v>
      </c>
      <c r="R42" s="7">
        <v>30149.82</v>
      </c>
      <c r="S42" s="9" t="s">
        <v>41</v>
      </c>
      <c r="T42" s="9" t="s">
        <v>17</v>
      </c>
      <c r="U42" s="9">
        <v>45</v>
      </c>
      <c r="V42" s="74">
        <v>0.98</v>
      </c>
      <c r="W42" s="7">
        <v>2.63</v>
      </c>
      <c r="X42" s="7">
        <v>79294.03</v>
      </c>
      <c r="Y42" s="64">
        <v>90.8</v>
      </c>
      <c r="Z42" s="61"/>
      <c r="AA42" s="59">
        <v>1</v>
      </c>
    </row>
    <row r="43" spans="2:27" ht="19.5" x14ac:dyDescent="0.25">
      <c r="B43" s="17"/>
      <c r="C43" s="227"/>
      <c r="D43" s="232" t="str">
        <f>CONCATENATE(L42, " участковое лесничество")</f>
        <v>Вишнево-Полянское участковое лесничество</v>
      </c>
      <c r="E43" s="232"/>
      <c r="F43" s="232"/>
      <c r="G43" s="232"/>
      <c r="H43" s="63"/>
      <c r="I43" s="61"/>
      <c r="J43" s="61">
        <v>2</v>
      </c>
      <c r="K43" s="61"/>
      <c r="L43" s="61"/>
      <c r="M43" s="61"/>
      <c r="N43" s="61"/>
      <c r="O43" s="61"/>
      <c r="P43" s="61"/>
      <c r="Q43" s="61"/>
      <c r="R43" s="61"/>
      <c r="S43" s="61"/>
      <c r="T43" s="61"/>
      <c r="U43" s="61"/>
      <c r="V43" s="61"/>
      <c r="W43" s="61"/>
      <c r="X43" s="61"/>
      <c r="Y43" s="61"/>
      <c r="Z43" s="61"/>
    </row>
    <row r="44" spans="2:27" ht="19.5" x14ac:dyDescent="0.25">
      <c r="B44" s="17"/>
      <c r="C44" s="228"/>
      <c r="D44" s="232" t="str">
        <f>CONCATENATE("кв. ",M42," ","выд."," ",N42," ","делянка", " ",O42)</f>
        <v>кв. 8 выд. 23 делянка 1</v>
      </c>
      <c r="E44" s="232"/>
      <c r="F44" s="232"/>
      <c r="G44" s="232"/>
      <c r="H44" s="63"/>
      <c r="I44" s="61"/>
      <c r="J44" s="61"/>
      <c r="K44" s="61"/>
      <c r="L44" s="61"/>
      <c r="M44" s="61"/>
      <c r="N44" s="61"/>
      <c r="O44" s="61"/>
      <c r="P44" s="61"/>
      <c r="Q44" s="61"/>
      <c r="R44" s="61"/>
      <c r="S44" s="61"/>
      <c r="T44" s="61"/>
      <c r="U44" s="61"/>
      <c r="V44" s="61"/>
      <c r="W44" s="61"/>
      <c r="X44" s="61"/>
      <c r="Y44" s="61"/>
      <c r="Z44" s="61"/>
    </row>
    <row r="45" spans="2:27" ht="23.25" x14ac:dyDescent="0.25">
      <c r="B45" s="16"/>
      <c r="C45" s="28" t="s">
        <v>126</v>
      </c>
      <c r="D45" s="18">
        <f>P42</f>
        <v>3.9</v>
      </c>
      <c r="E45" s="29"/>
      <c r="F45" s="17"/>
      <c r="G45" s="15"/>
      <c r="H45" s="60"/>
    </row>
    <row r="46" spans="2:27" ht="22.5" x14ac:dyDescent="0.25">
      <c r="B46" s="16"/>
      <c r="C46" s="30" t="s">
        <v>127</v>
      </c>
      <c r="D46" s="80">
        <f>Q42</f>
        <v>873.58</v>
      </c>
      <c r="E46" s="209" t="s">
        <v>128</v>
      </c>
      <c r="F46" s="210"/>
      <c r="G46" s="213">
        <f>D47/D46</f>
        <v>34.51294672497081</v>
      </c>
      <c r="H46" s="60"/>
    </row>
    <row r="47" spans="2:27" ht="22.5" x14ac:dyDescent="0.25">
      <c r="B47" s="16"/>
      <c r="C47" s="30" t="s">
        <v>129</v>
      </c>
      <c r="D47" s="19">
        <f>R42</f>
        <v>30149.82</v>
      </c>
      <c r="E47" s="211"/>
      <c r="F47" s="212"/>
      <c r="G47" s="214"/>
      <c r="H47" s="60"/>
    </row>
    <row r="48" spans="2:27" ht="23.25" x14ac:dyDescent="0.25">
      <c r="B48" s="16"/>
      <c r="C48" s="31"/>
      <c r="D48" s="20"/>
      <c r="E48" s="32"/>
      <c r="F48" s="16"/>
      <c r="G48" s="15"/>
      <c r="H48" s="60"/>
    </row>
    <row r="49" spans="2:8" ht="23.25" x14ac:dyDescent="0.25">
      <c r="B49" s="16"/>
      <c r="C49" s="55" t="s">
        <v>130</v>
      </c>
      <c r="D49" s="69" t="str">
        <f>S42</f>
        <v>8ОС2Б+ЛП</v>
      </c>
      <c r="E49" s="16"/>
      <c r="F49" s="16"/>
      <c r="G49" s="15"/>
      <c r="H49" s="60"/>
    </row>
    <row r="50" spans="2:8" ht="23.25" x14ac:dyDescent="0.25">
      <c r="B50" s="16"/>
      <c r="C50" s="55" t="s">
        <v>131</v>
      </c>
      <c r="D50" s="69">
        <f>U42</f>
        <v>45</v>
      </c>
      <c r="E50" s="16"/>
      <c r="F50" s="16"/>
      <c r="G50" s="15"/>
      <c r="H50" s="60"/>
    </row>
    <row r="51" spans="2:8" ht="23.25" x14ac:dyDescent="0.25">
      <c r="B51" s="16"/>
      <c r="C51" s="55" t="s">
        <v>132</v>
      </c>
      <c r="D51" s="56" t="s">
        <v>133</v>
      </c>
      <c r="E51" s="16"/>
      <c r="F51" s="16"/>
      <c r="G51" s="15"/>
      <c r="H51" s="60"/>
    </row>
    <row r="52" spans="2:8" ht="24" thickBot="1" x14ac:dyDescent="0.3">
      <c r="B52" s="16"/>
      <c r="C52" s="16"/>
      <c r="D52" s="16"/>
      <c r="E52" s="16"/>
      <c r="F52" s="16"/>
      <c r="G52" s="15"/>
      <c r="H52" s="60"/>
    </row>
    <row r="53" spans="2:8" ht="48" thickBot="1" x14ac:dyDescent="0.3">
      <c r="B53" s="215" t="s">
        <v>70</v>
      </c>
      <c r="C53" s="216"/>
      <c r="D53" s="21" t="s">
        <v>134</v>
      </c>
      <c r="E53" s="217" t="s">
        <v>135</v>
      </c>
      <c r="F53" s="218"/>
      <c r="G53" s="22" t="s">
        <v>136</v>
      </c>
      <c r="H53" s="60"/>
    </row>
    <row r="54" spans="2:8" ht="24" thickBot="1" x14ac:dyDescent="0.3">
      <c r="B54" s="219" t="s">
        <v>137</v>
      </c>
      <c r="C54" s="220"/>
      <c r="D54" s="99">
        <v>191.3</v>
      </c>
      <c r="E54" s="99">
        <f>D45</f>
        <v>3.9</v>
      </c>
      <c r="F54" s="44" t="s">
        <v>68</v>
      </c>
      <c r="G54" s="45">
        <f t="shared" ref="G54:G61" si="1">D54*E54</f>
        <v>746.07</v>
      </c>
      <c r="H54" s="233"/>
    </row>
    <row r="55" spans="2:8" ht="51.6" customHeight="1" x14ac:dyDescent="0.25">
      <c r="B55" s="205" t="s">
        <v>138</v>
      </c>
      <c r="C55" s="206"/>
      <c r="D55" s="100">
        <v>97.44</v>
      </c>
      <c r="E55" s="100">
        <f>V42</f>
        <v>0.98</v>
      </c>
      <c r="F55" s="46" t="s">
        <v>71</v>
      </c>
      <c r="G55" s="47">
        <f t="shared" si="1"/>
        <v>95.491199999999992</v>
      </c>
      <c r="H55" s="233"/>
    </row>
    <row r="56" spans="2:8" ht="24" thickBot="1" x14ac:dyDescent="0.3">
      <c r="B56" s="201" t="s">
        <v>139</v>
      </c>
      <c r="C56" s="202"/>
      <c r="D56" s="101">
        <v>151.63</v>
      </c>
      <c r="E56" s="101">
        <f>V42</f>
        <v>0.98</v>
      </c>
      <c r="F56" s="48" t="s">
        <v>71</v>
      </c>
      <c r="G56" s="49">
        <f t="shared" si="1"/>
        <v>148.59739999999999</v>
      </c>
      <c r="H56" s="233"/>
    </row>
    <row r="57" spans="2:8" ht="24" thickBot="1" x14ac:dyDescent="0.3">
      <c r="B57" s="203" t="s">
        <v>72</v>
      </c>
      <c r="C57" s="204"/>
      <c r="D57" s="102">
        <v>731.97</v>
      </c>
      <c r="E57" s="102"/>
      <c r="F57" s="50" t="s">
        <v>68</v>
      </c>
      <c r="G57" s="51">
        <f t="shared" si="1"/>
        <v>0</v>
      </c>
      <c r="H57" s="233"/>
    </row>
    <row r="58" spans="2:8" ht="43.15" customHeight="1" x14ac:dyDescent="0.25">
      <c r="B58" s="205" t="s">
        <v>140</v>
      </c>
      <c r="C58" s="206"/>
      <c r="D58" s="100">
        <v>652.6</v>
      </c>
      <c r="E58" s="100">
        <f>D45*2</f>
        <v>7.8</v>
      </c>
      <c r="F58" s="46" t="s">
        <v>68</v>
      </c>
      <c r="G58" s="47">
        <f t="shared" si="1"/>
        <v>5090.28</v>
      </c>
      <c r="H58" s="233"/>
    </row>
    <row r="59" spans="2:8" ht="23.25" x14ac:dyDescent="0.25">
      <c r="B59" s="207" t="s">
        <v>141</v>
      </c>
      <c r="C59" s="208"/>
      <c r="D59" s="103">
        <v>526.99</v>
      </c>
      <c r="E59" s="103"/>
      <c r="F59" s="52" t="s">
        <v>68</v>
      </c>
      <c r="G59" s="53">
        <f t="shared" si="1"/>
        <v>0</v>
      </c>
      <c r="H59" s="233"/>
    </row>
    <row r="60" spans="2:8" ht="23.25" x14ac:dyDescent="0.25">
      <c r="B60" s="207" t="s">
        <v>73</v>
      </c>
      <c r="C60" s="208"/>
      <c r="D60" s="104">
        <v>5438.99</v>
      </c>
      <c r="E60" s="104">
        <f>D45</f>
        <v>3.9</v>
      </c>
      <c r="F60" s="52" t="s">
        <v>68</v>
      </c>
      <c r="G60" s="53">
        <f t="shared" si="1"/>
        <v>21212.060999999998</v>
      </c>
      <c r="H60" s="233"/>
    </row>
    <row r="61" spans="2:8" ht="23.25" x14ac:dyDescent="0.25">
      <c r="B61" s="207" t="s">
        <v>142</v>
      </c>
      <c r="C61" s="208"/>
      <c r="D61" s="104">
        <v>1672.77</v>
      </c>
      <c r="E61" s="104">
        <f>D45</f>
        <v>3.9</v>
      </c>
      <c r="F61" s="52" t="s">
        <v>68</v>
      </c>
      <c r="G61" s="53">
        <f t="shared" si="1"/>
        <v>6523.8029999999999</v>
      </c>
      <c r="H61" s="233"/>
    </row>
    <row r="62" spans="2:8" ht="23.25" x14ac:dyDescent="0.25">
      <c r="B62" s="207" t="s">
        <v>75</v>
      </c>
      <c r="C62" s="208"/>
      <c r="D62" s="104">
        <v>548.24</v>
      </c>
      <c r="E62" s="104">
        <f>D45</f>
        <v>3.9</v>
      </c>
      <c r="F62" s="52" t="s">
        <v>68</v>
      </c>
      <c r="G62" s="53">
        <f>D62*E62</f>
        <v>2138.136</v>
      </c>
      <c r="H62" s="233"/>
    </row>
    <row r="63" spans="2:8" ht="24" thickBot="1" x14ac:dyDescent="0.3">
      <c r="B63" s="201" t="s">
        <v>74</v>
      </c>
      <c r="C63" s="202"/>
      <c r="D63" s="101">
        <v>340.74</v>
      </c>
      <c r="E63" s="101">
        <f>D45*10</f>
        <v>39</v>
      </c>
      <c r="F63" s="48" t="s">
        <v>68</v>
      </c>
      <c r="G63" s="54">
        <f>D63*E63</f>
        <v>13288.86</v>
      </c>
      <c r="H63" s="233"/>
    </row>
    <row r="64" spans="2:8" ht="23.25" x14ac:dyDescent="0.25">
      <c r="B64" s="16"/>
      <c r="C64" s="33"/>
      <c r="D64" s="33"/>
      <c r="E64" s="23"/>
      <c r="F64" s="23"/>
      <c r="G64" s="15"/>
      <c r="H64" s="65"/>
    </row>
    <row r="65" spans="2:27" ht="25.5" x14ac:dyDescent="0.25">
      <c r="B65" s="16"/>
      <c r="C65" s="26" t="s">
        <v>143</v>
      </c>
      <c r="D65" s="27"/>
      <c r="E65" s="16"/>
      <c r="F65" s="16"/>
      <c r="G65" s="15"/>
      <c r="H65" s="60"/>
    </row>
    <row r="66" spans="2:27" ht="18.75" x14ac:dyDescent="0.25">
      <c r="B66" s="16"/>
      <c r="C66" s="221" t="s">
        <v>144</v>
      </c>
      <c r="D66" s="34" t="s">
        <v>145</v>
      </c>
      <c r="E66" s="35">
        <f>ROUND((G54+D47)/D47,2)</f>
        <v>1.02</v>
      </c>
      <c r="F66" s="35"/>
      <c r="G66" s="17"/>
      <c r="H66" s="60"/>
    </row>
    <row r="67" spans="2:27" ht="23.25" x14ac:dyDescent="0.25">
      <c r="B67" s="16"/>
      <c r="C67" s="221"/>
      <c r="D67" s="34" t="s">
        <v>146</v>
      </c>
      <c r="E67" s="35">
        <f>ROUND((G55+G56+D47)/D47,2)</f>
        <v>1.01</v>
      </c>
      <c r="F67" s="35"/>
      <c r="G67" s="24"/>
      <c r="H67" s="66"/>
    </row>
    <row r="68" spans="2:27" ht="23.25" x14ac:dyDescent="0.25">
      <c r="B68" s="16"/>
      <c r="C68" s="221"/>
      <c r="D68" s="34" t="s">
        <v>147</v>
      </c>
      <c r="E68" s="35">
        <f>ROUND((G57+D47)/D47,2)</f>
        <v>1</v>
      </c>
      <c r="F68" s="17"/>
      <c r="G68" s="24"/>
      <c r="H68" s="60"/>
    </row>
    <row r="69" spans="2:27" ht="23.25" x14ac:dyDescent="0.25">
      <c r="B69" s="16"/>
      <c r="C69" s="221"/>
      <c r="D69" s="36" t="s">
        <v>148</v>
      </c>
      <c r="E69" s="37">
        <f>ROUND((SUM(G58:G63)+D47)/D47,2)</f>
        <v>2.6</v>
      </c>
      <c r="F69" s="17"/>
      <c r="G69" s="24"/>
      <c r="H69" s="60"/>
    </row>
    <row r="70" spans="2:27" ht="25.5" x14ac:dyDescent="0.25">
      <c r="B70" s="16"/>
      <c r="C70" s="16"/>
      <c r="D70" s="38" t="s">
        <v>149</v>
      </c>
      <c r="E70" s="39">
        <f>SUM(E66:E69)-IF(D51="сплошная",3,2)</f>
        <v>2.6300000000000008</v>
      </c>
      <c r="F70" s="40"/>
      <c r="G70" s="15"/>
      <c r="H70" s="60"/>
    </row>
    <row r="71" spans="2:27" ht="23.25" x14ac:dyDescent="0.25">
      <c r="B71" s="16"/>
      <c r="C71" s="16"/>
      <c r="D71" s="16"/>
      <c r="E71" s="41"/>
      <c r="F71" s="16"/>
      <c r="G71" s="15"/>
      <c r="H71" s="60"/>
    </row>
    <row r="72" spans="2:27" ht="25.5" x14ac:dyDescent="0.35">
      <c r="B72" s="25"/>
      <c r="C72" s="42" t="s">
        <v>150</v>
      </c>
      <c r="D72" s="222">
        <f>E70*D47</f>
        <v>79294.026600000027</v>
      </c>
      <c r="E72" s="222"/>
      <c r="F72" s="16"/>
      <c r="G72" s="15"/>
      <c r="H72" s="60"/>
    </row>
    <row r="73" spans="2:27" ht="18.75" x14ac:dyDescent="0.3">
      <c r="B73" s="16"/>
      <c r="C73" s="43" t="s">
        <v>151</v>
      </c>
      <c r="D73" s="223">
        <f>D72/D46</f>
        <v>90.769049886673258</v>
      </c>
      <c r="E73" s="223"/>
      <c r="F73" s="16"/>
      <c r="G73" s="16"/>
      <c r="H73" s="67"/>
    </row>
    <row r="76" spans="2:27" ht="60.75" x14ac:dyDescent="0.8">
      <c r="B76" s="224" t="str">
        <f>CONCATENATE("ЛОТ № ",K79)</f>
        <v>ЛОТ № 3</v>
      </c>
      <c r="C76" s="224"/>
      <c r="D76" s="224"/>
      <c r="E76" s="224"/>
      <c r="F76" s="224"/>
      <c r="G76" s="224"/>
      <c r="H76" s="224"/>
    </row>
    <row r="77" spans="2:27" ht="18.75" x14ac:dyDescent="0.25">
      <c r="B77" s="225" t="s">
        <v>123</v>
      </c>
      <c r="C77" s="225"/>
      <c r="D77" s="225"/>
      <c r="E77" s="225"/>
      <c r="F77" s="225"/>
      <c r="G77" s="225"/>
      <c r="H77" s="60"/>
    </row>
    <row r="78" spans="2:27" ht="25.5" x14ac:dyDescent="0.25">
      <c r="B78" s="16"/>
      <c r="C78" s="26" t="s">
        <v>124</v>
      </c>
      <c r="D78" s="27"/>
      <c r="E78" s="16"/>
      <c r="F78" s="16"/>
      <c r="G78" s="15"/>
      <c r="H78" s="60"/>
      <c r="I78" s="61"/>
      <c r="J78" s="61"/>
      <c r="K78" s="61"/>
      <c r="L78" s="61" t="s">
        <v>86</v>
      </c>
      <c r="M78" s="61" t="s">
        <v>78</v>
      </c>
      <c r="N78" s="61" t="s">
        <v>79</v>
      </c>
      <c r="O78" s="61" t="s">
        <v>85</v>
      </c>
      <c r="P78" s="62" t="s">
        <v>80</v>
      </c>
      <c r="Q78" s="61" t="s">
        <v>69</v>
      </c>
      <c r="R78" s="7" t="s">
        <v>81</v>
      </c>
      <c r="S78" s="7" t="s">
        <v>153</v>
      </c>
      <c r="T78" s="61" t="s">
        <v>35</v>
      </c>
      <c r="U78" s="61" t="s">
        <v>131</v>
      </c>
      <c r="V78" s="61" t="s">
        <v>84</v>
      </c>
      <c r="W78" s="7" t="s">
        <v>82</v>
      </c>
      <c r="X78" s="7" t="s">
        <v>83</v>
      </c>
      <c r="Y78" s="61" t="s">
        <v>154</v>
      </c>
      <c r="Z78" s="61"/>
    </row>
    <row r="79" spans="2:27" ht="39.950000000000003" customHeight="1" x14ac:dyDescent="0.25">
      <c r="B79" s="17"/>
      <c r="C79" s="226" t="s">
        <v>125</v>
      </c>
      <c r="D79" s="229" t="s">
        <v>152</v>
      </c>
      <c r="E79" s="230"/>
      <c r="F79" s="230"/>
      <c r="G79" s="231"/>
      <c r="H79" s="63"/>
      <c r="I79" s="61" t="s">
        <v>77</v>
      </c>
      <c r="J79" s="61"/>
      <c r="K79" s="9">
        <v>3</v>
      </c>
      <c r="L79" s="68" t="s">
        <v>25</v>
      </c>
      <c r="M79" s="68">
        <v>12</v>
      </c>
      <c r="N79" s="68">
        <v>27</v>
      </c>
      <c r="O79" s="68">
        <v>1</v>
      </c>
      <c r="P79" s="62">
        <v>5.5</v>
      </c>
      <c r="Q79" s="7">
        <v>1032.46</v>
      </c>
      <c r="R79" s="7">
        <v>73032.149999999994</v>
      </c>
      <c r="S79" s="9" t="s">
        <v>52</v>
      </c>
      <c r="T79" s="9" t="s">
        <v>17</v>
      </c>
      <c r="U79" s="9">
        <v>45</v>
      </c>
      <c r="V79" s="74">
        <v>1.02</v>
      </c>
      <c r="W79" s="7">
        <v>1.94</v>
      </c>
      <c r="X79" s="7">
        <v>141682.37</v>
      </c>
      <c r="Y79" s="64">
        <v>137.19999999999999</v>
      </c>
      <c r="Z79" s="61"/>
      <c r="AA79" s="59">
        <v>1</v>
      </c>
    </row>
    <row r="80" spans="2:27" ht="19.5" x14ac:dyDescent="0.25">
      <c r="B80" s="17"/>
      <c r="C80" s="227"/>
      <c r="D80" s="232" t="str">
        <f>CONCATENATE(L79, " участковое лесничество")</f>
        <v>Вишнево-Полянское участковое лесничество</v>
      </c>
      <c r="E80" s="232"/>
      <c r="F80" s="232"/>
      <c r="G80" s="232"/>
      <c r="H80" s="63"/>
      <c r="I80" s="61"/>
      <c r="J80" s="61">
        <v>3</v>
      </c>
      <c r="K80" s="61"/>
      <c r="L80" s="61"/>
      <c r="M80" s="61"/>
      <c r="N80" s="61"/>
      <c r="O80" s="61"/>
      <c r="P80" s="61"/>
      <c r="Q80" s="61"/>
      <c r="R80" s="61"/>
      <c r="S80" s="61"/>
      <c r="T80" s="61"/>
      <c r="U80" s="61"/>
      <c r="V80" s="61"/>
      <c r="W80" s="61"/>
      <c r="X80" s="61"/>
      <c r="Y80" s="61"/>
      <c r="Z80" s="61"/>
    </row>
    <row r="81" spans="2:26" ht="19.5" x14ac:dyDescent="0.25">
      <c r="B81" s="17"/>
      <c r="C81" s="228"/>
      <c r="D81" s="232" t="str">
        <f>CONCATENATE("кв. ",M79," ","выд."," ",N79," ","делянка", " ",O79)</f>
        <v>кв. 12 выд. 27 делянка 1</v>
      </c>
      <c r="E81" s="232"/>
      <c r="F81" s="232"/>
      <c r="G81" s="232"/>
      <c r="H81" s="63"/>
      <c r="I81" s="61"/>
      <c r="J81" s="61"/>
      <c r="K81" s="61"/>
      <c r="L81" s="61"/>
      <c r="M81" s="61"/>
      <c r="N81" s="61"/>
      <c r="O81" s="61"/>
      <c r="P81" s="61"/>
      <c r="Q81" s="61"/>
      <c r="R81" s="61"/>
      <c r="S81" s="61"/>
      <c r="T81" s="61"/>
      <c r="U81" s="61"/>
      <c r="V81" s="61"/>
      <c r="W81" s="61"/>
      <c r="X81" s="61"/>
      <c r="Y81" s="61"/>
      <c r="Z81" s="61"/>
    </row>
    <row r="82" spans="2:26" ht="23.25" x14ac:dyDescent="0.25">
      <c r="B82" s="16"/>
      <c r="C82" s="28" t="s">
        <v>126</v>
      </c>
      <c r="D82" s="18">
        <f>P79</f>
        <v>5.5</v>
      </c>
      <c r="E82" s="29"/>
      <c r="F82" s="17"/>
      <c r="G82" s="15"/>
      <c r="H82" s="60"/>
    </row>
    <row r="83" spans="2:26" ht="22.5" x14ac:dyDescent="0.25">
      <c r="B83" s="16"/>
      <c r="C83" s="30" t="s">
        <v>127</v>
      </c>
      <c r="D83" s="80">
        <f>Q79</f>
        <v>1032.46</v>
      </c>
      <c r="E83" s="209" t="s">
        <v>128</v>
      </c>
      <c r="F83" s="210"/>
      <c r="G83" s="213">
        <f>D84/D83</f>
        <v>70.736057571237623</v>
      </c>
      <c r="H83" s="60"/>
    </row>
    <row r="84" spans="2:26" ht="22.5" x14ac:dyDescent="0.25">
      <c r="B84" s="16"/>
      <c r="C84" s="30" t="s">
        <v>129</v>
      </c>
      <c r="D84" s="19">
        <f>R79</f>
        <v>73032.149999999994</v>
      </c>
      <c r="E84" s="211"/>
      <c r="F84" s="212"/>
      <c r="G84" s="214"/>
      <c r="H84" s="60"/>
    </row>
    <row r="85" spans="2:26" ht="23.25" x14ac:dyDescent="0.25">
      <c r="B85" s="16"/>
      <c r="C85" s="31"/>
      <c r="D85" s="20"/>
      <c r="E85" s="32"/>
      <c r="F85" s="16"/>
      <c r="G85" s="15"/>
      <c r="H85" s="60"/>
    </row>
    <row r="86" spans="2:26" ht="23.25" x14ac:dyDescent="0.25">
      <c r="B86" s="16"/>
      <c r="C86" s="55" t="s">
        <v>130</v>
      </c>
      <c r="D86" s="69" t="str">
        <f>S79</f>
        <v>6ОС3Б1ЛП+КЛ</v>
      </c>
      <c r="E86" s="16"/>
      <c r="F86" s="16"/>
      <c r="G86" s="15"/>
      <c r="H86" s="60"/>
    </row>
    <row r="87" spans="2:26" ht="23.25" x14ac:dyDescent="0.25">
      <c r="B87" s="16"/>
      <c r="C87" s="55" t="s">
        <v>131</v>
      </c>
      <c r="D87" s="69">
        <f>U79</f>
        <v>45</v>
      </c>
      <c r="E87" s="16"/>
      <c r="F87" s="16"/>
      <c r="G87" s="15"/>
      <c r="H87" s="60"/>
    </row>
    <row r="88" spans="2:26" ht="23.25" x14ac:dyDescent="0.25">
      <c r="B88" s="16"/>
      <c r="C88" s="55" t="s">
        <v>132</v>
      </c>
      <c r="D88" s="56" t="s">
        <v>133</v>
      </c>
      <c r="E88" s="16"/>
      <c r="F88" s="16"/>
      <c r="G88" s="15"/>
      <c r="H88" s="60"/>
    </row>
    <row r="89" spans="2:26" ht="24" thickBot="1" x14ac:dyDescent="0.3">
      <c r="B89" s="16"/>
      <c r="C89" s="16"/>
      <c r="D89" s="16"/>
      <c r="E89" s="16"/>
      <c r="F89" s="16"/>
      <c r="G89" s="15"/>
      <c r="H89" s="60"/>
    </row>
    <row r="90" spans="2:26" ht="48" thickBot="1" x14ac:dyDescent="0.3">
      <c r="B90" s="215" t="s">
        <v>70</v>
      </c>
      <c r="C90" s="216"/>
      <c r="D90" s="21" t="s">
        <v>134</v>
      </c>
      <c r="E90" s="217" t="s">
        <v>135</v>
      </c>
      <c r="F90" s="218"/>
      <c r="G90" s="22" t="s">
        <v>136</v>
      </c>
      <c r="H90" s="60"/>
    </row>
    <row r="91" spans="2:26" ht="24" thickBot="1" x14ac:dyDescent="0.3">
      <c r="B91" s="219" t="s">
        <v>137</v>
      </c>
      <c r="C91" s="220"/>
      <c r="D91" s="99">
        <v>191.3</v>
      </c>
      <c r="E91" s="99">
        <f>D82</f>
        <v>5.5</v>
      </c>
      <c r="F91" s="44" t="s">
        <v>68</v>
      </c>
      <c r="G91" s="45">
        <f t="shared" ref="G91:G98" si="2">D91*E91</f>
        <v>1052.1500000000001</v>
      </c>
      <c r="H91" s="233"/>
    </row>
    <row r="92" spans="2:26" ht="49.9" customHeight="1" x14ac:dyDescent="0.25">
      <c r="B92" s="205" t="s">
        <v>138</v>
      </c>
      <c r="C92" s="206"/>
      <c r="D92" s="100">
        <v>97.44</v>
      </c>
      <c r="E92" s="100">
        <f>V79</f>
        <v>1.02</v>
      </c>
      <c r="F92" s="46" t="s">
        <v>71</v>
      </c>
      <c r="G92" s="47">
        <f t="shared" si="2"/>
        <v>99.388800000000003</v>
      </c>
      <c r="H92" s="233"/>
    </row>
    <row r="93" spans="2:26" ht="24" thickBot="1" x14ac:dyDescent="0.3">
      <c r="B93" s="201" t="s">
        <v>139</v>
      </c>
      <c r="C93" s="202"/>
      <c r="D93" s="101">
        <v>151.63</v>
      </c>
      <c r="E93" s="101">
        <f>V79</f>
        <v>1.02</v>
      </c>
      <c r="F93" s="48" t="s">
        <v>71</v>
      </c>
      <c r="G93" s="49">
        <f t="shared" si="2"/>
        <v>154.6626</v>
      </c>
      <c r="H93" s="233"/>
    </row>
    <row r="94" spans="2:26" ht="24" thickBot="1" x14ac:dyDescent="0.3">
      <c r="B94" s="203" t="s">
        <v>72</v>
      </c>
      <c r="C94" s="204"/>
      <c r="D94" s="102">
        <v>731.97</v>
      </c>
      <c r="E94" s="102"/>
      <c r="F94" s="50" t="s">
        <v>68</v>
      </c>
      <c r="G94" s="51">
        <f t="shared" si="2"/>
        <v>0</v>
      </c>
      <c r="H94" s="233"/>
    </row>
    <row r="95" spans="2:26" ht="45.6" customHeight="1" x14ac:dyDescent="0.25">
      <c r="B95" s="205" t="s">
        <v>140</v>
      </c>
      <c r="C95" s="206"/>
      <c r="D95" s="100">
        <v>652.6</v>
      </c>
      <c r="E95" s="100">
        <f>D82*2</f>
        <v>11</v>
      </c>
      <c r="F95" s="46" t="s">
        <v>68</v>
      </c>
      <c r="G95" s="47">
        <f t="shared" si="2"/>
        <v>7178.6</v>
      </c>
      <c r="H95" s="233"/>
    </row>
    <row r="96" spans="2:26" ht="23.25" x14ac:dyDescent="0.25">
      <c r="B96" s="207" t="s">
        <v>141</v>
      </c>
      <c r="C96" s="208"/>
      <c r="D96" s="103">
        <v>526.99</v>
      </c>
      <c r="E96" s="103"/>
      <c r="F96" s="52" t="s">
        <v>68</v>
      </c>
      <c r="G96" s="53">
        <f t="shared" si="2"/>
        <v>0</v>
      </c>
      <c r="H96" s="233"/>
    </row>
    <row r="97" spans="2:8" ht="23.25" x14ac:dyDescent="0.25">
      <c r="B97" s="207" t="s">
        <v>73</v>
      </c>
      <c r="C97" s="208"/>
      <c r="D97" s="104">
        <v>5438.99</v>
      </c>
      <c r="E97" s="104">
        <f>D82</f>
        <v>5.5</v>
      </c>
      <c r="F97" s="52" t="s">
        <v>68</v>
      </c>
      <c r="G97" s="53">
        <f t="shared" si="2"/>
        <v>29914.445</v>
      </c>
      <c r="H97" s="233"/>
    </row>
    <row r="98" spans="2:8" ht="23.25" x14ac:dyDescent="0.25">
      <c r="B98" s="207" t="s">
        <v>142</v>
      </c>
      <c r="C98" s="208"/>
      <c r="D98" s="104">
        <v>1672.77</v>
      </c>
      <c r="E98" s="104">
        <f>D82</f>
        <v>5.5</v>
      </c>
      <c r="F98" s="52" t="s">
        <v>68</v>
      </c>
      <c r="G98" s="53">
        <f t="shared" si="2"/>
        <v>9200.2350000000006</v>
      </c>
      <c r="H98" s="233"/>
    </row>
    <row r="99" spans="2:8" ht="23.25" x14ac:dyDescent="0.25">
      <c r="B99" s="207" t="s">
        <v>75</v>
      </c>
      <c r="C99" s="208"/>
      <c r="D99" s="104">
        <v>548.24</v>
      </c>
      <c r="E99" s="104">
        <f>D82</f>
        <v>5.5</v>
      </c>
      <c r="F99" s="52" t="s">
        <v>68</v>
      </c>
      <c r="G99" s="53">
        <f>D99*E99</f>
        <v>3015.32</v>
      </c>
      <c r="H99" s="233"/>
    </row>
    <row r="100" spans="2:8" ht="24" thickBot="1" x14ac:dyDescent="0.3">
      <c r="B100" s="201" t="s">
        <v>74</v>
      </c>
      <c r="C100" s="202"/>
      <c r="D100" s="101">
        <v>340.74</v>
      </c>
      <c r="E100" s="101">
        <f>D82*10</f>
        <v>55</v>
      </c>
      <c r="F100" s="48" t="s">
        <v>68</v>
      </c>
      <c r="G100" s="54">
        <f>D100*E100</f>
        <v>18740.7</v>
      </c>
      <c r="H100" s="233"/>
    </row>
    <row r="101" spans="2:8" ht="23.25" x14ac:dyDescent="0.25">
      <c r="B101" s="16"/>
      <c r="C101" s="33"/>
      <c r="D101" s="33"/>
      <c r="E101" s="23"/>
      <c r="F101" s="23"/>
      <c r="G101" s="15"/>
      <c r="H101" s="65"/>
    </row>
    <row r="102" spans="2:8" ht="25.5" x14ac:dyDescent="0.25">
      <c r="B102" s="16"/>
      <c r="C102" s="26" t="s">
        <v>143</v>
      </c>
      <c r="D102" s="27"/>
      <c r="E102" s="16"/>
      <c r="F102" s="16"/>
      <c r="G102" s="15"/>
      <c r="H102" s="60"/>
    </row>
    <row r="103" spans="2:8" ht="18.75" x14ac:dyDescent="0.25">
      <c r="B103" s="16"/>
      <c r="C103" s="221" t="s">
        <v>144</v>
      </c>
      <c r="D103" s="34" t="s">
        <v>145</v>
      </c>
      <c r="E103" s="35">
        <f>ROUND((G91+D84)/D84,2)</f>
        <v>1.01</v>
      </c>
      <c r="F103" s="35"/>
      <c r="G103" s="17"/>
      <c r="H103" s="60"/>
    </row>
    <row r="104" spans="2:8" ht="23.25" x14ac:dyDescent="0.25">
      <c r="B104" s="16"/>
      <c r="C104" s="221"/>
      <c r="D104" s="34" t="s">
        <v>146</v>
      </c>
      <c r="E104" s="35">
        <f>ROUND((G92+G93+D84)/D84,2)</f>
        <v>1</v>
      </c>
      <c r="F104" s="35"/>
      <c r="G104" s="24"/>
      <c r="H104" s="66"/>
    </row>
    <row r="105" spans="2:8" ht="23.25" x14ac:dyDescent="0.25">
      <c r="B105" s="16"/>
      <c r="C105" s="221"/>
      <c r="D105" s="34" t="s">
        <v>147</v>
      </c>
      <c r="E105" s="35">
        <f>ROUND((G94+D84)/D84,2)</f>
        <v>1</v>
      </c>
      <c r="F105" s="17"/>
      <c r="G105" s="24"/>
      <c r="H105" s="60"/>
    </row>
    <row r="106" spans="2:8" ht="23.25" x14ac:dyDescent="0.25">
      <c r="B106" s="16"/>
      <c r="C106" s="221"/>
      <c r="D106" s="36" t="s">
        <v>148</v>
      </c>
      <c r="E106" s="37">
        <f>ROUND((SUM(G95:G100)+D84)/D84,2)</f>
        <v>1.93</v>
      </c>
      <c r="F106" s="17"/>
      <c r="G106" s="24"/>
      <c r="H106" s="60"/>
    </row>
    <row r="107" spans="2:8" ht="25.5" x14ac:dyDescent="0.25">
      <c r="B107" s="16"/>
      <c r="C107" s="16"/>
      <c r="D107" s="38" t="s">
        <v>149</v>
      </c>
      <c r="E107" s="39">
        <f>SUM(E103:E106)-IF(D88="сплошная",3,2)</f>
        <v>1.9399999999999995</v>
      </c>
      <c r="F107" s="40"/>
      <c r="G107" s="15"/>
      <c r="H107" s="60"/>
    </row>
    <row r="108" spans="2:8" ht="23.25" x14ac:dyDescent="0.25">
      <c r="B108" s="16"/>
      <c r="C108" s="16"/>
      <c r="D108" s="16"/>
      <c r="E108" s="41"/>
      <c r="F108" s="16"/>
      <c r="G108" s="15"/>
      <c r="H108" s="60"/>
    </row>
    <row r="109" spans="2:8" ht="25.5" x14ac:dyDescent="0.35">
      <c r="B109" s="25"/>
      <c r="C109" s="42" t="s">
        <v>150</v>
      </c>
      <c r="D109" s="222">
        <f>E107*D84</f>
        <v>141682.37099999996</v>
      </c>
      <c r="E109" s="222"/>
      <c r="F109" s="16"/>
      <c r="G109" s="15"/>
      <c r="H109" s="60"/>
    </row>
    <row r="110" spans="2:8" ht="18.75" x14ac:dyDescent="0.3">
      <c r="B110" s="16"/>
      <c r="C110" s="43" t="s">
        <v>151</v>
      </c>
      <c r="D110" s="223">
        <f>D109/D83</f>
        <v>137.22795168820096</v>
      </c>
      <c r="E110" s="223"/>
      <c r="F110" s="16"/>
      <c r="G110" s="16"/>
      <c r="H110" s="67"/>
    </row>
    <row r="113" spans="2:27" ht="60.75" x14ac:dyDescent="0.8">
      <c r="B113" s="224" t="str">
        <f>CONCATENATE("ЛОТ № ",K116)</f>
        <v>ЛОТ № 4</v>
      </c>
      <c r="C113" s="224"/>
      <c r="D113" s="224"/>
      <c r="E113" s="224"/>
      <c r="F113" s="224"/>
      <c r="G113" s="224"/>
      <c r="H113" s="224"/>
    </row>
    <row r="114" spans="2:27" ht="18.75" x14ac:dyDescent="0.25">
      <c r="B114" s="225" t="s">
        <v>123</v>
      </c>
      <c r="C114" s="225"/>
      <c r="D114" s="225"/>
      <c r="E114" s="225"/>
      <c r="F114" s="225"/>
      <c r="G114" s="225"/>
      <c r="H114" s="60"/>
    </row>
    <row r="115" spans="2:27" ht="25.5" x14ac:dyDescent="0.25">
      <c r="B115" s="16"/>
      <c r="C115" s="26" t="s">
        <v>124</v>
      </c>
      <c r="D115" s="27"/>
      <c r="E115" s="16"/>
      <c r="F115" s="16"/>
      <c r="G115" s="15"/>
      <c r="H115" s="60"/>
      <c r="I115" s="61"/>
      <c r="J115" s="61"/>
      <c r="K115" s="61"/>
      <c r="L115" s="61" t="s">
        <v>86</v>
      </c>
      <c r="M115" s="61" t="s">
        <v>78</v>
      </c>
      <c r="N115" s="61" t="s">
        <v>79</v>
      </c>
      <c r="O115" s="61" t="s">
        <v>85</v>
      </c>
      <c r="P115" s="62" t="s">
        <v>80</v>
      </c>
      <c r="Q115" s="61" t="s">
        <v>69</v>
      </c>
      <c r="R115" s="7" t="s">
        <v>81</v>
      </c>
      <c r="S115" s="7" t="s">
        <v>153</v>
      </c>
      <c r="T115" s="61" t="s">
        <v>35</v>
      </c>
      <c r="U115" s="61" t="s">
        <v>131</v>
      </c>
      <c r="V115" s="61" t="s">
        <v>84</v>
      </c>
      <c r="W115" s="7" t="s">
        <v>82</v>
      </c>
      <c r="X115" s="7" t="s">
        <v>83</v>
      </c>
      <c r="Y115" s="61" t="s">
        <v>154</v>
      </c>
      <c r="Z115" s="61"/>
    </row>
    <row r="116" spans="2:27" ht="39.950000000000003" customHeight="1" x14ac:dyDescent="0.25">
      <c r="B116" s="17"/>
      <c r="C116" s="226" t="s">
        <v>125</v>
      </c>
      <c r="D116" s="229" t="s">
        <v>152</v>
      </c>
      <c r="E116" s="230"/>
      <c r="F116" s="230"/>
      <c r="G116" s="231"/>
      <c r="H116" s="63"/>
      <c r="I116" s="61" t="s">
        <v>77</v>
      </c>
      <c r="J116" s="61"/>
      <c r="K116" s="9">
        <v>4</v>
      </c>
      <c r="L116" s="68" t="s">
        <v>25</v>
      </c>
      <c r="M116" s="68">
        <v>17</v>
      </c>
      <c r="N116" s="68">
        <v>20</v>
      </c>
      <c r="O116" s="68">
        <v>1</v>
      </c>
      <c r="P116" s="62">
        <v>4.2</v>
      </c>
      <c r="Q116" s="7">
        <v>682.72</v>
      </c>
      <c r="R116" s="7">
        <v>22467.79</v>
      </c>
      <c r="S116" s="9" t="s">
        <v>43</v>
      </c>
      <c r="T116" s="9" t="s">
        <v>17</v>
      </c>
      <c r="U116" s="9">
        <v>45</v>
      </c>
      <c r="V116" s="74">
        <v>1.03</v>
      </c>
      <c r="W116" s="7">
        <v>3.36</v>
      </c>
      <c r="X116" s="7">
        <v>75491.77</v>
      </c>
      <c r="Y116" s="64">
        <v>110.6</v>
      </c>
      <c r="Z116" s="61"/>
      <c r="AA116" s="59">
        <v>1</v>
      </c>
    </row>
    <row r="117" spans="2:27" ht="19.5" x14ac:dyDescent="0.25">
      <c r="B117" s="17"/>
      <c r="C117" s="227"/>
      <c r="D117" s="232" t="str">
        <f>CONCATENATE(L116, " участковое лесничество")</f>
        <v>Вишнево-Полянское участковое лесничество</v>
      </c>
      <c r="E117" s="232"/>
      <c r="F117" s="232"/>
      <c r="G117" s="232"/>
      <c r="H117" s="63"/>
      <c r="I117" s="61"/>
      <c r="J117" s="61">
        <v>4</v>
      </c>
      <c r="K117" s="61"/>
      <c r="L117" s="61"/>
      <c r="M117" s="61"/>
      <c r="N117" s="61"/>
      <c r="O117" s="61"/>
      <c r="P117" s="61"/>
      <c r="Q117" s="61"/>
      <c r="R117" s="61"/>
      <c r="S117" s="61"/>
      <c r="T117" s="61"/>
      <c r="U117" s="61"/>
      <c r="V117" s="61"/>
      <c r="W117" s="61"/>
      <c r="X117" s="61"/>
      <c r="Y117" s="61"/>
      <c r="Z117" s="61"/>
    </row>
    <row r="118" spans="2:27" ht="19.5" x14ac:dyDescent="0.25">
      <c r="B118" s="17"/>
      <c r="C118" s="228"/>
      <c r="D118" s="232" t="str">
        <f>CONCATENATE("кв. ",M116," ","выд."," ",N116," ","делянка", " ",O116)</f>
        <v>кв. 17 выд. 20 делянка 1</v>
      </c>
      <c r="E118" s="232"/>
      <c r="F118" s="232"/>
      <c r="G118" s="232"/>
      <c r="H118" s="63"/>
      <c r="I118" s="61"/>
      <c r="J118" s="61"/>
      <c r="K118" s="61"/>
      <c r="L118" s="61"/>
      <c r="M118" s="61"/>
      <c r="N118" s="61"/>
      <c r="O118" s="61"/>
      <c r="P118" s="61"/>
      <c r="Q118" s="61"/>
      <c r="R118" s="61"/>
      <c r="S118" s="61"/>
      <c r="T118" s="61"/>
      <c r="U118" s="61"/>
      <c r="V118" s="61"/>
      <c r="W118" s="61"/>
      <c r="X118" s="61"/>
      <c r="Y118" s="61"/>
      <c r="Z118" s="61"/>
    </row>
    <row r="119" spans="2:27" ht="23.25" x14ac:dyDescent="0.25">
      <c r="B119" s="16"/>
      <c r="C119" s="28" t="s">
        <v>126</v>
      </c>
      <c r="D119" s="18">
        <f>P116</f>
        <v>4.2</v>
      </c>
      <c r="E119" s="29"/>
      <c r="F119" s="17"/>
      <c r="G119" s="15"/>
      <c r="H119" s="60"/>
    </row>
    <row r="120" spans="2:27" ht="22.5" x14ac:dyDescent="0.25">
      <c r="B120" s="16"/>
      <c r="C120" s="30" t="s">
        <v>127</v>
      </c>
      <c r="D120" s="80">
        <f>Q116</f>
        <v>682.72</v>
      </c>
      <c r="E120" s="209" t="s">
        <v>128</v>
      </c>
      <c r="F120" s="210"/>
      <c r="G120" s="213">
        <f>D121/D120</f>
        <v>32.909230724162178</v>
      </c>
      <c r="H120" s="60"/>
    </row>
    <row r="121" spans="2:27" ht="22.5" x14ac:dyDescent="0.25">
      <c r="B121" s="16"/>
      <c r="C121" s="30" t="s">
        <v>129</v>
      </c>
      <c r="D121" s="19">
        <f>R116</f>
        <v>22467.79</v>
      </c>
      <c r="E121" s="211"/>
      <c r="F121" s="212"/>
      <c r="G121" s="214"/>
      <c r="H121" s="60"/>
    </row>
    <row r="122" spans="2:27" ht="23.25" x14ac:dyDescent="0.25">
      <c r="B122" s="16"/>
      <c r="C122" s="31"/>
      <c r="D122" s="20"/>
      <c r="E122" s="32"/>
      <c r="F122" s="16"/>
      <c r="G122" s="15"/>
      <c r="H122" s="60"/>
    </row>
    <row r="123" spans="2:27" ht="23.25" x14ac:dyDescent="0.25">
      <c r="B123" s="16"/>
      <c r="C123" s="55" t="s">
        <v>130</v>
      </c>
      <c r="D123" s="69" t="str">
        <f>S116</f>
        <v>6ОС3Б1ЛП</v>
      </c>
      <c r="E123" s="16"/>
      <c r="F123" s="16"/>
      <c r="G123" s="15"/>
      <c r="H123" s="60"/>
    </row>
    <row r="124" spans="2:27" ht="23.25" x14ac:dyDescent="0.25">
      <c r="B124" s="16"/>
      <c r="C124" s="55" t="s">
        <v>131</v>
      </c>
      <c r="D124" s="69">
        <f>U116</f>
        <v>45</v>
      </c>
      <c r="E124" s="16"/>
      <c r="F124" s="16"/>
      <c r="G124" s="15"/>
      <c r="H124" s="60"/>
    </row>
    <row r="125" spans="2:27" ht="23.25" x14ac:dyDescent="0.25">
      <c r="B125" s="16"/>
      <c r="C125" s="55" t="s">
        <v>132</v>
      </c>
      <c r="D125" s="56" t="s">
        <v>133</v>
      </c>
      <c r="E125" s="16"/>
      <c r="F125" s="16"/>
      <c r="G125" s="15"/>
      <c r="H125" s="60"/>
    </row>
    <row r="126" spans="2:27" ht="24" thickBot="1" x14ac:dyDescent="0.3">
      <c r="B126" s="16"/>
      <c r="C126" s="16"/>
      <c r="D126" s="16"/>
      <c r="E126" s="16"/>
      <c r="F126" s="16"/>
      <c r="G126" s="15"/>
      <c r="H126" s="60"/>
    </row>
    <row r="127" spans="2:27" ht="48" thickBot="1" x14ac:dyDescent="0.3">
      <c r="B127" s="215" t="s">
        <v>70</v>
      </c>
      <c r="C127" s="216"/>
      <c r="D127" s="21" t="s">
        <v>134</v>
      </c>
      <c r="E127" s="217" t="s">
        <v>135</v>
      </c>
      <c r="F127" s="218"/>
      <c r="G127" s="22" t="s">
        <v>136</v>
      </c>
      <c r="H127" s="60"/>
    </row>
    <row r="128" spans="2:27" ht="24" thickBot="1" x14ac:dyDescent="0.3">
      <c r="B128" s="219" t="s">
        <v>137</v>
      </c>
      <c r="C128" s="220"/>
      <c r="D128" s="99">
        <v>191.3</v>
      </c>
      <c r="E128" s="99">
        <f>D119</f>
        <v>4.2</v>
      </c>
      <c r="F128" s="44" t="s">
        <v>68</v>
      </c>
      <c r="G128" s="45">
        <f t="shared" ref="G128:G135" si="3">D128*E128</f>
        <v>803.46</v>
      </c>
      <c r="H128" s="233"/>
    </row>
    <row r="129" spans="2:8" ht="40.15" customHeight="1" x14ac:dyDescent="0.25">
      <c r="B129" s="205" t="s">
        <v>138</v>
      </c>
      <c r="C129" s="206"/>
      <c r="D129" s="100">
        <v>97.44</v>
      </c>
      <c r="E129" s="100">
        <f>V116</f>
        <v>1.03</v>
      </c>
      <c r="F129" s="46" t="s">
        <v>71</v>
      </c>
      <c r="G129" s="47">
        <f t="shared" si="3"/>
        <v>100.36320000000001</v>
      </c>
      <c r="H129" s="233"/>
    </row>
    <row r="130" spans="2:8" ht="24" thickBot="1" x14ac:dyDescent="0.3">
      <c r="B130" s="201" t="s">
        <v>139</v>
      </c>
      <c r="C130" s="202"/>
      <c r="D130" s="101">
        <v>151.63</v>
      </c>
      <c r="E130" s="101">
        <f>V116</f>
        <v>1.03</v>
      </c>
      <c r="F130" s="48" t="s">
        <v>71</v>
      </c>
      <c r="G130" s="49">
        <f t="shared" si="3"/>
        <v>156.1789</v>
      </c>
      <c r="H130" s="233"/>
    </row>
    <row r="131" spans="2:8" ht="24" thickBot="1" x14ac:dyDescent="0.3">
      <c r="B131" s="203" t="s">
        <v>72</v>
      </c>
      <c r="C131" s="204"/>
      <c r="D131" s="102">
        <v>731.97</v>
      </c>
      <c r="E131" s="102"/>
      <c r="F131" s="50" t="s">
        <v>68</v>
      </c>
      <c r="G131" s="51">
        <f t="shared" si="3"/>
        <v>0</v>
      </c>
      <c r="H131" s="233"/>
    </row>
    <row r="132" spans="2:8" ht="49.9" customHeight="1" x14ac:dyDescent="0.25">
      <c r="B132" s="205" t="s">
        <v>140</v>
      </c>
      <c r="C132" s="206"/>
      <c r="D132" s="100">
        <v>652.6</v>
      </c>
      <c r="E132" s="100">
        <f>D119*2</f>
        <v>8.4</v>
      </c>
      <c r="F132" s="46" t="s">
        <v>68</v>
      </c>
      <c r="G132" s="47">
        <f t="shared" si="3"/>
        <v>5481.84</v>
      </c>
      <c r="H132" s="233"/>
    </row>
    <row r="133" spans="2:8" ht="23.25" x14ac:dyDescent="0.25">
      <c r="B133" s="207" t="s">
        <v>141</v>
      </c>
      <c r="C133" s="208"/>
      <c r="D133" s="103">
        <v>526.99</v>
      </c>
      <c r="E133" s="103"/>
      <c r="F133" s="52" t="s">
        <v>68</v>
      </c>
      <c r="G133" s="53">
        <f t="shared" si="3"/>
        <v>0</v>
      </c>
      <c r="H133" s="233"/>
    </row>
    <row r="134" spans="2:8" ht="23.25" x14ac:dyDescent="0.25">
      <c r="B134" s="207" t="s">
        <v>73</v>
      </c>
      <c r="C134" s="208"/>
      <c r="D134" s="104">
        <v>5438.99</v>
      </c>
      <c r="E134" s="104">
        <f>D119</f>
        <v>4.2</v>
      </c>
      <c r="F134" s="52" t="s">
        <v>68</v>
      </c>
      <c r="G134" s="53">
        <f t="shared" si="3"/>
        <v>22843.758000000002</v>
      </c>
      <c r="H134" s="233"/>
    </row>
    <row r="135" spans="2:8" ht="23.25" x14ac:dyDescent="0.25">
      <c r="B135" s="207" t="s">
        <v>142</v>
      </c>
      <c r="C135" s="208"/>
      <c r="D135" s="104">
        <v>1672.77</v>
      </c>
      <c r="E135" s="104">
        <f>D119</f>
        <v>4.2</v>
      </c>
      <c r="F135" s="52" t="s">
        <v>68</v>
      </c>
      <c r="G135" s="53">
        <f t="shared" si="3"/>
        <v>7025.634</v>
      </c>
      <c r="H135" s="233"/>
    </row>
    <row r="136" spans="2:8" ht="23.25" x14ac:dyDescent="0.25">
      <c r="B136" s="207" t="s">
        <v>75</v>
      </c>
      <c r="C136" s="208"/>
      <c r="D136" s="104">
        <v>548.24</v>
      </c>
      <c r="E136" s="104">
        <f>D119</f>
        <v>4.2</v>
      </c>
      <c r="F136" s="52" t="s">
        <v>68</v>
      </c>
      <c r="G136" s="53">
        <f>D136*E136</f>
        <v>2302.6080000000002</v>
      </c>
      <c r="H136" s="233"/>
    </row>
    <row r="137" spans="2:8" ht="24" thickBot="1" x14ac:dyDescent="0.3">
      <c r="B137" s="201" t="s">
        <v>74</v>
      </c>
      <c r="C137" s="202"/>
      <c r="D137" s="101">
        <v>340.74</v>
      </c>
      <c r="E137" s="101">
        <f>D119*10</f>
        <v>42</v>
      </c>
      <c r="F137" s="48" t="s">
        <v>68</v>
      </c>
      <c r="G137" s="54">
        <f>D137*E137</f>
        <v>14311.08</v>
      </c>
      <c r="H137" s="233"/>
    </row>
    <row r="138" spans="2:8" ht="23.25" x14ac:dyDescent="0.25">
      <c r="B138" s="16"/>
      <c r="C138" s="33"/>
      <c r="D138" s="33"/>
      <c r="E138" s="23"/>
      <c r="F138" s="23"/>
      <c r="G138" s="15"/>
      <c r="H138" s="65"/>
    </row>
    <row r="139" spans="2:8" ht="25.5" x14ac:dyDescent="0.25">
      <c r="B139" s="16"/>
      <c r="C139" s="26" t="s">
        <v>143</v>
      </c>
      <c r="D139" s="27"/>
      <c r="E139" s="16"/>
      <c r="F139" s="16"/>
      <c r="G139" s="15"/>
      <c r="H139" s="60"/>
    </row>
    <row r="140" spans="2:8" ht="18.75" x14ac:dyDescent="0.25">
      <c r="B140" s="16"/>
      <c r="C140" s="221" t="s">
        <v>144</v>
      </c>
      <c r="D140" s="34" t="s">
        <v>145</v>
      </c>
      <c r="E140" s="35">
        <f>ROUND((G128+D121)/D121,2)</f>
        <v>1.04</v>
      </c>
      <c r="F140" s="35"/>
      <c r="G140" s="17"/>
      <c r="H140" s="60"/>
    </row>
    <row r="141" spans="2:8" ht="23.25" x14ac:dyDescent="0.25">
      <c r="B141" s="16"/>
      <c r="C141" s="221"/>
      <c r="D141" s="34" t="s">
        <v>146</v>
      </c>
      <c r="E141" s="35">
        <f>ROUND((G129+G130+D121)/D121,2)</f>
        <v>1.01</v>
      </c>
      <c r="F141" s="35"/>
      <c r="G141" s="24"/>
      <c r="H141" s="66"/>
    </row>
    <row r="142" spans="2:8" ht="23.25" x14ac:dyDescent="0.25">
      <c r="B142" s="16"/>
      <c r="C142" s="221"/>
      <c r="D142" s="34" t="s">
        <v>147</v>
      </c>
      <c r="E142" s="35">
        <f>ROUND((G131+D121)/D121,2)</f>
        <v>1</v>
      </c>
      <c r="F142" s="17"/>
      <c r="G142" s="24"/>
      <c r="H142" s="60"/>
    </row>
    <row r="143" spans="2:8" ht="23.25" x14ac:dyDescent="0.25">
      <c r="B143" s="16"/>
      <c r="C143" s="221"/>
      <c r="D143" s="36" t="s">
        <v>148</v>
      </c>
      <c r="E143" s="37">
        <f>ROUND((SUM(G132:G137)+D121)/D121,2)</f>
        <v>3.31</v>
      </c>
      <c r="F143" s="17"/>
      <c r="G143" s="24"/>
      <c r="H143" s="60"/>
    </row>
    <row r="144" spans="2:8" ht="25.5" x14ac:dyDescent="0.25">
      <c r="B144" s="16"/>
      <c r="C144" s="16"/>
      <c r="D144" s="38" t="s">
        <v>149</v>
      </c>
      <c r="E144" s="39">
        <f>SUM(E140:E143)-IF(D125="сплошная",3,2)</f>
        <v>3.3599999999999994</v>
      </c>
      <c r="F144" s="40"/>
      <c r="G144" s="15"/>
      <c r="H144" s="60"/>
    </row>
    <row r="145" spans="2:27" ht="23.25" x14ac:dyDescent="0.25">
      <c r="B145" s="16"/>
      <c r="C145" s="16"/>
      <c r="D145" s="16"/>
      <c r="E145" s="41"/>
      <c r="F145" s="16"/>
      <c r="G145" s="15"/>
      <c r="H145" s="60"/>
    </row>
    <row r="146" spans="2:27" ht="25.5" x14ac:dyDescent="0.35">
      <c r="B146" s="25"/>
      <c r="C146" s="42" t="s">
        <v>150</v>
      </c>
      <c r="D146" s="222">
        <f>E144*D121</f>
        <v>75491.774399999995</v>
      </c>
      <c r="E146" s="222"/>
      <c r="F146" s="16"/>
      <c r="G146" s="15"/>
      <c r="H146" s="60"/>
    </row>
    <row r="147" spans="2:27" ht="18.75" x14ac:dyDescent="0.3">
      <c r="B147" s="16"/>
      <c r="C147" s="43" t="s">
        <v>151</v>
      </c>
      <c r="D147" s="223">
        <f>D146/D120</f>
        <v>110.5750152331849</v>
      </c>
      <c r="E147" s="223"/>
      <c r="F147" s="16"/>
      <c r="G147" s="16"/>
      <c r="H147" s="67"/>
    </row>
    <row r="150" spans="2:27" ht="60.75" x14ac:dyDescent="0.8">
      <c r="B150" s="224" t="str">
        <f>CONCATENATE("ЛОТ № ",K153)</f>
        <v>ЛОТ № 5</v>
      </c>
      <c r="C150" s="224"/>
      <c r="D150" s="224"/>
      <c r="E150" s="224"/>
      <c r="F150" s="224"/>
      <c r="G150" s="224"/>
      <c r="H150" s="224"/>
    </row>
    <row r="151" spans="2:27" ht="18.75" x14ac:dyDescent="0.25">
      <c r="B151" s="225" t="s">
        <v>123</v>
      </c>
      <c r="C151" s="225"/>
      <c r="D151" s="225"/>
      <c r="E151" s="225"/>
      <c r="F151" s="225"/>
      <c r="G151" s="225"/>
      <c r="H151" s="60"/>
    </row>
    <row r="152" spans="2:27" ht="25.5" x14ac:dyDescent="0.25">
      <c r="B152" s="16"/>
      <c r="C152" s="26" t="s">
        <v>124</v>
      </c>
      <c r="D152" s="27"/>
      <c r="E152" s="16"/>
      <c r="F152" s="16"/>
      <c r="G152" s="15"/>
      <c r="H152" s="60"/>
      <c r="I152" s="61"/>
      <c r="J152" s="61"/>
      <c r="K152" s="61"/>
      <c r="L152" s="61" t="s">
        <v>86</v>
      </c>
      <c r="M152" s="61" t="s">
        <v>78</v>
      </c>
      <c r="N152" s="61" t="s">
        <v>79</v>
      </c>
      <c r="O152" s="61" t="s">
        <v>85</v>
      </c>
      <c r="P152" s="62" t="s">
        <v>80</v>
      </c>
      <c r="Q152" s="61" t="s">
        <v>69</v>
      </c>
      <c r="R152" s="7" t="s">
        <v>81</v>
      </c>
      <c r="S152" s="7" t="s">
        <v>153</v>
      </c>
      <c r="T152" s="61" t="s">
        <v>35</v>
      </c>
      <c r="U152" s="61" t="s">
        <v>131</v>
      </c>
      <c r="V152" s="61" t="s">
        <v>84</v>
      </c>
      <c r="W152" s="7" t="s">
        <v>82</v>
      </c>
      <c r="X152" s="7" t="s">
        <v>83</v>
      </c>
      <c r="Y152" s="61" t="s">
        <v>154</v>
      </c>
      <c r="Z152" s="61"/>
    </row>
    <row r="153" spans="2:27" ht="39.950000000000003" customHeight="1" x14ac:dyDescent="0.25">
      <c r="B153" s="17"/>
      <c r="C153" s="226" t="s">
        <v>125</v>
      </c>
      <c r="D153" s="229" t="s">
        <v>152</v>
      </c>
      <c r="E153" s="230"/>
      <c r="F153" s="230"/>
      <c r="G153" s="231"/>
      <c r="H153" s="63"/>
      <c r="I153" s="61" t="s">
        <v>77</v>
      </c>
      <c r="J153" s="61"/>
      <c r="K153" s="9">
        <v>5</v>
      </c>
      <c r="L153" s="68" t="s">
        <v>25</v>
      </c>
      <c r="M153" s="68">
        <v>35</v>
      </c>
      <c r="N153" s="68">
        <v>1</v>
      </c>
      <c r="O153" s="68">
        <v>1</v>
      </c>
      <c r="P153" s="62">
        <v>2.8</v>
      </c>
      <c r="Q153" s="7">
        <v>426.66</v>
      </c>
      <c r="R153" s="7">
        <v>16709.68</v>
      </c>
      <c r="S153" s="9" t="s">
        <v>45</v>
      </c>
      <c r="T153" s="9" t="s">
        <v>17</v>
      </c>
      <c r="U153" s="9">
        <v>45</v>
      </c>
      <c r="V153" s="74">
        <v>0.76</v>
      </c>
      <c r="W153" s="7">
        <v>3.11</v>
      </c>
      <c r="X153" s="7">
        <v>51967.1</v>
      </c>
      <c r="Y153" s="64">
        <v>121.8</v>
      </c>
      <c r="Z153" s="61"/>
      <c r="AA153" s="59">
        <v>1</v>
      </c>
    </row>
    <row r="154" spans="2:27" ht="19.5" x14ac:dyDescent="0.25">
      <c r="B154" s="17"/>
      <c r="C154" s="227"/>
      <c r="D154" s="232" t="str">
        <f>CONCATENATE(L153, " участковое лесничество")</f>
        <v>Вишнево-Полянское участковое лесничество</v>
      </c>
      <c r="E154" s="232"/>
      <c r="F154" s="232"/>
      <c r="G154" s="232"/>
      <c r="H154" s="63"/>
      <c r="I154" s="61"/>
      <c r="J154" s="61">
        <v>5</v>
      </c>
      <c r="K154" s="61"/>
      <c r="L154" s="61"/>
      <c r="M154" s="61"/>
      <c r="N154" s="61"/>
      <c r="O154" s="61"/>
      <c r="P154" s="61"/>
      <c r="Q154" s="61"/>
      <c r="R154" s="61"/>
      <c r="S154" s="61"/>
      <c r="T154" s="61"/>
      <c r="U154" s="61"/>
      <c r="V154" s="61"/>
      <c r="W154" s="61"/>
      <c r="X154" s="61"/>
      <c r="Y154" s="61"/>
      <c r="Z154" s="61"/>
    </row>
    <row r="155" spans="2:27" ht="19.5" x14ac:dyDescent="0.25">
      <c r="B155" s="17"/>
      <c r="C155" s="228"/>
      <c r="D155" s="232" t="str">
        <f>CONCATENATE("кв. ",M153," ","выд."," ",N153," ","делянка", " ",O153)</f>
        <v>кв. 35 выд. 1 делянка 1</v>
      </c>
      <c r="E155" s="232"/>
      <c r="F155" s="232"/>
      <c r="G155" s="232"/>
      <c r="H155" s="63"/>
      <c r="I155" s="61"/>
      <c r="J155" s="61"/>
      <c r="K155" s="61"/>
      <c r="L155" s="61"/>
      <c r="M155" s="61"/>
      <c r="N155" s="61"/>
      <c r="O155" s="61"/>
      <c r="P155" s="61"/>
      <c r="Q155" s="61"/>
      <c r="R155" s="61"/>
      <c r="S155" s="61"/>
      <c r="T155" s="61"/>
      <c r="U155" s="61"/>
      <c r="V155" s="61"/>
      <c r="W155" s="61"/>
      <c r="X155" s="61"/>
      <c r="Y155" s="61"/>
      <c r="Z155" s="61"/>
    </row>
    <row r="156" spans="2:27" ht="23.25" x14ac:dyDescent="0.25">
      <c r="B156" s="16"/>
      <c r="C156" s="28" t="s">
        <v>126</v>
      </c>
      <c r="D156" s="18">
        <f>P153</f>
        <v>2.8</v>
      </c>
      <c r="E156" s="29"/>
      <c r="F156" s="17"/>
      <c r="G156" s="15"/>
      <c r="H156" s="60"/>
    </row>
    <row r="157" spans="2:27" ht="22.5" x14ac:dyDescent="0.25">
      <c r="B157" s="16"/>
      <c r="C157" s="30" t="s">
        <v>127</v>
      </c>
      <c r="D157" s="80">
        <f>Q153</f>
        <v>426.66</v>
      </c>
      <c r="E157" s="209" t="s">
        <v>128</v>
      </c>
      <c r="F157" s="210"/>
      <c r="G157" s="213">
        <f>D158/D157</f>
        <v>39.163924436319313</v>
      </c>
      <c r="H157" s="60"/>
    </row>
    <row r="158" spans="2:27" ht="22.5" x14ac:dyDescent="0.25">
      <c r="B158" s="16"/>
      <c r="C158" s="30" t="s">
        <v>129</v>
      </c>
      <c r="D158" s="19">
        <f>R153</f>
        <v>16709.68</v>
      </c>
      <c r="E158" s="211"/>
      <c r="F158" s="212"/>
      <c r="G158" s="214"/>
      <c r="H158" s="60"/>
    </row>
    <row r="159" spans="2:27" ht="23.25" x14ac:dyDescent="0.25">
      <c r="B159" s="16"/>
      <c r="C159" s="31"/>
      <c r="D159" s="20"/>
      <c r="E159" s="32"/>
      <c r="F159" s="16"/>
      <c r="G159" s="15"/>
      <c r="H159" s="60"/>
    </row>
    <row r="160" spans="2:27" ht="23.25" x14ac:dyDescent="0.25">
      <c r="B160" s="16"/>
      <c r="C160" s="55" t="s">
        <v>130</v>
      </c>
      <c r="D160" s="69" t="str">
        <f>S153</f>
        <v>6ОС2Б2ЛП</v>
      </c>
      <c r="E160" s="16"/>
      <c r="F160" s="16"/>
      <c r="G160" s="15"/>
      <c r="H160" s="60"/>
    </row>
    <row r="161" spans="2:8" ht="23.25" x14ac:dyDescent="0.25">
      <c r="B161" s="16"/>
      <c r="C161" s="55" t="s">
        <v>131</v>
      </c>
      <c r="D161" s="69">
        <f>U153</f>
        <v>45</v>
      </c>
      <c r="E161" s="16"/>
      <c r="F161" s="16"/>
      <c r="G161" s="15"/>
      <c r="H161" s="60"/>
    </row>
    <row r="162" spans="2:8" ht="23.25" x14ac:dyDescent="0.25">
      <c r="B162" s="16"/>
      <c r="C162" s="55" t="s">
        <v>132</v>
      </c>
      <c r="D162" s="56" t="s">
        <v>133</v>
      </c>
      <c r="E162" s="16"/>
      <c r="F162" s="16"/>
      <c r="G162" s="15"/>
      <c r="H162" s="60"/>
    </row>
    <row r="163" spans="2:8" ht="24" thickBot="1" x14ac:dyDescent="0.3">
      <c r="B163" s="16"/>
      <c r="C163" s="16"/>
      <c r="D163" s="16"/>
      <c r="E163" s="16"/>
      <c r="F163" s="16"/>
      <c r="G163" s="15"/>
      <c r="H163" s="60"/>
    </row>
    <row r="164" spans="2:8" ht="48" thickBot="1" x14ac:dyDescent="0.3">
      <c r="B164" s="215" t="s">
        <v>70</v>
      </c>
      <c r="C164" s="216"/>
      <c r="D164" s="21" t="s">
        <v>134</v>
      </c>
      <c r="E164" s="217" t="s">
        <v>135</v>
      </c>
      <c r="F164" s="218"/>
      <c r="G164" s="22" t="s">
        <v>136</v>
      </c>
      <c r="H164" s="60"/>
    </row>
    <row r="165" spans="2:8" ht="24" thickBot="1" x14ac:dyDescent="0.3">
      <c r="B165" s="219" t="s">
        <v>137</v>
      </c>
      <c r="C165" s="220"/>
      <c r="D165" s="99">
        <v>191.3</v>
      </c>
      <c r="E165" s="99">
        <f>D156</f>
        <v>2.8</v>
      </c>
      <c r="F165" s="44" t="s">
        <v>68</v>
      </c>
      <c r="G165" s="45">
        <f t="shared" ref="G165:G172" si="4">D165*E165</f>
        <v>535.64</v>
      </c>
      <c r="H165" s="233"/>
    </row>
    <row r="166" spans="2:8" ht="45.6" customHeight="1" x14ac:dyDescent="0.25">
      <c r="B166" s="205" t="s">
        <v>138</v>
      </c>
      <c r="C166" s="206"/>
      <c r="D166" s="100">
        <v>97.44</v>
      </c>
      <c r="E166" s="100">
        <f>V153</f>
        <v>0.76</v>
      </c>
      <c r="F166" s="46" t="s">
        <v>71</v>
      </c>
      <c r="G166" s="47">
        <f t="shared" si="4"/>
        <v>74.054400000000001</v>
      </c>
      <c r="H166" s="233"/>
    </row>
    <row r="167" spans="2:8" ht="24" thickBot="1" x14ac:dyDescent="0.3">
      <c r="B167" s="201" t="s">
        <v>139</v>
      </c>
      <c r="C167" s="202"/>
      <c r="D167" s="101">
        <v>151.63</v>
      </c>
      <c r="E167" s="101">
        <f>V153</f>
        <v>0.76</v>
      </c>
      <c r="F167" s="48" t="s">
        <v>71</v>
      </c>
      <c r="G167" s="49">
        <f t="shared" si="4"/>
        <v>115.2388</v>
      </c>
      <c r="H167" s="233"/>
    </row>
    <row r="168" spans="2:8" ht="24" thickBot="1" x14ac:dyDescent="0.3">
      <c r="B168" s="203" t="s">
        <v>72</v>
      </c>
      <c r="C168" s="204"/>
      <c r="D168" s="102">
        <v>731.97</v>
      </c>
      <c r="E168" s="102"/>
      <c r="F168" s="50" t="s">
        <v>68</v>
      </c>
      <c r="G168" s="51">
        <f t="shared" si="4"/>
        <v>0</v>
      </c>
      <c r="H168" s="233"/>
    </row>
    <row r="169" spans="2:8" ht="48" customHeight="1" x14ac:dyDescent="0.25">
      <c r="B169" s="205" t="s">
        <v>140</v>
      </c>
      <c r="C169" s="206"/>
      <c r="D169" s="100">
        <v>652.6</v>
      </c>
      <c r="E169" s="100">
        <f>D156*2</f>
        <v>5.6</v>
      </c>
      <c r="F169" s="46" t="s">
        <v>68</v>
      </c>
      <c r="G169" s="47">
        <f t="shared" si="4"/>
        <v>3654.56</v>
      </c>
      <c r="H169" s="233"/>
    </row>
    <row r="170" spans="2:8" ht="23.25" x14ac:dyDescent="0.25">
      <c r="B170" s="207" t="s">
        <v>141</v>
      </c>
      <c r="C170" s="208"/>
      <c r="D170" s="103">
        <v>526.99</v>
      </c>
      <c r="E170" s="103"/>
      <c r="F170" s="52" t="s">
        <v>68</v>
      </c>
      <c r="G170" s="53">
        <f t="shared" si="4"/>
        <v>0</v>
      </c>
      <c r="H170" s="233"/>
    </row>
    <row r="171" spans="2:8" ht="23.25" x14ac:dyDescent="0.25">
      <c r="B171" s="207" t="s">
        <v>73</v>
      </c>
      <c r="C171" s="208"/>
      <c r="D171" s="104">
        <v>5438.99</v>
      </c>
      <c r="E171" s="104">
        <f>D156</f>
        <v>2.8</v>
      </c>
      <c r="F171" s="52" t="s">
        <v>68</v>
      </c>
      <c r="G171" s="53">
        <f t="shared" si="4"/>
        <v>15229.171999999999</v>
      </c>
      <c r="H171" s="233"/>
    </row>
    <row r="172" spans="2:8" ht="23.25" x14ac:dyDescent="0.25">
      <c r="B172" s="207" t="s">
        <v>142</v>
      </c>
      <c r="C172" s="208"/>
      <c r="D172" s="104">
        <v>1672.77</v>
      </c>
      <c r="E172" s="104">
        <f>D156</f>
        <v>2.8</v>
      </c>
      <c r="F172" s="52" t="s">
        <v>68</v>
      </c>
      <c r="G172" s="53">
        <f t="shared" si="4"/>
        <v>4683.7559999999994</v>
      </c>
      <c r="H172" s="233"/>
    </row>
    <row r="173" spans="2:8" ht="23.25" x14ac:dyDescent="0.25">
      <c r="B173" s="207" t="s">
        <v>75</v>
      </c>
      <c r="C173" s="208"/>
      <c r="D173" s="104">
        <v>548.24</v>
      </c>
      <c r="E173" s="104">
        <f>D156</f>
        <v>2.8</v>
      </c>
      <c r="F173" s="52" t="s">
        <v>68</v>
      </c>
      <c r="G173" s="53">
        <f>D173*E173</f>
        <v>1535.0719999999999</v>
      </c>
      <c r="H173" s="233"/>
    </row>
    <row r="174" spans="2:8" ht="24" thickBot="1" x14ac:dyDescent="0.3">
      <c r="B174" s="201" t="s">
        <v>74</v>
      </c>
      <c r="C174" s="202"/>
      <c r="D174" s="101">
        <v>340.74</v>
      </c>
      <c r="E174" s="101">
        <f>D156*10</f>
        <v>28</v>
      </c>
      <c r="F174" s="48" t="s">
        <v>68</v>
      </c>
      <c r="G174" s="54">
        <f>D174*E174</f>
        <v>9540.7200000000012</v>
      </c>
      <c r="H174" s="233"/>
    </row>
    <row r="175" spans="2:8" ht="23.25" x14ac:dyDescent="0.25">
      <c r="B175" s="16"/>
      <c r="C175" s="33"/>
      <c r="D175" s="33"/>
      <c r="E175" s="23"/>
      <c r="F175" s="23"/>
      <c r="G175" s="15"/>
      <c r="H175" s="65"/>
    </row>
    <row r="176" spans="2:8" ht="25.5" x14ac:dyDescent="0.25">
      <c r="B176" s="16"/>
      <c r="C176" s="26" t="s">
        <v>143</v>
      </c>
      <c r="D176" s="27"/>
      <c r="E176" s="16"/>
      <c r="F176" s="16"/>
      <c r="G176" s="15"/>
      <c r="H176" s="60"/>
    </row>
    <row r="177" spans="2:27" ht="18.75" x14ac:dyDescent="0.25">
      <c r="B177" s="16"/>
      <c r="C177" s="221" t="s">
        <v>144</v>
      </c>
      <c r="D177" s="34" t="s">
        <v>145</v>
      </c>
      <c r="E177" s="35">
        <f>ROUND((G165+D158)/D158,2)</f>
        <v>1.03</v>
      </c>
      <c r="F177" s="35"/>
      <c r="G177" s="17"/>
      <c r="H177" s="60"/>
    </row>
    <row r="178" spans="2:27" ht="23.25" x14ac:dyDescent="0.25">
      <c r="B178" s="16"/>
      <c r="C178" s="221"/>
      <c r="D178" s="34" t="s">
        <v>146</v>
      </c>
      <c r="E178" s="35">
        <f>ROUND((G166+G167+D158)/D158,2)</f>
        <v>1.01</v>
      </c>
      <c r="F178" s="35"/>
      <c r="G178" s="24"/>
      <c r="H178" s="66"/>
    </row>
    <row r="179" spans="2:27" ht="23.25" x14ac:dyDescent="0.25">
      <c r="B179" s="16"/>
      <c r="C179" s="221"/>
      <c r="D179" s="34" t="s">
        <v>147</v>
      </c>
      <c r="E179" s="35">
        <f>ROUND((G168+D158)/D158,2)</f>
        <v>1</v>
      </c>
      <c r="F179" s="17"/>
      <c r="G179" s="24"/>
      <c r="H179" s="60"/>
    </row>
    <row r="180" spans="2:27" ht="23.25" x14ac:dyDescent="0.25">
      <c r="B180" s="16"/>
      <c r="C180" s="221"/>
      <c r="D180" s="36" t="s">
        <v>148</v>
      </c>
      <c r="E180" s="37">
        <f>ROUND((SUM(G169:G174)+D158)/D158,2)</f>
        <v>3.07</v>
      </c>
      <c r="F180" s="17"/>
      <c r="G180" s="24"/>
      <c r="H180" s="60"/>
    </row>
    <row r="181" spans="2:27" ht="25.5" x14ac:dyDescent="0.25">
      <c r="B181" s="16"/>
      <c r="C181" s="16"/>
      <c r="D181" s="38" t="s">
        <v>149</v>
      </c>
      <c r="E181" s="39">
        <f>SUM(E177:E180)-IF(D162="сплошная",3,2)</f>
        <v>3.1099999999999994</v>
      </c>
      <c r="F181" s="40"/>
      <c r="G181" s="15"/>
      <c r="H181" s="60"/>
    </row>
    <row r="182" spans="2:27" ht="23.25" x14ac:dyDescent="0.25">
      <c r="B182" s="16"/>
      <c r="C182" s="16"/>
      <c r="D182" s="16"/>
      <c r="E182" s="41"/>
      <c r="F182" s="16"/>
      <c r="G182" s="15"/>
      <c r="H182" s="60"/>
    </row>
    <row r="183" spans="2:27" ht="25.5" x14ac:dyDescent="0.35">
      <c r="B183" s="25"/>
      <c r="C183" s="42" t="s">
        <v>150</v>
      </c>
      <c r="D183" s="222">
        <f>E181*D158</f>
        <v>51967.104799999994</v>
      </c>
      <c r="E183" s="222"/>
      <c r="F183" s="16"/>
      <c r="G183" s="15"/>
      <c r="H183" s="60"/>
    </row>
    <row r="184" spans="2:27" ht="18.75" x14ac:dyDescent="0.3">
      <c r="B184" s="16"/>
      <c r="C184" s="43" t="s">
        <v>151</v>
      </c>
      <c r="D184" s="223">
        <f>D183/D157</f>
        <v>121.79980499695306</v>
      </c>
      <c r="E184" s="223"/>
      <c r="F184" s="16"/>
      <c r="G184" s="16"/>
      <c r="H184" s="67"/>
    </row>
    <row r="187" spans="2:27" ht="60.75" x14ac:dyDescent="0.8">
      <c r="B187" s="224" t="str">
        <f>CONCATENATE("ЛОТ № ",K190)</f>
        <v>ЛОТ № 6</v>
      </c>
      <c r="C187" s="224"/>
      <c r="D187" s="224"/>
      <c r="E187" s="224"/>
      <c r="F187" s="224"/>
      <c r="G187" s="224"/>
      <c r="H187" s="224"/>
    </row>
    <row r="188" spans="2:27" ht="18.75" x14ac:dyDescent="0.25">
      <c r="B188" s="225" t="s">
        <v>123</v>
      </c>
      <c r="C188" s="225"/>
      <c r="D188" s="225"/>
      <c r="E188" s="225"/>
      <c r="F188" s="225"/>
      <c r="G188" s="225"/>
      <c r="H188" s="60"/>
    </row>
    <row r="189" spans="2:27" ht="25.5" x14ac:dyDescent="0.25">
      <c r="B189" s="16"/>
      <c r="C189" s="26" t="s">
        <v>124</v>
      </c>
      <c r="D189" s="27"/>
      <c r="E189" s="16"/>
      <c r="F189" s="16"/>
      <c r="G189" s="15"/>
      <c r="H189" s="60"/>
      <c r="I189" s="61"/>
      <c r="J189" s="61"/>
      <c r="K189" s="61"/>
      <c r="L189" s="61" t="s">
        <v>86</v>
      </c>
      <c r="M189" s="61" t="s">
        <v>78</v>
      </c>
      <c r="N189" s="61" t="s">
        <v>79</v>
      </c>
      <c r="O189" s="61" t="s">
        <v>85</v>
      </c>
      <c r="P189" s="62" t="s">
        <v>80</v>
      </c>
      <c r="Q189" s="61" t="s">
        <v>69</v>
      </c>
      <c r="R189" s="7" t="s">
        <v>81</v>
      </c>
      <c r="S189" s="7" t="s">
        <v>153</v>
      </c>
      <c r="T189" s="61" t="s">
        <v>35</v>
      </c>
      <c r="U189" s="61" t="s">
        <v>131</v>
      </c>
      <c r="V189" s="61" t="s">
        <v>84</v>
      </c>
      <c r="W189" s="7" t="s">
        <v>82</v>
      </c>
      <c r="X189" s="7" t="s">
        <v>83</v>
      </c>
      <c r="Y189" s="61" t="s">
        <v>154</v>
      </c>
      <c r="Z189" s="61"/>
    </row>
    <row r="190" spans="2:27" ht="39.950000000000003" customHeight="1" x14ac:dyDescent="0.25">
      <c r="B190" s="17"/>
      <c r="C190" s="226" t="s">
        <v>125</v>
      </c>
      <c r="D190" s="229" t="s">
        <v>152</v>
      </c>
      <c r="E190" s="230"/>
      <c r="F190" s="230"/>
      <c r="G190" s="231"/>
      <c r="H190" s="63"/>
      <c r="I190" s="61" t="s">
        <v>77</v>
      </c>
      <c r="J190" s="61"/>
      <c r="K190" s="9">
        <v>6</v>
      </c>
      <c r="L190" s="68" t="s">
        <v>25</v>
      </c>
      <c r="M190" s="68">
        <v>35</v>
      </c>
      <c r="N190" s="68">
        <v>20</v>
      </c>
      <c r="O190" s="68">
        <v>2</v>
      </c>
      <c r="P190" s="62">
        <v>5.4</v>
      </c>
      <c r="Q190" s="7">
        <v>928.26</v>
      </c>
      <c r="R190" s="7">
        <v>41483.17</v>
      </c>
      <c r="S190" s="9" t="s">
        <v>49</v>
      </c>
      <c r="T190" s="9" t="s">
        <v>17</v>
      </c>
      <c r="U190" s="9">
        <v>45</v>
      </c>
      <c r="V190" s="74">
        <v>0.93</v>
      </c>
      <c r="W190" s="7">
        <v>2.64</v>
      </c>
      <c r="X190" s="7">
        <v>109515.57</v>
      </c>
      <c r="Y190" s="64">
        <v>118</v>
      </c>
      <c r="Z190" s="61"/>
      <c r="AA190" s="59">
        <v>1</v>
      </c>
    </row>
    <row r="191" spans="2:27" ht="19.5" x14ac:dyDescent="0.25">
      <c r="B191" s="17"/>
      <c r="C191" s="227"/>
      <c r="D191" s="232" t="str">
        <f>CONCATENATE(L190, " участковое лесничество")</f>
        <v>Вишнево-Полянское участковое лесничество</v>
      </c>
      <c r="E191" s="232"/>
      <c r="F191" s="232"/>
      <c r="G191" s="232"/>
      <c r="H191" s="63"/>
      <c r="I191" s="61"/>
      <c r="J191" s="61">
        <v>6</v>
      </c>
      <c r="K191" s="61"/>
      <c r="L191" s="61"/>
      <c r="M191" s="61"/>
      <c r="N191" s="61"/>
      <c r="O191" s="61"/>
      <c r="P191" s="61"/>
      <c r="Q191" s="61"/>
      <c r="R191" s="61"/>
      <c r="S191" s="61"/>
      <c r="T191" s="61"/>
      <c r="U191" s="61"/>
      <c r="V191" s="61"/>
      <c r="W191" s="61"/>
      <c r="X191" s="61"/>
      <c r="Y191" s="61"/>
      <c r="Z191" s="61"/>
    </row>
    <row r="192" spans="2:27" ht="19.5" x14ac:dyDescent="0.25">
      <c r="B192" s="17"/>
      <c r="C192" s="228"/>
      <c r="D192" s="232" t="str">
        <f>CONCATENATE("кв. ",M190," ","выд."," ",N190," ","делянка", " ",O190)</f>
        <v>кв. 35 выд. 20 делянка 2</v>
      </c>
      <c r="E192" s="232"/>
      <c r="F192" s="232"/>
      <c r="G192" s="232"/>
      <c r="H192" s="63"/>
      <c r="I192" s="61"/>
      <c r="J192" s="61"/>
      <c r="K192" s="61"/>
      <c r="L192" s="61"/>
      <c r="M192" s="61"/>
      <c r="N192" s="61"/>
      <c r="O192" s="61"/>
      <c r="P192" s="61"/>
      <c r="Q192" s="61"/>
      <c r="R192" s="61"/>
      <c r="S192" s="61"/>
      <c r="T192" s="61"/>
      <c r="U192" s="61"/>
      <c r="V192" s="61"/>
      <c r="W192" s="61"/>
      <c r="X192" s="61"/>
      <c r="Y192" s="61"/>
      <c r="Z192" s="61"/>
    </row>
    <row r="193" spans="2:8" ht="23.25" x14ac:dyDescent="0.25">
      <c r="B193" s="16"/>
      <c r="C193" s="28" t="s">
        <v>126</v>
      </c>
      <c r="D193" s="18">
        <f>P190</f>
        <v>5.4</v>
      </c>
      <c r="E193" s="29"/>
      <c r="F193" s="17"/>
      <c r="G193" s="15"/>
      <c r="H193" s="60"/>
    </row>
    <row r="194" spans="2:8" ht="22.5" x14ac:dyDescent="0.25">
      <c r="B194" s="16"/>
      <c r="C194" s="30" t="s">
        <v>127</v>
      </c>
      <c r="D194" s="80">
        <f>Q190</f>
        <v>928.26</v>
      </c>
      <c r="E194" s="209" t="s">
        <v>128</v>
      </c>
      <c r="F194" s="210"/>
      <c r="G194" s="213">
        <f>D195/D194</f>
        <v>44.689171137396848</v>
      </c>
      <c r="H194" s="60"/>
    </row>
    <row r="195" spans="2:8" ht="22.5" x14ac:dyDescent="0.25">
      <c r="B195" s="16"/>
      <c r="C195" s="30" t="s">
        <v>129</v>
      </c>
      <c r="D195" s="19">
        <f>R190</f>
        <v>41483.17</v>
      </c>
      <c r="E195" s="211"/>
      <c r="F195" s="212"/>
      <c r="G195" s="214"/>
      <c r="H195" s="60"/>
    </row>
    <row r="196" spans="2:8" ht="23.25" x14ac:dyDescent="0.25">
      <c r="B196" s="16"/>
      <c r="C196" s="31"/>
      <c r="D196" s="20"/>
      <c r="E196" s="32"/>
      <c r="F196" s="16"/>
      <c r="G196" s="15"/>
      <c r="H196" s="60"/>
    </row>
    <row r="197" spans="2:8" ht="23.25" x14ac:dyDescent="0.25">
      <c r="B197" s="16"/>
      <c r="C197" s="55" t="s">
        <v>130</v>
      </c>
      <c r="D197" s="69" t="str">
        <f>S190</f>
        <v>5ОС3Б2ЛП</v>
      </c>
      <c r="E197" s="16"/>
      <c r="F197" s="16"/>
      <c r="G197" s="15"/>
      <c r="H197" s="60"/>
    </row>
    <row r="198" spans="2:8" ht="23.25" x14ac:dyDescent="0.25">
      <c r="B198" s="16"/>
      <c r="C198" s="55" t="s">
        <v>131</v>
      </c>
      <c r="D198" s="69">
        <f>U190</f>
        <v>45</v>
      </c>
      <c r="E198" s="16"/>
      <c r="F198" s="16"/>
      <c r="G198" s="15"/>
      <c r="H198" s="60"/>
    </row>
    <row r="199" spans="2:8" ht="23.25" x14ac:dyDescent="0.25">
      <c r="B199" s="16"/>
      <c r="C199" s="55" t="s">
        <v>132</v>
      </c>
      <c r="D199" s="56" t="s">
        <v>133</v>
      </c>
      <c r="E199" s="16"/>
      <c r="F199" s="16"/>
      <c r="G199" s="15"/>
      <c r="H199" s="60"/>
    </row>
    <row r="200" spans="2:8" ht="24" thickBot="1" x14ac:dyDescent="0.3">
      <c r="B200" s="16"/>
      <c r="C200" s="16"/>
      <c r="D200" s="16"/>
      <c r="E200" s="16"/>
      <c r="F200" s="16"/>
      <c r="G200" s="15"/>
      <c r="H200" s="60"/>
    </row>
    <row r="201" spans="2:8" ht="48" thickBot="1" x14ac:dyDescent="0.3">
      <c r="B201" s="215" t="s">
        <v>70</v>
      </c>
      <c r="C201" s="216"/>
      <c r="D201" s="21" t="s">
        <v>134</v>
      </c>
      <c r="E201" s="217" t="s">
        <v>135</v>
      </c>
      <c r="F201" s="218"/>
      <c r="G201" s="22" t="s">
        <v>136</v>
      </c>
      <c r="H201" s="60"/>
    </row>
    <row r="202" spans="2:8" ht="24" thickBot="1" x14ac:dyDescent="0.3">
      <c r="B202" s="219" t="s">
        <v>137</v>
      </c>
      <c r="C202" s="220"/>
      <c r="D202" s="99">
        <v>191.3</v>
      </c>
      <c r="E202" s="99">
        <f>D193</f>
        <v>5.4</v>
      </c>
      <c r="F202" s="44" t="s">
        <v>68</v>
      </c>
      <c r="G202" s="45">
        <f t="shared" ref="G202:G209" si="5">D202*E202</f>
        <v>1033.0200000000002</v>
      </c>
      <c r="H202" s="233"/>
    </row>
    <row r="203" spans="2:8" ht="23.25" x14ac:dyDescent="0.25">
      <c r="B203" s="205" t="s">
        <v>138</v>
      </c>
      <c r="C203" s="206"/>
      <c r="D203" s="100">
        <v>97.44</v>
      </c>
      <c r="E203" s="100">
        <f>V190</f>
        <v>0.93</v>
      </c>
      <c r="F203" s="46" t="s">
        <v>71</v>
      </c>
      <c r="G203" s="47">
        <f t="shared" si="5"/>
        <v>90.619200000000006</v>
      </c>
      <c r="H203" s="233"/>
    </row>
    <row r="204" spans="2:8" ht="24" thickBot="1" x14ac:dyDescent="0.3">
      <c r="B204" s="201" t="s">
        <v>139</v>
      </c>
      <c r="C204" s="202"/>
      <c r="D204" s="101">
        <v>151.63</v>
      </c>
      <c r="E204" s="101">
        <f>V190</f>
        <v>0.93</v>
      </c>
      <c r="F204" s="48" t="s">
        <v>71</v>
      </c>
      <c r="G204" s="49">
        <f t="shared" si="5"/>
        <v>141.01590000000002</v>
      </c>
      <c r="H204" s="233"/>
    </row>
    <row r="205" spans="2:8" ht="24" thickBot="1" x14ac:dyDescent="0.3">
      <c r="B205" s="203" t="s">
        <v>72</v>
      </c>
      <c r="C205" s="204"/>
      <c r="D205" s="102">
        <v>731.97</v>
      </c>
      <c r="E205" s="102"/>
      <c r="F205" s="50" t="s">
        <v>68</v>
      </c>
      <c r="G205" s="51">
        <f t="shared" si="5"/>
        <v>0</v>
      </c>
      <c r="H205" s="233"/>
    </row>
    <row r="206" spans="2:8" ht="23.25" x14ac:dyDescent="0.25">
      <c r="B206" s="205" t="s">
        <v>140</v>
      </c>
      <c r="C206" s="206"/>
      <c r="D206" s="100">
        <v>652.6</v>
      </c>
      <c r="E206" s="100">
        <f>D193*2</f>
        <v>10.8</v>
      </c>
      <c r="F206" s="46" t="s">
        <v>68</v>
      </c>
      <c r="G206" s="47">
        <f t="shared" si="5"/>
        <v>7048.0800000000008</v>
      </c>
      <c r="H206" s="233"/>
    </row>
    <row r="207" spans="2:8" ht="23.25" x14ac:dyDescent="0.25">
      <c r="B207" s="207" t="s">
        <v>141</v>
      </c>
      <c r="C207" s="208"/>
      <c r="D207" s="103">
        <v>526.99</v>
      </c>
      <c r="E207" s="103"/>
      <c r="F207" s="52" t="s">
        <v>68</v>
      </c>
      <c r="G207" s="53">
        <f t="shared" si="5"/>
        <v>0</v>
      </c>
      <c r="H207" s="233"/>
    </row>
    <row r="208" spans="2:8" ht="23.25" x14ac:dyDescent="0.25">
      <c r="B208" s="207" t="s">
        <v>73</v>
      </c>
      <c r="C208" s="208"/>
      <c r="D208" s="104">
        <v>5438.99</v>
      </c>
      <c r="E208" s="104">
        <f>D193</f>
        <v>5.4</v>
      </c>
      <c r="F208" s="52" t="s">
        <v>68</v>
      </c>
      <c r="G208" s="53">
        <f t="shared" si="5"/>
        <v>29370.546000000002</v>
      </c>
      <c r="H208" s="233"/>
    </row>
    <row r="209" spans="2:8" ht="23.25" x14ac:dyDescent="0.25">
      <c r="B209" s="207" t="s">
        <v>142</v>
      </c>
      <c r="C209" s="208"/>
      <c r="D209" s="104">
        <v>1672.77</v>
      </c>
      <c r="E209" s="104">
        <f>D193</f>
        <v>5.4</v>
      </c>
      <c r="F209" s="52" t="s">
        <v>68</v>
      </c>
      <c r="G209" s="53">
        <f t="shared" si="5"/>
        <v>9032.9580000000005</v>
      </c>
      <c r="H209" s="233"/>
    </row>
    <row r="210" spans="2:8" ht="23.25" x14ac:dyDescent="0.25">
      <c r="B210" s="207" t="s">
        <v>75</v>
      </c>
      <c r="C210" s="208"/>
      <c r="D210" s="104">
        <v>548.24</v>
      </c>
      <c r="E210" s="104">
        <f>D193</f>
        <v>5.4</v>
      </c>
      <c r="F210" s="52" t="s">
        <v>68</v>
      </c>
      <c r="G210" s="53">
        <f>D210*E210</f>
        <v>2960.4960000000001</v>
      </c>
      <c r="H210" s="233"/>
    </row>
    <row r="211" spans="2:8" ht="24" thickBot="1" x14ac:dyDescent="0.3">
      <c r="B211" s="201" t="s">
        <v>74</v>
      </c>
      <c r="C211" s="202"/>
      <c r="D211" s="101">
        <v>340.74</v>
      </c>
      <c r="E211" s="101">
        <f>D193*10</f>
        <v>54</v>
      </c>
      <c r="F211" s="48" t="s">
        <v>68</v>
      </c>
      <c r="G211" s="54">
        <f>D211*E211</f>
        <v>18399.96</v>
      </c>
      <c r="H211" s="233"/>
    </row>
    <row r="212" spans="2:8" ht="23.25" x14ac:dyDescent="0.25">
      <c r="B212" s="16"/>
      <c r="C212" s="33"/>
      <c r="D212" s="33"/>
      <c r="E212" s="23"/>
      <c r="F212" s="23"/>
      <c r="G212" s="15"/>
      <c r="H212" s="65"/>
    </row>
    <row r="213" spans="2:8" ht="25.5" x14ac:dyDescent="0.25">
      <c r="B213" s="16"/>
      <c r="C213" s="26" t="s">
        <v>143</v>
      </c>
      <c r="D213" s="27"/>
      <c r="E213" s="16"/>
      <c r="F213" s="16"/>
      <c r="G213" s="15"/>
      <c r="H213" s="60"/>
    </row>
    <row r="214" spans="2:8" ht="18.75" x14ac:dyDescent="0.25">
      <c r="B214" s="16"/>
      <c r="C214" s="221" t="s">
        <v>144</v>
      </c>
      <c r="D214" s="57" t="s">
        <v>145</v>
      </c>
      <c r="E214" s="35">
        <f>ROUND((G202+D195)/D195,2)</f>
        <v>1.02</v>
      </c>
      <c r="F214" s="35"/>
      <c r="G214" s="17"/>
      <c r="H214" s="60"/>
    </row>
    <row r="215" spans="2:8" ht="23.25" x14ac:dyDescent="0.25">
      <c r="B215" s="16"/>
      <c r="C215" s="221"/>
      <c r="D215" s="57" t="s">
        <v>146</v>
      </c>
      <c r="E215" s="35">
        <f>ROUND((G203+G204+D195)/D195,2)</f>
        <v>1.01</v>
      </c>
      <c r="F215" s="35"/>
      <c r="G215" s="24"/>
      <c r="H215" s="66"/>
    </row>
    <row r="216" spans="2:8" ht="23.25" x14ac:dyDescent="0.25">
      <c r="B216" s="16"/>
      <c r="C216" s="221"/>
      <c r="D216" s="57" t="s">
        <v>147</v>
      </c>
      <c r="E216" s="35">
        <f>ROUND((G205+D195)/D195,2)</f>
        <v>1</v>
      </c>
      <c r="F216" s="17"/>
      <c r="G216" s="24"/>
      <c r="H216" s="60"/>
    </row>
    <row r="217" spans="2:8" ht="23.25" x14ac:dyDescent="0.25">
      <c r="B217" s="16"/>
      <c r="C217" s="221"/>
      <c r="D217" s="36" t="s">
        <v>148</v>
      </c>
      <c r="E217" s="37">
        <f>ROUND((SUM(G206:G211)+D195)/D195,2)</f>
        <v>2.61</v>
      </c>
      <c r="F217" s="17"/>
      <c r="G217" s="24"/>
      <c r="H217" s="60"/>
    </row>
    <row r="218" spans="2:8" ht="25.5" x14ac:dyDescent="0.25">
      <c r="B218" s="16"/>
      <c r="C218" s="16"/>
      <c r="D218" s="38" t="s">
        <v>149</v>
      </c>
      <c r="E218" s="39">
        <f>SUM(E214:E217)-IF(D199="сплошная",3,2)</f>
        <v>2.6400000000000006</v>
      </c>
      <c r="F218" s="40"/>
      <c r="G218" s="15"/>
      <c r="H218" s="60"/>
    </row>
    <row r="219" spans="2:8" ht="23.25" x14ac:dyDescent="0.25">
      <c r="B219" s="16"/>
      <c r="C219" s="16"/>
      <c r="D219" s="16"/>
      <c r="E219" s="41"/>
      <c r="F219" s="16"/>
      <c r="G219" s="15"/>
      <c r="H219" s="60"/>
    </row>
    <row r="220" spans="2:8" ht="25.5" x14ac:dyDescent="0.35">
      <c r="B220" s="25"/>
      <c r="C220" s="42" t="s">
        <v>150</v>
      </c>
      <c r="D220" s="222">
        <f>E218*D195</f>
        <v>109515.56880000002</v>
      </c>
      <c r="E220" s="222"/>
      <c r="F220" s="16"/>
      <c r="G220" s="15"/>
      <c r="H220" s="60"/>
    </row>
    <row r="221" spans="2:8" ht="18.75" x14ac:dyDescent="0.3">
      <c r="B221" s="16"/>
      <c r="C221" s="43" t="s">
        <v>151</v>
      </c>
      <c r="D221" s="223">
        <f>D220/D194</f>
        <v>117.97941180272771</v>
      </c>
      <c r="E221" s="223"/>
      <c r="F221" s="16"/>
      <c r="G221" s="16"/>
      <c r="H221" s="67"/>
    </row>
    <row r="224" spans="2:8" ht="60.75" x14ac:dyDescent="0.8">
      <c r="B224" s="224" t="str">
        <f>CONCATENATE("ЛОТ № ",K227)</f>
        <v>ЛОТ № 7</v>
      </c>
      <c r="C224" s="224"/>
      <c r="D224" s="224"/>
      <c r="E224" s="224"/>
      <c r="F224" s="224"/>
      <c r="G224" s="224"/>
      <c r="H224" s="224"/>
    </row>
    <row r="225" spans="2:27" ht="18.75" x14ac:dyDescent="0.25">
      <c r="B225" s="225" t="s">
        <v>123</v>
      </c>
      <c r="C225" s="225"/>
      <c r="D225" s="225"/>
      <c r="E225" s="225"/>
      <c r="F225" s="225"/>
      <c r="G225" s="225"/>
      <c r="H225" s="60"/>
    </row>
    <row r="226" spans="2:27" ht="25.5" x14ac:dyDescent="0.25">
      <c r="B226" s="16"/>
      <c r="C226" s="26" t="s">
        <v>124</v>
      </c>
      <c r="D226" s="27"/>
      <c r="E226" s="16"/>
      <c r="F226" s="16"/>
      <c r="G226" s="15"/>
      <c r="H226" s="60"/>
      <c r="I226" s="61"/>
      <c r="J226" s="61"/>
      <c r="K226" s="61"/>
      <c r="L226" s="61" t="s">
        <v>86</v>
      </c>
      <c r="M226" s="61" t="s">
        <v>78</v>
      </c>
      <c r="N226" s="61" t="s">
        <v>79</v>
      </c>
      <c r="O226" s="61" t="s">
        <v>85</v>
      </c>
      <c r="P226" s="62" t="s">
        <v>80</v>
      </c>
      <c r="Q226" s="61" t="s">
        <v>69</v>
      </c>
      <c r="R226" s="7" t="s">
        <v>81</v>
      </c>
      <c r="S226" s="7" t="s">
        <v>153</v>
      </c>
      <c r="T226" s="61" t="s">
        <v>35</v>
      </c>
      <c r="U226" s="61" t="s">
        <v>131</v>
      </c>
      <c r="V226" s="61" t="s">
        <v>84</v>
      </c>
      <c r="W226" s="7" t="s">
        <v>82</v>
      </c>
      <c r="X226" s="7" t="s">
        <v>83</v>
      </c>
      <c r="Y226" s="61" t="s">
        <v>154</v>
      </c>
      <c r="Z226" s="61"/>
    </row>
    <row r="227" spans="2:27" ht="39.950000000000003" customHeight="1" x14ac:dyDescent="0.25">
      <c r="B227" s="17"/>
      <c r="C227" s="226" t="s">
        <v>125</v>
      </c>
      <c r="D227" s="229" t="s">
        <v>152</v>
      </c>
      <c r="E227" s="230"/>
      <c r="F227" s="230"/>
      <c r="G227" s="231"/>
      <c r="H227" s="63"/>
      <c r="I227" s="61" t="s">
        <v>77</v>
      </c>
      <c r="J227" s="61"/>
      <c r="K227" s="9">
        <v>7</v>
      </c>
      <c r="L227" s="68" t="s">
        <v>25</v>
      </c>
      <c r="M227" s="68">
        <v>37</v>
      </c>
      <c r="N227" s="68">
        <v>1</v>
      </c>
      <c r="O227" s="68">
        <v>1</v>
      </c>
      <c r="P227" s="62">
        <v>5.0999999999999996</v>
      </c>
      <c r="Q227" s="7">
        <v>870.78</v>
      </c>
      <c r="R227" s="7">
        <v>38517.9</v>
      </c>
      <c r="S227" s="9" t="s">
        <v>45</v>
      </c>
      <c r="T227" s="9" t="s">
        <v>17</v>
      </c>
      <c r="U227" s="9">
        <v>50</v>
      </c>
      <c r="V227" s="74">
        <v>1.23</v>
      </c>
      <c r="W227" s="7">
        <v>2.68</v>
      </c>
      <c r="X227" s="7">
        <v>103227.97</v>
      </c>
      <c r="Y227" s="64">
        <v>118.5</v>
      </c>
      <c r="Z227" s="61"/>
      <c r="AA227" s="59">
        <v>1</v>
      </c>
    </row>
    <row r="228" spans="2:27" ht="19.5" x14ac:dyDescent="0.25">
      <c r="B228" s="17"/>
      <c r="C228" s="227"/>
      <c r="D228" s="232" t="str">
        <f>CONCATENATE(L227, " участковое лесничество")</f>
        <v>Вишнево-Полянское участковое лесничество</v>
      </c>
      <c r="E228" s="232"/>
      <c r="F228" s="232"/>
      <c r="G228" s="232"/>
      <c r="H228" s="63"/>
      <c r="I228" s="61"/>
      <c r="J228" s="61">
        <v>7</v>
      </c>
      <c r="K228" s="61"/>
      <c r="L228" s="61"/>
      <c r="M228" s="61"/>
      <c r="N228" s="61"/>
      <c r="O228" s="61"/>
      <c r="P228" s="61"/>
      <c r="Q228" s="61"/>
      <c r="R228" s="61"/>
      <c r="S228" s="61"/>
      <c r="T228" s="61"/>
      <c r="U228" s="61"/>
      <c r="V228" s="61"/>
      <c r="W228" s="61"/>
      <c r="X228" s="61"/>
      <c r="Y228" s="61"/>
      <c r="Z228" s="61"/>
    </row>
    <row r="229" spans="2:27" ht="19.5" x14ac:dyDescent="0.25">
      <c r="B229" s="17"/>
      <c r="C229" s="228"/>
      <c r="D229" s="232" t="str">
        <f>CONCATENATE("кв. ",M227," ","выд."," ",N227," ","делянка", " ",O227)</f>
        <v>кв. 37 выд. 1 делянка 1</v>
      </c>
      <c r="E229" s="232"/>
      <c r="F229" s="232"/>
      <c r="G229" s="232"/>
      <c r="H229" s="63"/>
      <c r="I229" s="61"/>
      <c r="J229" s="61"/>
      <c r="K229" s="61"/>
      <c r="L229" s="61"/>
      <c r="M229" s="61"/>
      <c r="N229" s="61"/>
      <c r="O229" s="61"/>
      <c r="P229" s="61"/>
      <c r="Q229" s="61"/>
      <c r="R229" s="61"/>
      <c r="S229" s="61"/>
      <c r="T229" s="61"/>
      <c r="U229" s="61"/>
      <c r="V229" s="61"/>
      <c r="W229" s="61"/>
      <c r="X229" s="61"/>
      <c r="Y229" s="61"/>
      <c r="Z229" s="61"/>
    </row>
    <row r="230" spans="2:27" ht="23.25" x14ac:dyDescent="0.25">
      <c r="B230" s="16"/>
      <c r="C230" s="28" t="s">
        <v>126</v>
      </c>
      <c r="D230" s="18">
        <f>P227</f>
        <v>5.0999999999999996</v>
      </c>
      <c r="E230" s="29"/>
      <c r="F230" s="17"/>
      <c r="G230" s="15"/>
      <c r="H230" s="60"/>
    </row>
    <row r="231" spans="2:27" ht="22.5" x14ac:dyDescent="0.25">
      <c r="B231" s="16"/>
      <c r="C231" s="30" t="s">
        <v>127</v>
      </c>
      <c r="D231" s="80">
        <f>Q227</f>
        <v>870.78</v>
      </c>
      <c r="E231" s="209" t="s">
        <v>128</v>
      </c>
      <c r="F231" s="210"/>
      <c r="G231" s="213">
        <f>D232/D231</f>
        <v>44.233790394818442</v>
      </c>
      <c r="H231" s="60"/>
    </row>
    <row r="232" spans="2:27" ht="22.5" x14ac:dyDescent="0.25">
      <c r="B232" s="16"/>
      <c r="C232" s="30" t="s">
        <v>129</v>
      </c>
      <c r="D232" s="19">
        <f>R227</f>
        <v>38517.9</v>
      </c>
      <c r="E232" s="211"/>
      <c r="F232" s="212"/>
      <c r="G232" s="214"/>
      <c r="H232" s="60"/>
    </row>
    <row r="233" spans="2:27" ht="23.25" x14ac:dyDescent="0.25">
      <c r="B233" s="16"/>
      <c r="C233" s="31"/>
      <c r="D233" s="20"/>
      <c r="E233" s="32"/>
      <c r="F233" s="16"/>
      <c r="G233" s="15"/>
      <c r="H233" s="60"/>
    </row>
    <row r="234" spans="2:27" ht="23.25" x14ac:dyDescent="0.25">
      <c r="B234" s="16"/>
      <c r="C234" s="55" t="s">
        <v>130</v>
      </c>
      <c r="D234" s="69" t="str">
        <f>S227</f>
        <v>6ОС2Б2ЛП</v>
      </c>
      <c r="E234" s="16"/>
      <c r="F234" s="16"/>
      <c r="G234" s="15"/>
      <c r="H234" s="60"/>
    </row>
    <row r="235" spans="2:27" ht="23.25" x14ac:dyDescent="0.25">
      <c r="B235" s="16"/>
      <c r="C235" s="55" t="s">
        <v>131</v>
      </c>
      <c r="D235" s="69">
        <f>U227</f>
        <v>50</v>
      </c>
      <c r="E235" s="16"/>
      <c r="F235" s="16"/>
      <c r="G235" s="15"/>
      <c r="H235" s="60"/>
    </row>
    <row r="236" spans="2:27" ht="23.25" x14ac:dyDescent="0.25">
      <c r="B236" s="16"/>
      <c r="C236" s="55" t="s">
        <v>132</v>
      </c>
      <c r="D236" s="56" t="s">
        <v>133</v>
      </c>
      <c r="E236" s="16"/>
      <c r="F236" s="16"/>
      <c r="G236" s="15"/>
      <c r="H236" s="60"/>
    </row>
    <row r="237" spans="2:27" ht="24" thickBot="1" x14ac:dyDescent="0.3">
      <c r="B237" s="16"/>
      <c r="C237" s="16"/>
      <c r="D237" s="16"/>
      <c r="E237" s="16"/>
      <c r="F237" s="16"/>
      <c r="G237" s="15"/>
      <c r="H237" s="60"/>
    </row>
    <row r="238" spans="2:27" ht="48" thickBot="1" x14ac:dyDescent="0.3">
      <c r="B238" s="215" t="s">
        <v>70</v>
      </c>
      <c r="C238" s="216"/>
      <c r="D238" s="21" t="s">
        <v>134</v>
      </c>
      <c r="E238" s="217" t="s">
        <v>135</v>
      </c>
      <c r="F238" s="218"/>
      <c r="G238" s="22" t="s">
        <v>136</v>
      </c>
      <c r="H238" s="60"/>
    </row>
    <row r="239" spans="2:27" ht="24" thickBot="1" x14ac:dyDescent="0.3">
      <c r="B239" s="219" t="s">
        <v>137</v>
      </c>
      <c r="C239" s="220"/>
      <c r="D239" s="99">
        <v>191.3</v>
      </c>
      <c r="E239" s="99">
        <f>D230</f>
        <v>5.0999999999999996</v>
      </c>
      <c r="F239" s="44" t="s">
        <v>68</v>
      </c>
      <c r="G239" s="45">
        <f t="shared" ref="G239:G246" si="6">D239*E239</f>
        <v>975.63</v>
      </c>
      <c r="H239" s="233"/>
    </row>
    <row r="240" spans="2:27" ht="23.25" x14ac:dyDescent="0.25">
      <c r="B240" s="205" t="s">
        <v>138</v>
      </c>
      <c r="C240" s="206"/>
      <c r="D240" s="100">
        <v>97.44</v>
      </c>
      <c r="E240" s="100">
        <f>V227</f>
        <v>1.23</v>
      </c>
      <c r="F240" s="46" t="s">
        <v>71</v>
      </c>
      <c r="G240" s="47">
        <f t="shared" si="6"/>
        <v>119.85119999999999</v>
      </c>
      <c r="H240" s="233"/>
    </row>
    <row r="241" spans="2:8" ht="24" thickBot="1" x14ac:dyDescent="0.3">
      <c r="B241" s="201" t="s">
        <v>139</v>
      </c>
      <c r="C241" s="202"/>
      <c r="D241" s="101">
        <v>151.63</v>
      </c>
      <c r="E241" s="101">
        <f>V227</f>
        <v>1.23</v>
      </c>
      <c r="F241" s="48" t="s">
        <v>71</v>
      </c>
      <c r="G241" s="49">
        <f t="shared" si="6"/>
        <v>186.50489999999999</v>
      </c>
      <c r="H241" s="233"/>
    </row>
    <row r="242" spans="2:8" ht="24" thickBot="1" x14ac:dyDescent="0.3">
      <c r="B242" s="203" t="s">
        <v>72</v>
      </c>
      <c r="C242" s="204"/>
      <c r="D242" s="102">
        <v>731.97</v>
      </c>
      <c r="E242" s="102"/>
      <c r="F242" s="50" t="s">
        <v>68</v>
      </c>
      <c r="G242" s="51">
        <f t="shared" si="6"/>
        <v>0</v>
      </c>
      <c r="H242" s="233"/>
    </row>
    <row r="243" spans="2:8" ht="23.25" x14ac:dyDescent="0.25">
      <c r="B243" s="205" t="s">
        <v>140</v>
      </c>
      <c r="C243" s="206"/>
      <c r="D243" s="100">
        <v>652.6</v>
      </c>
      <c r="E243" s="100">
        <f>D230*2</f>
        <v>10.199999999999999</v>
      </c>
      <c r="F243" s="46" t="s">
        <v>68</v>
      </c>
      <c r="G243" s="47">
        <f t="shared" si="6"/>
        <v>6656.5199999999995</v>
      </c>
      <c r="H243" s="233"/>
    </row>
    <row r="244" spans="2:8" ht="23.25" x14ac:dyDescent="0.25">
      <c r="B244" s="207" t="s">
        <v>141</v>
      </c>
      <c r="C244" s="208"/>
      <c r="D244" s="103">
        <v>526.99</v>
      </c>
      <c r="E244" s="103"/>
      <c r="F244" s="52" t="s">
        <v>68</v>
      </c>
      <c r="G244" s="53">
        <f t="shared" si="6"/>
        <v>0</v>
      </c>
      <c r="H244" s="233"/>
    </row>
    <row r="245" spans="2:8" ht="23.25" x14ac:dyDescent="0.25">
      <c r="B245" s="207" t="s">
        <v>73</v>
      </c>
      <c r="C245" s="208"/>
      <c r="D245" s="104">
        <v>5438.99</v>
      </c>
      <c r="E245" s="104">
        <f>D230</f>
        <v>5.0999999999999996</v>
      </c>
      <c r="F245" s="52" t="s">
        <v>68</v>
      </c>
      <c r="G245" s="53">
        <f t="shared" si="6"/>
        <v>27738.848999999998</v>
      </c>
      <c r="H245" s="233"/>
    </row>
    <row r="246" spans="2:8" ht="23.25" x14ac:dyDescent="0.25">
      <c r="B246" s="207" t="s">
        <v>142</v>
      </c>
      <c r="C246" s="208"/>
      <c r="D246" s="104">
        <v>1672.77</v>
      </c>
      <c r="E246" s="104">
        <f>D230</f>
        <v>5.0999999999999996</v>
      </c>
      <c r="F246" s="52" t="s">
        <v>68</v>
      </c>
      <c r="G246" s="53">
        <f t="shared" si="6"/>
        <v>8531.1269999999986</v>
      </c>
      <c r="H246" s="233"/>
    </row>
    <row r="247" spans="2:8" ht="23.25" x14ac:dyDescent="0.25">
      <c r="B247" s="207" t="s">
        <v>75</v>
      </c>
      <c r="C247" s="208"/>
      <c r="D247" s="104">
        <v>548.24</v>
      </c>
      <c r="E247" s="104">
        <f>D230</f>
        <v>5.0999999999999996</v>
      </c>
      <c r="F247" s="52" t="s">
        <v>68</v>
      </c>
      <c r="G247" s="53">
        <f>D247*E247</f>
        <v>2796.0239999999999</v>
      </c>
      <c r="H247" s="233"/>
    </row>
    <row r="248" spans="2:8" ht="24" thickBot="1" x14ac:dyDescent="0.3">
      <c r="B248" s="201" t="s">
        <v>74</v>
      </c>
      <c r="C248" s="202"/>
      <c r="D248" s="101">
        <v>340.74</v>
      </c>
      <c r="E248" s="101">
        <f>D230*10</f>
        <v>51</v>
      </c>
      <c r="F248" s="48" t="s">
        <v>68</v>
      </c>
      <c r="G248" s="54">
        <f>D248*E248</f>
        <v>17377.740000000002</v>
      </c>
      <c r="H248" s="233"/>
    </row>
    <row r="249" spans="2:8" ht="23.25" x14ac:dyDescent="0.25">
      <c r="B249" s="16"/>
      <c r="C249" s="33"/>
      <c r="D249" s="33"/>
      <c r="E249" s="23"/>
      <c r="F249" s="23"/>
      <c r="G249" s="15"/>
      <c r="H249" s="65"/>
    </row>
    <row r="250" spans="2:8" ht="25.5" x14ac:dyDescent="0.25">
      <c r="B250" s="16"/>
      <c r="C250" s="26" t="s">
        <v>143</v>
      </c>
      <c r="D250" s="27"/>
      <c r="E250" s="16"/>
      <c r="F250" s="16"/>
      <c r="G250" s="15"/>
      <c r="H250" s="60"/>
    </row>
    <row r="251" spans="2:8" ht="18.75" x14ac:dyDescent="0.25">
      <c r="B251" s="16"/>
      <c r="C251" s="221" t="s">
        <v>144</v>
      </c>
      <c r="D251" s="57" t="s">
        <v>145</v>
      </c>
      <c r="E251" s="35">
        <f>ROUND((G239+D232)/D232,2)</f>
        <v>1.03</v>
      </c>
      <c r="F251" s="35"/>
      <c r="G251" s="17"/>
      <c r="H251" s="60"/>
    </row>
    <row r="252" spans="2:8" ht="23.25" x14ac:dyDescent="0.25">
      <c r="B252" s="16"/>
      <c r="C252" s="221"/>
      <c r="D252" s="57" t="s">
        <v>146</v>
      </c>
      <c r="E252" s="35">
        <f>ROUND((G240+G241+D232)/D232,2)</f>
        <v>1.01</v>
      </c>
      <c r="F252" s="35"/>
      <c r="G252" s="24"/>
      <c r="H252" s="66"/>
    </row>
    <row r="253" spans="2:8" ht="23.25" x14ac:dyDescent="0.25">
      <c r="B253" s="16"/>
      <c r="C253" s="221"/>
      <c r="D253" s="57" t="s">
        <v>147</v>
      </c>
      <c r="E253" s="35">
        <f>ROUND((G242+D232)/D232,2)</f>
        <v>1</v>
      </c>
      <c r="F253" s="17"/>
      <c r="G253" s="24"/>
      <c r="H253" s="60"/>
    </row>
    <row r="254" spans="2:8" ht="23.25" x14ac:dyDescent="0.25">
      <c r="B254" s="16"/>
      <c r="C254" s="221"/>
      <c r="D254" s="36" t="s">
        <v>148</v>
      </c>
      <c r="E254" s="37">
        <f>ROUND((SUM(G243:G248)+D232)/D232,2)</f>
        <v>2.64</v>
      </c>
      <c r="F254" s="17"/>
      <c r="G254" s="24"/>
      <c r="H254" s="60"/>
    </row>
    <row r="255" spans="2:8" ht="25.5" x14ac:dyDescent="0.25">
      <c r="B255" s="16"/>
      <c r="C255" s="16"/>
      <c r="D255" s="38" t="s">
        <v>149</v>
      </c>
      <c r="E255" s="39">
        <f>SUM(E251:E254)-IF(D236="сплошная",3,2)</f>
        <v>2.6799999999999997</v>
      </c>
      <c r="F255" s="40"/>
      <c r="G255" s="15"/>
      <c r="H255" s="60"/>
    </row>
    <row r="256" spans="2:8" ht="23.25" x14ac:dyDescent="0.25">
      <c r="B256" s="16"/>
      <c r="C256" s="16"/>
      <c r="D256" s="16"/>
      <c r="E256" s="41"/>
      <c r="F256" s="16"/>
      <c r="G256" s="15"/>
      <c r="H256" s="60"/>
    </row>
    <row r="257" spans="2:27" ht="25.5" x14ac:dyDescent="0.35">
      <c r="B257" s="25"/>
      <c r="C257" s="42" t="s">
        <v>150</v>
      </c>
      <c r="D257" s="222">
        <f>E255*D232</f>
        <v>103227.97199999999</v>
      </c>
      <c r="E257" s="222"/>
      <c r="F257" s="16"/>
      <c r="G257" s="15"/>
      <c r="H257" s="60"/>
    </row>
    <row r="258" spans="2:27" ht="18.75" x14ac:dyDescent="0.3">
      <c r="B258" s="16"/>
      <c r="C258" s="43" t="s">
        <v>151</v>
      </c>
      <c r="D258" s="223">
        <f>D257/D231</f>
        <v>118.54655825811341</v>
      </c>
      <c r="E258" s="223"/>
      <c r="F258" s="16"/>
      <c r="G258" s="16"/>
      <c r="H258" s="67"/>
    </row>
    <row r="261" spans="2:27" ht="60.75" x14ac:dyDescent="0.8">
      <c r="B261" s="224" t="str">
        <f>CONCATENATE("ЛОТ № ",K264)</f>
        <v>ЛОТ № 8</v>
      </c>
      <c r="C261" s="224"/>
      <c r="D261" s="224"/>
      <c r="E261" s="224"/>
      <c r="F261" s="224"/>
      <c r="G261" s="224"/>
      <c r="H261" s="224"/>
    </row>
    <row r="262" spans="2:27" ht="18.75" x14ac:dyDescent="0.25">
      <c r="B262" s="225" t="s">
        <v>123</v>
      </c>
      <c r="C262" s="225"/>
      <c r="D262" s="225"/>
      <c r="E262" s="225"/>
      <c r="F262" s="225"/>
      <c r="G262" s="225"/>
      <c r="H262" s="60"/>
    </row>
    <row r="263" spans="2:27" ht="25.5" x14ac:dyDescent="0.25">
      <c r="B263" s="16"/>
      <c r="C263" s="26" t="s">
        <v>124</v>
      </c>
      <c r="D263" s="27"/>
      <c r="E263" s="16"/>
      <c r="F263" s="16"/>
      <c r="G263" s="15"/>
      <c r="H263" s="60"/>
      <c r="I263" s="61"/>
      <c r="J263" s="61"/>
      <c r="K263" s="61"/>
      <c r="L263" s="61" t="s">
        <v>86</v>
      </c>
      <c r="M263" s="61" t="s">
        <v>78</v>
      </c>
      <c r="N263" s="61" t="s">
        <v>79</v>
      </c>
      <c r="O263" s="61" t="s">
        <v>85</v>
      </c>
      <c r="P263" s="62" t="s">
        <v>80</v>
      </c>
      <c r="Q263" s="61" t="s">
        <v>69</v>
      </c>
      <c r="R263" s="7" t="s">
        <v>81</v>
      </c>
      <c r="S263" s="7" t="s">
        <v>153</v>
      </c>
      <c r="T263" s="61" t="s">
        <v>35</v>
      </c>
      <c r="U263" s="61" t="s">
        <v>131</v>
      </c>
      <c r="V263" s="61" t="s">
        <v>84</v>
      </c>
      <c r="W263" s="7" t="s">
        <v>82</v>
      </c>
      <c r="X263" s="7" t="s">
        <v>83</v>
      </c>
      <c r="Y263" s="61" t="s">
        <v>154</v>
      </c>
      <c r="Z263" s="61"/>
    </row>
    <row r="264" spans="2:27" ht="39.950000000000003" customHeight="1" x14ac:dyDescent="0.25">
      <c r="B264" s="17"/>
      <c r="C264" s="226" t="s">
        <v>125</v>
      </c>
      <c r="D264" s="229" t="s">
        <v>152</v>
      </c>
      <c r="E264" s="230"/>
      <c r="F264" s="230"/>
      <c r="G264" s="231"/>
      <c r="H264" s="63"/>
      <c r="I264" s="61" t="s">
        <v>77</v>
      </c>
      <c r="J264" s="61"/>
      <c r="K264" s="9">
        <v>8</v>
      </c>
      <c r="L264" s="68" t="s">
        <v>25</v>
      </c>
      <c r="M264" s="68">
        <v>37</v>
      </c>
      <c r="N264" s="68">
        <v>2</v>
      </c>
      <c r="O264" s="68">
        <v>2</v>
      </c>
      <c r="P264" s="62">
        <v>0.9</v>
      </c>
      <c r="Q264" s="7">
        <v>113.54</v>
      </c>
      <c r="R264" s="7">
        <v>5499.98</v>
      </c>
      <c r="S264" s="9" t="s">
        <v>53</v>
      </c>
      <c r="T264" s="9" t="s">
        <v>16</v>
      </c>
      <c r="U264" s="9">
        <v>80</v>
      </c>
      <c r="V264" s="74">
        <v>0.38</v>
      </c>
      <c r="W264" s="7">
        <v>3.07</v>
      </c>
      <c r="X264" s="7">
        <v>16884.939999999999</v>
      </c>
      <c r="Y264" s="64">
        <v>148.69999999999999</v>
      </c>
      <c r="Z264" s="61"/>
      <c r="AA264" s="59">
        <v>1</v>
      </c>
    </row>
    <row r="265" spans="2:27" ht="19.5" x14ac:dyDescent="0.25">
      <c r="B265" s="17"/>
      <c r="C265" s="227"/>
      <c r="D265" s="232" t="str">
        <f>CONCATENATE(L264, " участковое лесничество")</f>
        <v>Вишнево-Полянское участковое лесничество</v>
      </c>
      <c r="E265" s="232"/>
      <c r="F265" s="232"/>
      <c r="G265" s="232"/>
      <c r="H265" s="63"/>
      <c r="I265" s="61"/>
      <c r="J265" s="61">
        <v>8</v>
      </c>
      <c r="K265" s="61"/>
      <c r="L265" s="61"/>
      <c r="M265" s="61"/>
      <c r="N265" s="61"/>
      <c r="O265" s="61"/>
      <c r="P265" s="61"/>
      <c r="Q265" s="61"/>
      <c r="R265" s="61"/>
      <c r="S265" s="61"/>
      <c r="T265" s="61"/>
      <c r="U265" s="61"/>
      <c r="V265" s="61"/>
      <c r="W265" s="61"/>
      <c r="X265" s="61"/>
      <c r="Y265" s="61"/>
      <c r="Z265" s="61"/>
    </row>
    <row r="266" spans="2:27" ht="19.5" x14ac:dyDescent="0.25">
      <c r="B266" s="17"/>
      <c r="C266" s="228"/>
      <c r="D266" s="232" t="str">
        <f>CONCATENATE("кв. ",M264," ","выд."," ",N264," ","делянка", " ",O264)</f>
        <v>кв. 37 выд. 2 делянка 2</v>
      </c>
      <c r="E266" s="232"/>
      <c r="F266" s="232"/>
      <c r="G266" s="232"/>
      <c r="H266" s="63"/>
      <c r="I266" s="61"/>
      <c r="J266" s="61"/>
      <c r="K266" s="61"/>
      <c r="L266" s="61"/>
      <c r="M266" s="61"/>
      <c r="N266" s="61"/>
      <c r="O266" s="61"/>
      <c r="P266" s="61"/>
      <c r="Q266" s="61"/>
      <c r="R266" s="61"/>
      <c r="S266" s="61"/>
      <c r="T266" s="61"/>
      <c r="U266" s="61"/>
      <c r="V266" s="61"/>
      <c r="W266" s="61"/>
      <c r="X266" s="61"/>
      <c r="Y266" s="61"/>
      <c r="Z266" s="61"/>
    </row>
    <row r="267" spans="2:27" ht="23.25" x14ac:dyDescent="0.25">
      <c r="B267" s="16"/>
      <c r="C267" s="28" t="s">
        <v>126</v>
      </c>
      <c r="D267" s="18">
        <f>P264</f>
        <v>0.9</v>
      </c>
      <c r="E267" s="29"/>
      <c r="F267" s="17"/>
      <c r="G267" s="15"/>
      <c r="H267" s="60"/>
    </row>
    <row r="268" spans="2:27" ht="22.5" x14ac:dyDescent="0.25">
      <c r="B268" s="16"/>
      <c r="C268" s="30" t="s">
        <v>127</v>
      </c>
      <c r="D268" s="80">
        <f>Q264</f>
        <v>113.54</v>
      </c>
      <c r="E268" s="209" t="s">
        <v>128</v>
      </c>
      <c r="F268" s="210"/>
      <c r="G268" s="213">
        <f>D269/D268</f>
        <v>48.440901884798301</v>
      </c>
      <c r="H268" s="60"/>
    </row>
    <row r="269" spans="2:27" ht="22.5" x14ac:dyDescent="0.25">
      <c r="B269" s="16"/>
      <c r="C269" s="30" t="s">
        <v>129</v>
      </c>
      <c r="D269" s="19">
        <f>R264</f>
        <v>5499.98</v>
      </c>
      <c r="E269" s="211"/>
      <c r="F269" s="212"/>
      <c r="G269" s="214"/>
      <c r="H269" s="60"/>
    </row>
    <row r="270" spans="2:27" ht="23.25" x14ac:dyDescent="0.25">
      <c r="B270" s="16"/>
      <c r="C270" s="31"/>
      <c r="D270" s="20"/>
      <c r="E270" s="32"/>
      <c r="F270" s="16"/>
      <c r="G270" s="15"/>
      <c r="H270" s="60"/>
    </row>
    <row r="271" spans="2:27" ht="23.25" x14ac:dyDescent="0.25">
      <c r="B271" s="16"/>
      <c r="C271" s="55" t="s">
        <v>130</v>
      </c>
      <c r="D271" s="69" t="str">
        <f>S264</f>
        <v>6Б3ОС1ЛП</v>
      </c>
      <c r="E271" s="16"/>
      <c r="F271" s="16"/>
      <c r="G271" s="15"/>
      <c r="H271" s="60"/>
    </row>
    <row r="272" spans="2:27" ht="23.25" x14ac:dyDescent="0.25">
      <c r="B272" s="16"/>
      <c r="C272" s="55" t="s">
        <v>131</v>
      </c>
      <c r="D272" s="69">
        <f>U264</f>
        <v>80</v>
      </c>
      <c r="E272" s="16"/>
      <c r="F272" s="16"/>
      <c r="G272" s="15"/>
      <c r="H272" s="60"/>
    </row>
    <row r="273" spans="2:8" ht="23.25" x14ac:dyDescent="0.25">
      <c r="B273" s="16"/>
      <c r="C273" s="55" t="s">
        <v>132</v>
      </c>
      <c r="D273" s="56" t="s">
        <v>133</v>
      </c>
      <c r="E273" s="16"/>
      <c r="F273" s="16"/>
      <c r="G273" s="15"/>
      <c r="H273" s="60"/>
    </row>
    <row r="274" spans="2:8" ht="24" thickBot="1" x14ac:dyDescent="0.3">
      <c r="B274" s="16"/>
      <c r="C274" s="16"/>
      <c r="D274" s="16"/>
      <c r="E274" s="16"/>
      <c r="F274" s="16"/>
      <c r="G274" s="15"/>
      <c r="H274" s="60"/>
    </row>
    <row r="275" spans="2:8" ht="48" thickBot="1" x14ac:dyDescent="0.3">
      <c r="B275" s="215" t="s">
        <v>70</v>
      </c>
      <c r="C275" s="216"/>
      <c r="D275" s="21" t="s">
        <v>134</v>
      </c>
      <c r="E275" s="217" t="s">
        <v>135</v>
      </c>
      <c r="F275" s="218"/>
      <c r="G275" s="22" t="s">
        <v>136</v>
      </c>
      <c r="H275" s="60"/>
    </row>
    <row r="276" spans="2:8" ht="24" thickBot="1" x14ac:dyDescent="0.3">
      <c r="B276" s="219" t="s">
        <v>137</v>
      </c>
      <c r="C276" s="220"/>
      <c r="D276" s="99">
        <v>191.3</v>
      </c>
      <c r="E276" s="99">
        <f>D267</f>
        <v>0.9</v>
      </c>
      <c r="F276" s="44" t="s">
        <v>68</v>
      </c>
      <c r="G276" s="45">
        <f t="shared" ref="G276:G283" si="7">D276*E276</f>
        <v>172.17000000000002</v>
      </c>
      <c r="H276" s="233"/>
    </row>
    <row r="277" spans="2:8" ht="23.25" x14ac:dyDescent="0.25">
      <c r="B277" s="205" t="s">
        <v>138</v>
      </c>
      <c r="C277" s="206"/>
      <c r="D277" s="100">
        <v>97.44</v>
      </c>
      <c r="E277" s="100">
        <f>V264</f>
        <v>0.38</v>
      </c>
      <c r="F277" s="46" t="s">
        <v>71</v>
      </c>
      <c r="G277" s="47">
        <f t="shared" si="7"/>
        <v>37.027200000000001</v>
      </c>
      <c r="H277" s="233"/>
    </row>
    <row r="278" spans="2:8" ht="24" thickBot="1" x14ac:dyDescent="0.3">
      <c r="B278" s="201" t="s">
        <v>139</v>
      </c>
      <c r="C278" s="202"/>
      <c r="D278" s="101">
        <v>151.63</v>
      </c>
      <c r="E278" s="101">
        <f>V264</f>
        <v>0.38</v>
      </c>
      <c r="F278" s="48" t="s">
        <v>71</v>
      </c>
      <c r="G278" s="49">
        <f t="shared" si="7"/>
        <v>57.619399999999999</v>
      </c>
      <c r="H278" s="233"/>
    </row>
    <row r="279" spans="2:8" ht="24" thickBot="1" x14ac:dyDescent="0.3">
      <c r="B279" s="203" t="s">
        <v>72</v>
      </c>
      <c r="C279" s="204"/>
      <c r="D279" s="102">
        <v>731.97</v>
      </c>
      <c r="E279" s="102"/>
      <c r="F279" s="50" t="s">
        <v>68</v>
      </c>
      <c r="G279" s="51">
        <f t="shared" si="7"/>
        <v>0</v>
      </c>
      <c r="H279" s="233"/>
    </row>
    <row r="280" spans="2:8" ht="23.25" x14ac:dyDescent="0.25">
      <c r="B280" s="205" t="s">
        <v>140</v>
      </c>
      <c r="C280" s="206"/>
      <c r="D280" s="100">
        <v>652.6</v>
      </c>
      <c r="E280" s="100">
        <f>D267*2</f>
        <v>1.8</v>
      </c>
      <c r="F280" s="46" t="s">
        <v>68</v>
      </c>
      <c r="G280" s="47">
        <f t="shared" si="7"/>
        <v>1174.68</v>
      </c>
      <c r="H280" s="233"/>
    </row>
    <row r="281" spans="2:8" ht="23.25" x14ac:dyDescent="0.25">
      <c r="B281" s="207" t="s">
        <v>141</v>
      </c>
      <c r="C281" s="208"/>
      <c r="D281" s="103">
        <v>526.99</v>
      </c>
      <c r="E281" s="103"/>
      <c r="F281" s="52" t="s">
        <v>68</v>
      </c>
      <c r="G281" s="53">
        <f t="shared" si="7"/>
        <v>0</v>
      </c>
      <c r="H281" s="233"/>
    </row>
    <row r="282" spans="2:8" ht="23.25" x14ac:dyDescent="0.25">
      <c r="B282" s="207" t="s">
        <v>73</v>
      </c>
      <c r="C282" s="208"/>
      <c r="D282" s="104">
        <v>5438.99</v>
      </c>
      <c r="E282" s="104">
        <f>D267</f>
        <v>0.9</v>
      </c>
      <c r="F282" s="52" t="s">
        <v>68</v>
      </c>
      <c r="G282" s="53">
        <f t="shared" si="7"/>
        <v>4895.0910000000003</v>
      </c>
      <c r="H282" s="233"/>
    </row>
    <row r="283" spans="2:8" ht="23.25" x14ac:dyDescent="0.25">
      <c r="B283" s="207" t="s">
        <v>142</v>
      </c>
      <c r="C283" s="208"/>
      <c r="D283" s="104">
        <v>1672.77</v>
      </c>
      <c r="E283" s="104">
        <f>D267</f>
        <v>0.9</v>
      </c>
      <c r="F283" s="52" t="s">
        <v>68</v>
      </c>
      <c r="G283" s="53">
        <f t="shared" si="7"/>
        <v>1505.4929999999999</v>
      </c>
      <c r="H283" s="233"/>
    </row>
    <row r="284" spans="2:8" ht="23.25" x14ac:dyDescent="0.25">
      <c r="B284" s="207" t="s">
        <v>75</v>
      </c>
      <c r="C284" s="208"/>
      <c r="D284" s="104">
        <v>548.24</v>
      </c>
      <c r="E284" s="104">
        <f>D267</f>
        <v>0.9</v>
      </c>
      <c r="F284" s="52" t="s">
        <v>68</v>
      </c>
      <c r="G284" s="53">
        <f>D284*E284</f>
        <v>493.416</v>
      </c>
      <c r="H284" s="233"/>
    </row>
    <row r="285" spans="2:8" ht="24" thickBot="1" x14ac:dyDescent="0.3">
      <c r="B285" s="201" t="s">
        <v>74</v>
      </c>
      <c r="C285" s="202"/>
      <c r="D285" s="101">
        <v>340.74</v>
      </c>
      <c r="E285" s="101">
        <f>D267*10</f>
        <v>9</v>
      </c>
      <c r="F285" s="48" t="s">
        <v>68</v>
      </c>
      <c r="G285" s="54">
        <f>D285*E285</f>
        <v>3066.66</v>
      </c>
      <c r="H285" s="233"/>
    </row>
    <row r="286" spans="2:8" ht="23.25" x14ac:dyDescent="0.25">
      <c r="B286" s="16"/>
      <c r="C286" s="33"/>
      <c r="D286" s="33"/>
      <c r="E286" s="23"/>
      <c r="F286" s="23"/>
      <c r="G286" s="15"/>
      <c r="H286" s="65"/>
    </row>
    <row r="287" spans="2:8" ht="25.5" x14ac:dyDescent="0.25">
      <c r="B287" s="16"/>
      <c r="C287" s="26" t="s">
        <v>143</v>
      </c>
      <c r="D287" s="27"/>
      <c r="E287" s="16"/>
      <c r="F287" s="16"/>
      <c r="G287" s="15"/>
      <c r="H287" s="60"/>
    </row>
    <row r="288" spans="2:8" ht="18.75" x14ac:dyDescent="0.25">
      <c r="B288" s="16"/>
      <c r="C288" s="221" t="s">
        <v>144</v>
      </c>
      <c r="D288" s="57" t="s">
        <v>145</v>
      </c>
      <c r="E288" s="35">
        <f>ROUND((G276+D269)/D269,2)</f>
        <v>1.03</v>
      </c>
      <c r="F288" s="35"/>
      <c r="G288" s="17"/>
      <c r="H288" s="60"/>
    </row>
    <row r="289" spans="2:27" ht="23.25" x14ac:dyDescent="0.25">
      <c r="B289" s="16"/>
      <c r="C289" s="221"/>
      <c r="D289" s="57" t="s">
        <v>146</v>
      </c>
      <c r="E289" s="35">
        <f>ROUND((G277+G278+D269)/D269,2)</f>
        <v>1.02</v>
      </c>
      <c r="F289" s="35"/>
      <c r="G289" s="24"/>
      <c r="H289" s="66"/>
    </row>
    <row r="290" spans="2:27" ht="23.25" x14ac:dyDescent="0.25">
      <c r="B290" s="16"/>
      <c r="C290" s="221"/>
      <c r="D290" s="57" t="s">
        <v>147</v>
      </c>
      <c r="E290" s="35">
        <f>ROUND((G279+D269)/D269,2)</f>
        <v>1</v>
      </c>
      <c r="F290" s="17"/>
      <c r="G290" s="24"/>
      <c r="H290" s="60"/>
    </row>
    <row r="291" spans="2:27" ht="23.25" x14ac:dyDescent="0.25">
      <c r="B291" s="16"/>
      <c r="C291" s="221"/>
      <c r="D291" s="36" t="s">
        <v>148</v>
      </c>
      <c r="E291" s="37">
        <f>ROUND((SUM(G280:G285)+D269)/D269,2)</f>
        <v>3.02</v>
      </c>
      <c r="F291" s="17"/>
      <c r="G291" s="24"/>
      <c r="H291" s="60"/>
    </row>
    <row r="292" spans="2:27" ht="25.5" x14ac:dyDescent="0.25">
      <c r="B292" s="16"/>
      <c r="C292" s="16"/>
      <c r="D292" s="38" t="s">
        <v>149</v>
      </c>
      <c r="E292" s="39">
        <f>SUM(E288:E291)-IF(D273="сплошная",3,2)</f>
        <v>3.0700000000000003</v>
      </c>
      <c r="F292" s="40"/>
      <c r="G292" s="15"/>
      <c r="H292" s="60"/>
    </row>
    <row r="293" spans="2:27" ht="23.25" x14ac:dyDescent="0.25">
      <c r="B293" s="16"/>
      <c r="C293" s="16"/>
      <c r="D293" s="16"/>
      <c r="E293" s="41"/>
      <c r="F293" s="16"/>
      <c r="G293" s="15"/>
      <c r="H293" s="60"/>
    </row>
    <row r="294" spans="2:27" ht="25.5" x14ac:dyDescent="0.35">
      <c r="B294" s="25"/>
      <c r="C294" s="42" t="s">
        <v>150</v>
      </c>
      <c r="D294" s="222">
        <f>E292*D269</f>
        <v>16884.938600000001</v>
      </c>
      <c r="E294" s="222"/>
      <c r="F294" s="16"/>
      <c r="G294" s="15"/>
      <c r="H294" s="60"/>
    </row>
    <row r="295" spans="2:27" ht="18.75" x14ac:dyDescent="0.3">
      <c r="B295" s="16"/>
      <c r="C295" s="43" t="s">
        <v>151</v>
      </c>
      <c r="D295" s="223">
        <f>D294/D268</f>
        <v>148.71356878633082</v>
      </c>
      <c r="E295" s="223"/>
      <c r="F295" s="16"/>
      <c r="G295" s="16"/>
      <c r="H295" s="67"/>
    </row>
    <row r="298" spans="2:27" ht="60.75" x14ac:dyDescent="0.8">
      <c r="B298" s="224" t="str">
        <f>CONCATENATE("ЛОТ № ",K301)</f>
        <v>ЛОТ № 9</v>
      </c>
      <c r="C298" s="224"/>
      <c r="D298" s="224"/>
      <c r="E298" s="224"/>
      <c r="F298" s="224"/>
      <c r="G298" s="224"/>
      <c r="H298" s="224"/>
    </row>
    <row r="299" spans="2:27" ht="18.75" x14ac:dyDescent="0.25">
      <c r="B299" s="225" t="s">
        <v>123</v>
      </c>
      <c r="C299" s="225"/>
      <c r="D299" s="225"/>
      <c r="E299" s="225"/>
      <c r="F299" s="225"/>
      <c r="G299" s="225"/>
      <c r="H299" s="60"/>
    </row>
    <row r="300" spans="2:27" ht="25.5" x14ac:dyDescent="0.25">
      <c r="B300" s="16"/>
      <c r="C300" s="26" t="s">
        <v>124</v>
      </c>
      <c r="D300" s="27"/>
      <c r="E300" s="16"/>
      <c r="F300" s="16"/>
      <c r="G300" s="15"/>
      <c r="H300" s="60"/>
      <c r="I300" s="61"/>
      <c r="J300" s="61"/>
      <c r="K300" s="61"/>
      <c r="L300" s="61" t="s">
        <v>86</v>
      </c>
      <c r="M300" s="61" t="s">
        <v>78</v>
      </c>
      <c r="N300" s="61" t="s">
        <v>79</v>
      </c>
      <c r="O300" s="61" t="s">
        <v>85</v>
      </c>
      <c r="P300" s="62" t="s">
        <v>80</v>
      </c>
      <c r="Q300" s="61" t="s">
        <v>69</v>
      </c>
      <c r="R300" s="7" t="s">
        <v>81</v>
      </c>
      <c r="S300" s="7" t="s">
        <v>153</v>
      </c>
      <c r="T300" s="61" t="s">
        <v>35</v>
      </c>
      <c r="U300" s="61" t="s">
        <v>131</v>
      </c>
      <c r="V300" s="61" t="s">
        <v>84</v>
      </c>
      <c r="W300" s="7" t="s">
        <v>82</v>
      </c>
      <c r="X300" s="7" t="s">
        <v>83</v>
      </c>
      <c r="Y300" s="61" t="s">
        <v>154</v>
      </c>
      <c r="Z300" s="61"/>
    </row>
    <row r="301" spans="2:27" ht="39.950000000000003" customHeight="1" x14ac:dyDescent="0.25">
      <c r="B301" s="17"/>
      <c r="C301" s="226" t="s">
        <v>125</v>
      </c>
      <c r="D301" s="229" t="s">
        <v>152</v>
      </c>
      <c r="E301" s="230"/>
      <c r="F301" s="230"/>
      <c r="G301" s="231"/>
      <c r="H301" s="63"/>
      <c r="I301" s="61" t="s">
        <v>77</v>
      </c>
      <c r="J301" s="61"/>
      <c r="K301" s="9">
        <v>9</v>
      </c>
      <c r="L301" s="68" t="s">
        <v>25</v>
      </c>
      <c r="M301" s="68">
        <v>51</v>
      </c>
      <c r="N301" s="68">
        <v>14</v>
      </c>
      <c r="O301" s="68">
        <v>1</v>
      </c>
      <c r="P301" s="62">
        <v>3</v>
      </c>
      <c r="Q301" s="7">
        <v>488.82</v>
      </c>
      <c r="R301" s="7">
        <v>21310.6</v>
      </c>
      <c r="S301" s="9" t="s">
        <v>57</v>
      </c>
      <c r="T301" s="9" t="s">
        <v>17</v>
      </c>
      <c r="U301" s="9">
        <v>45</v>
      </c>
      <c r="V301" s="74">
        <v>0.77</v>
      </c>
      <c r="W301" s="7">
        <v>2.78</v>
      </c>
      <c r="X301" s="7">
        <v>59243.47</v>
      </c>
      <c r="Y301" s="64">
        <v>121.2</v>
      </c>
      <c r="Z301" s="61"/>
      <c r="AA301" s="59">
        <v>1</v>
      </c>
    </row>
    <row r="302" spans="2:27" ht="19.5" x14ac:dyDescent="0.25">
      <c r="B302" s="17"/>
      <c r="C302" s="227"/>
      <c r="D302" s="232" t="str">
        <f>CONCATENATE(L301, " участковое лесничество")</f>
        <v>Вишнево-Полянское участковое лесничество</v>
      </c>
      <c r="E302" s="232"/>
      <c r="F302" s="232"/>
      <c r="G302" s="232"/>
      <c r="H302" s="63"/>
      <c r="I302" s="61"/>
      <c r="J302" s="61">
        <v>9</v>
      </c>
      <c r="K302" s="61"/>
      <c r="L302" s="61"/>
      <c r="M302" s="61"/>
      <c r="N302" s="61"/>
      <c r="O302" s="61"/>
      <c r="P302" s="61"/>
      <c r="Q302" s="61"/>
      <c r="R302" s="61"/>
      <c r="S302" s="61"/>
      <c r="T302" s="61"/>
      <c r="U302" s="61"/>
      <c r="V302" s="61"/>
      <c r="W302" s="61"/>
      <c r="X302" s="61"/>
      <c r="Y302" s="61"/>
      <c r="Z302" s="61"/>
    </row>
    <row r="303" spans="2:27" ht="19.5" x14ac:dyDescent="0.25">
      <c r="B303" s="17"/>
      <c r="C303" s="228"/>
      <c r="D303" s="232" t="str">
        <f>CONCATENATE("кв. ",M301," ","выд."," ",N301," ","делянка", " ",O301)</f>
        <v>кв. 51 выд. 14 делянка 1</v>
      </c>
      <c r="E303" s="232"/>
      <c r="F303" s="232"/>
      <c r="G303" s="232"/>
      <c r="H303" s="63"/>
      <c r="I303" s="61"/>
      <c r="J303" s="61"/>
      <c r="K303" s="61"/>
      <c r="L303" s="61"/>
      <c r="M303" s="61"/>
      <c r="N303" s="61"/>
      <c r="O303" s="61"/>
      <c r="P303" s="61"/>
      <c r="Q303" s="61"/>
      <c r="R303" s="61"/>
      <c r="S303" s="61"/>
      <c r="T303" s="61"/>
      <c r="U303" s="61"/>
      <c r="V303" s="61"/>
      <c r="W303" s="61"/>
      <c r="X303" s="61"/>
      <c r="Y303" s="61"/>
      <c r="Z303" s="61"/>
    </row>
    <row r="304" spans="2:27" ht="23.25" x14ac:dyDescent="0.25">
      <c r="B304" s="16"/>
      <c r="C304" s="28" t="s">
        <v>126</v>
      </c>
      <c r="D304" s="18">
        <f>P301</f>
        <v>3</v>
      </c>
      <c r="E304" s="29"/>
      <c r="F304" s="17"/>
      <c r="G304" s="15"/>
      <c r="H304" s="60"/>
    </row>
    <row r="305" spans="2:8" ht="22.5" x14ac:dyDescent="0.25">
      <c r="B305" s="16"/>
      <c r="C305" s="30" t="s">
        <v>127</v>
      </c>
      <c r="D305" s="80">
        <f>Q301</f>
        <v>488.82</v>
      </c>
      <c r="E305" s="209" t="s">
        <v>128</v>
      </c>
      <c r="F305" s="210"/>
      <c r="G305" s="213">
        <f>D306/D305</f>
        <v>43.596006710036413</v>
      </c>
      <c r="H305" s="60"/>
    </row>
    <row r="306" spans="2:8" ht="22.5" x14ac:dyDescent="0.25">
      <c r="B306" s="16"/>
      <c r="C306" s="30" t="s">
        <v>129</v>
      </c>
      <c r="D306" s="19">
        <f>R301</f>
        <v>21310.6</v>
      </c>
      <c r="E306" s="211"/>
      <c r="F306" s="212"/>
      <c r="G306" s="214"/>
      <c r="H306" s="60"/>
    </row>
    <row r="307" spans="2:8" ht="23.25" x14ac:dyDescent="0.25">
      <c r="B307" s="16"/>
      <c r="C307" s="31"/>
      <c r="D307" s="20"/>
      <c r="E307" s="32"/>
      <c r="F307" s="16"/>
      <c r="G307" s="15"/>
      <c r="H307" s="60"/>
    </row>
    <row r="308" spans="2:8" ht="23.25" x14ac:dyDescent="0.25">
      <c r="B308" s="16"/>
      <c r="C308" s="55" t="s">
        <v>130</v>
      </c>
      <c r="D308" s="69" t="str">
        <f>S301</f>
        <v>7ОС1ЛП2Б+КЛ</v>
      </c>
      <c r="E308" s="16"/>
      <c r="F308" s="16"/>
      <c r="G308" s="15"/>
      <c r="H308" s="60"/>
    </row>
    <row r="309" spans="2:8" ht="23.25" x14ac:dyDescent="0.25">
      <c r="B309" s="16"/>
      <c r="C309" s="55" t="s">
        <v>131</v>
      </c>
      <c r="D309" s="69">
        <f>U301</f>
        <v>45</v>
      </c>
      <c r="E309" s="16"/>
      <c r="F309" s="16"/>
      <c r="G309" s="15"/>
      <c r="H309" s="60"/>
    </row>
    <row r="310" spans="2:8" ht="23.25" x14ac:dyDescent="0.25">
      <c r="B310" s="16"/>
      <c r="C310" s="55" t="s">
        <v>132</v>
      </c>
      <c r="D310" s="56" t="s">
        <v>133</v>
      </c>
      <c r="E310" s="16"/>
      <c r="F310" s="16"/>
      <c r="G310" s="15"/>
      <c r="H310" s="60"/>
    </row>
    <row r="311" spans="2:8" ht="24" thickBot="1" x14ac:dyDescent="0.3">
      <c r="B311" s="16"/>
      <c r="C311" s="16"/>
      <c r="D311" s="16"/>
      <c r="E311" s="16"/>
      <c r="F311" s="16"/>
      <c r="G311" s="15"/>
      <c r="H311" s="60"/>
    </row>
    <row r="312" spans="2:8" ht="48" thickBot="1" x14ac:dyDescent="0.3">
      <c r="B312" s="215" t="s">
        <v>70</v>
      </c>
      <c r="C312" s="216"/>
      <c r="D312" s="21" t="s">
        <v>134</v>
      </c>
      <c r="E312" s="217" t="s">
        <v>135</v>
      </c>
      <c r="F312" s="218"/>
      <c r="G312" s="22" t="s">
        <v>136</v>
      </c>
      <c r="H312" s="60"/>
    </row>
    <row r="313" spans="2:8" ht="24" thickBot="1" x14ac:dyDescent="0.3">
      <c r="B313" s="219" t="s">
        <v>137</v>
      </c>
      <c r="C313" s="220"/>
      <c r="D313" s="99">
        <v>191.3</v>
      </c>
      <c r="E313" s="99">
        <f>D304</f>
        <v>3</v>
      </c>
      <c r="F313" s="44" t="s">
        <v>68</v>
      </c>
      <c r="G313" s="45">
        <f t="shared" ref="G313:G320" si="8">D313*E313</f>
        <v>573.90000000000009</v>
      </c>
      <c r="H313" s="233"/>
    </row>
    <row r="314" spans="2:8" ht="23.25" x14ac:dyDescent="0.25">
      <c r="B314" s="205" t="s">
        <v>138</v>
      </c>
      <c r="C314" s="206"/>
      <c r="D314" s="100">
        <v>97.44</v>
      </c>
      <c r="E314" s="100">
        <f>V301</f>
        <v>0.77</v>
      </c>
      <c r="F314" s="46" t="s">
        <v>71</v>
      </c>
      <c r="G314" s="47">
        <f t="shared" si="8"/>
        <v>75.028800000000004</v>
      </c>
      <c r="H314" s="233"/>
    </row>
    <row r="315" spans="2:8" ht="24" thickBot="1" x14ac:dyDescent="0.3">
      <c r="B315" s="201" t="s">
        <v>139</v>
      </c>
      <c r="C315" s="202"/>
      <c r="D315" s="101">
        <v>151.63</v>
      </c>
      <c r="E315" s="101">
        <f>V301</f>
        <v>0.77</v>
      </c>
      <c r="F315" s="48" t="s">
        <v>71</v>
      </c>
      <c r="G315" s="49">
        <f t="shared" si="8"/>
        <v>116.7551</v>
      </c>
      <c r="H315" s="233"/>
    </row>
    <row r="316" spans="2:8" ht="24" thickBot="1" x14ac:dyDescent="0.3">
      <c r="B316" s="203" t="s">
        <v>72</v>
      </c>
      <c r="C316" s="204"/>
      <c r="D316" s="102">
        <v>731.97</v>
      </c>
      <c r="E316" s="102"/>
      <c r="F316" s="50" t="s">
        <v>68</v>
      </c>
      <c r="G316" s="51">
        <f t="shared" si="8"/>
        <v>0</v>
      </c>
      <c r="H316" s="233"/>
    </row>
    <row r="317" spans="2:8" ht="23.25" x14ac:dyDescent="0.25">
      <c r="B317" s="205" t="s">
        <v>140</v>
      </c>
      <c r="C317" s="206"/>
      <c r="D317" s="100">
        <v>652.6</v>
      </c>
      <c r="E317" s="100">
        <f>D304*2</f>
        <v>6</v>
      </c>
      <c r="F317" s="46" t="s">
        <v>68</v>
      </c>
      <c r="G317" s="47">
        <f t="shared" si="8"/>
        <v>3915.6000000000004</v>
      </c>
      <c r="H317" s="233"/>
    </row>
    <row r="318" spans="2:8" ht="23.25" x14ac:dyDescent="0.25">
      <c r="B318" s="207" t="s">
        <v>141</v>
      </c>
      <c r="C318" s="208"/>
      <c r="D318" s="103">
        <v>526.99</v>
      </c>
      <c r="E318" s="103"/>
      <c r="F318" s="52" t="s">
        <v>68</v>
      </c>
      <c r="G318" s="53">
        <f t="shared" si="8"/>
        <v>0</v>
      </c>
      <c r="H318" s="233"/>
    </row>
    <row r="319" spans="2:8" ht="23.25" x14ac:dyDescent="0.25">
      <c r="B319" s="207" t="s">
        <v>73</v>
      </c>
      <c r="C319" s="208"/>
      <c r="D319" s="104">
        <v>5438.99</v>
      </c>
      <c r="E319" s="104">
        <f>D304</f>
        <v>3</v>
      </c>
      <c r="F319" s="52" t="s">
        <v>68</v>
      </c>
      <c r="G319" s="53">
        <f t="shared" si="8"/>
        <v>16316.97</v>
      </c>
      <c r="H319" s="233"/>
    </row>
    <row r="320" spans="2:8" ht="23.25" x14ac:dyDescent="0.25">
      <c r="B320" s="207" t="s">
        <v>142</v>
      </c>
      <c r="C320" s="208"/>
      <c r="D320" s="104">
        <v>1672.77</v>
      </c>
      <c r="E320" s="104">
        <f>D304</f>
        <v>3</v>
      </c>
      <c r="F320" s="52" t="s">
        <v>68</v>
      </c>
      <c r="G320" s="53">
        <f t="shared" si="8"/>
        <v>5018.3099999999995</v>
      </c>
      <c r="H320" s="233"/>
    </row>
    <row r="321" spans="2:8" ht="23.25" x14ac:dyDescent="0.25">
      <c r="B321" s="207" t="s">
        <v>75</v>
      </c>
      <c r="C321" s="208"/>
      <c r="D321" s="104">
        <v>548.24</v>
      </c>
      <c r="E321" s="104">
        <f>D304</f>
        <v>3</v>
      </c>
      <c r="F321" s="52" t="s">
        <v>68</v>
      </c>
      <c r="G321" s="53">
        <f>D321*E321</f>
        <v>1644.72</v>
      </c>
      <c r="H321" s="233"/>
    </row>
    <row r="322" spans="2:8" ht="24" thickBot="1" x14ac:dyDescent="0.3">
      <c r="B322" s="201" t="s">
        <v>74</v>
      </c>
      <c r="C322" s="202"/>
      <c r="D322" s="101">
        <v>340.74</v>
      </c>
      <c r="E322" s="101">
        <f>D304*10</f>
        <v>30</v>
      </c>
      <c r="F322" s="48" t="s">
        <v>68</v>
      </c>
      <c r="G322" s="54">
        <f>D322*E322</f>
        <v>10222.200000000001</v>
      </c>
      <c r="H322" s="233"/>
    </row>
    <row r="323" spans="2:8" ht="23.25" x14ac:dyDescent="0.25">
      <c r="B323" s="16"/>
      <c r="C323" s="33"/>
      <c r="D323" s="33"/>
      <c r="E323" s="23"/>
      <c r="F323" s="23"/>
      <c r="G323" s="15"/>
      <c r="H323" s="65"/>
    </row>
    <row r="324" spans="2:8" ht="25.5" x14ac:dyDescent="0.25">
      <c r="B324" s="16"/>
      <c r="C324" s="26" t="s">
        <v>143</v>
      </c>
      <c r="D324" s="27"/>
      <c r="E324" s="16"/>
      <c r="F324" s="16"/>
      <c r="G324" s="15"/>
      <c r="H324" s="60"/>
    </row>
    <row r="325" spans="2:8" ht="18.75" x14ac:dyDescent="0.25">
      <c r="B325" s="16"/>
      <c r="C325" s="221" t="s">
        <v>144</v>
      </c>
      <c r="D325" s="57" t="s">
        <v>145</v>
      </c>
      <c r="E325" s="35">
        <f>ROUND((G313+D306)/D306,2)</f>
        <v>1.03</v>
      </c>
      <c r="F325" s="35"/>
      <c r="G325" s="17"/>
      <c r="H325" s="60"/>
    </row>
    <row r="326" spans="2:8" ht="23.25" x14ac:dyDescent="0.25">
      <c r="B326" s="16"/>
      <c r="C326" s="221"/>
      <c r="D326" s="57" t="s">
        <v>146</v>
      </c>
      <c r="E326" s="35">
        <f>ROUND((G314+G315+D306)/D306,2)</f>
        <v>1.01</v>
      </c>
      <c r="F326" s="35"/>
      <c r="G326" s="24"/>
      <c r="H326" s="66"/>
    </row>
    <row r="327" spans="2:8" ht="23.25" x14ac:dyDescent="0.25">
      <c r="B327" s="16"/>
      <c r="C327" s="221"/>
      <c r="D327" s="57" t="s">
        <v>147</v>
      </c>
      <c r="E327" s="35">
        <f>ROUND((G316+D306)/D306,2)</f>
        <v>1</v>
      </c>
      <c r="F327" s="17"/>
      <c r="G327" s="24"/>
      <c r="H327" s="60"/>
    </row>
    <row r="328" spans="2:8" ht="23.25" x14ac:dyDescent="0.25">
      <c r="B328" s="16"/>
      <c r="C328" s="221"/>
      <c r="D328" s="36" t="s">
        <v>148</v>
      </c>
      <c r="E328" s="37">
        <f>ROUND((SUM(G317:G322)+D306)/D306,2)</f>
        <v>2.74</v>
      </c>
      <c r="F328" s="17"/>
      <c r="G328" s="24"/>
      <c r="H328" s="60"/>
    </row>
    <row r="329" spans="2:8" ht="25.5" x14ac:dyDescent="0.25">
      <c r="B329" s="16"/>
      <c r="C329" s="16"/>
      <c r="D329" s="38" t="s">
        <v>149</v>
      </c>
      <c r="E329" s="39">
        <f>SUM(E325:E328)-IF(D310="сплошная",3,2)</f>
        <v>2.7800000000000002</v>
      </c>
      <c r="F329" s="40"/>
      <c r="G329" s="15"/>
      <c r="H329" s="60"/>
    </row>
    <row r="330" spans="2:8" ht="23.25" x14ac:dyDescent="0.25">
      <c r="B330" s="16"/>
      <c r="C330" s="16"/>
      <c r="D330" s="16"/>
      <c r="E330" s="41"/>
      <c r="F330" s="16"/>
      <c r="G330" s="15"/>
      <c r="H330" s="60"/>
    </row>
    <row r="331" spans="2:8" ht="25.5" x14ac:dyDescent="0.35">
      <c r="B331" s="25"/>
      <c r="C331" s="42" t="s">
        <v>150</v>
      </c>
      <c r="D331" s="222">
        <f>E329*D306</f>
        <v>59243.468000000001</v>
      </c>
      <c r="E331" s="222"/>
      <c r="F331" s="16"/>
      <c r="G331" s="15"/>
      <c r="H331" s="60"/>
    </row>
    <row r="332" spans="2:8" ht="18.75" x14ac:dyDescent="0.3">
      <c r="B332" s="16"/>
      <c r="C332" s="43" t="s">
        <v>151</v>
      </c>
      <c r="D332" s="223">
        <f>D331/D305</f>
        <v>121.19689865390123</v>
      </c>
      <c r="E332" s="223"/>
      <c r="F332" s="16"/>
      <c r="G332" s="16"/>
      <c r="H332" s="67"/>
    </row>
    <row r="335" spans="2:8" ht="60.75" x14ac:dyDescent="0.8">
      <c r="B335" s="224" t="str">
        <f>CONCATENATE("ЛОТ № ",K338)</f>
        <v>ЛОТ № 10</v>
      </c>
      <c r="C335" s="224"/>
      <c r="D335" s="224"/>
      <c r="E335" s="224"/>
      <c r="F335" s="224"/>
      <c r="G335" s="224"/>
      <c r="H335" s="224"/>
    </row>
    <row r="336" spans="2:8" ht="18.75" x14ac:dyDescent="0.25">
      <c r="B336" s="225" t="s">
        <v>123</v>
      </c>
      <c r="C336" s="225"/>
      <c r="D336" s="225"/>
      <c r="E336" s="225"/>
      <c r="F336" s="225"/>
      <c r="G336" s="225"/>
      <c r="H336" s="60"/>
    </row>
    <row r="337" spans="2:27" ht="25.5" x14ac:dyDescent="0.25">
      <c r="B337" s="16"/>
      <c r="C337" s="26" t="s">
        <v>124</v>
      </c>
      <c r="D337" s="27"/>
      <c r="E337" s="16"/>
      <c r="F337" s="16"/>
      <c r="G337" s="15"/>
      <c r="H337" s="60"/>
      <c r="I337" s="61"/>
      <c r="J337" s="61"/>
      <c r="K337" s="61"/>
      <c r="L337" s="61" t="s">
        <v>86</v>
      </c>
      <c r="M337" s="61" t="s">
        <v>78</v>
      </c>
      <c r="N337" s="61" t="s">
        <v>79</v>
      </c>
      <c r="O337" s="61" t="s">
        <v>85</v>
      </c>
      <c r="P337" s="62" t="s">
        <v>80</v>
      </c>
      <c r="Q337" s="61" t="s">
        <v>69</v>
      </c>
      <c r="R337" s="7" t="s">
        <v>81</v>
      </c>
      <c r="S337" s="7" t="s">
        <v>153</v>
      </c>
      <c r="T337" s="61" t="s">
        <v>35</v>
      </c>
      <c r="U337" s="61" t="s">
        <v>131</v>
      </c>
      <c r="V337" s="61" t="s">
        <v>84</v>
      </c>
      <c r="W337" s="7" t="s">
        <v>82</v>
      </c>
      <c r="X337" s="7" t="s">
        <v>83</v>
      </c>
      <c r="Y337" s="61" t="s">
        <v>154</v>
      </c>
      <c r="Z337" s="61"/>
    </row>
    <row r="338" spans="2:27" ht="39.950000000000003" customHeight="1" x14ac:dyDescent="0.25">
      <c r="B338" s="17"/>
      <c r="C338" s="226" t="s">
        <v>125</v>
      </c>
      <c r="D338" s="229" t="s">
        <v>152</v>
      </c>
      <c r="E338" s="230"/>
      <c r="F338" s="230"/>
      <c r="G338" s="231"/>
      <c r="H338" s="63"/>
      <c r="I338" s="61" t="s">
        <v>77</v>
      </c>
      <c r="J338" s="61"/>
      <c r="K338" s="9">
        <v>10</v>
      </c>
      <c r="L338" s="68" t="s">
        <v>59</v>
      </c>
      <c r="M338" s="68">
        <v>31</v>
      </c>
      <c r="N338" s="68">
        <v>22</v>
      </c>
      <c r="O338" s="68">
        <v>1</v>
      </c>
      <c r="P338" s="62">
        <v>1.6</v>
      </c>
      <c r="Q338" s="7">
        <v>254.04</v>
      </c>
      <c r="R338" s="7">
        <v>11664.37</v>
      </c>
      <c r="S338" s="9" t="s">
        <v>51</v>
      </c>
      <c r="T338" s="9" t="s">
        <v>16</v>
      </c>
      <c r="U338" s="9">
        <v>65</v>
      </c>
      <c r="V338" s="74">
        <v>0.69</v>
      </c>
      <c r="W338" s="7">
        <v>2.74</v>
      </c>
      <c r="X338" s="7">
        <v>31960.37</v>
      </c>
      <c r="Y338" s="64">
        <v>125.8</v>
      </c>
      <c r="Z338" s="61"/>
      <c r="AA338" s="59">
        <v>1</v>
      </c>
    </row>
    <row r="339" spans="2:27" ht="19.5" x14ac:dyDescent="0.25">
      <c r="B339" s="17"/>
      <c r="C339" s="227"/>
      <c r="D339" s="232" t="str">
        <f>CONCATENATE(L338, " участковое лесничество")</f>
        <v>Восходское участковое лесничество</v>
      </c>
      <c r="E339" s="232"/>
      <c r="F339" s="232"/>
      <c r="G339" s="232"/>
      <c r="H339" s="63"/>
      <c r="I339" s="61"/>
      <c r="J339" s="61">
        <v>10</v>
      </c>
      <c r="K339" s="61"/>
      <c r="L339" s="61"/>
      <c r="M339" s="61"/>
      <c r="N339" s="61"/>
      <c r="O339" s="61"/>
      <c r="P339" s="61"/>
      <c r="Q339" s="61"/>
      <c r="R339" s="61"/>
      <c r="S339" s="61"/>
      <c r="T339" s="61"/>
      <c r="U339" s="61"/>
      <c r="V339" s="61"/>
      <c r="W339" s="61"/>
      <c r="X339" s="61"/>
      <c r="Y339" s="61"/>
      <c r="Z339" s="61"/>
    </row>
    <row r="340" spans="2:27" ht="19.5" x14ac:dyDescent="0.25">
      <c r="B340" s="17"/>
      <c r="C340" s="228"/>
      <c r="D340" s="232" t="str">
        <f>CONCATENATE("кв. ",M338," ","выд."," ",N338," ","делянка", " ",O338)</f>
        <v>кв. 31 выд. 22 делянка 1</v>
      </c>
      <c r="E340" s="232"/>
      <c r="F340" s="232"/>
      <c r="G340" s="232"/>
      <c r="H340" s="63"/>
      <c r="I340" s="61"/>
      <c r="J340" s="61"/>
      <c r="K340" s="61"/>
      <c r="L340" s="61"/>
      <c r="M340" s="61"/>
      <c r="N340" s="61"/>
      <c r="O340" s="61"/>
      <c r="P340" s="61"/>
      <c r="Q340" s="61"/>
      <c r="R340" s="61"/>
      <c r="S340" s="61"/>
      <c r="T340" s="61"/>
      <c r="U340" s="61"/>
      <c r="V340" s="61"/>
      <c r="W340" s="61"/>
      <c r="X340" s="61"/>
      <c r="Y340" s="61"/>
      <c r="Z340" s="61"/>
    </row>
    <row r="341" spans="2:27" ht="23.25" x14ac:dyDescent="0.25">
      <c r="B341" s="16"/>
      <c r="C341" s="28" t="s">
        <v>126</v>
      </c>
      <c r="D341" s="18">
        <f>P338</f>
        <v>1.6</v>
      </c>
      <c r="E341" s="29"/>
      <c r="F341" s="17"/>
      <c r="G341" s="15"/>
      <c r="H341" s="60"/>
    </row>
    <row r="342" spans="2:27" ht="22.5" x14ac:dyDescent="0.25">
      <c r="B342" s="16"/>
      <c r="C342" s="30" t="s">
        <v>127</v>
      </c>
      <c r="D342" s="80">
        <f>Q338</f>
        <v>254.04</v>
      </c>
      <c r="E342" s="209" t="s">
        <v>128</v>
      </c>
      <c r="F342" s="210"/>
      <c r="G342" s="213">
        <f>D343/D342</f>
        <v>45.91548575027555</v>
      </c>
      <c r="H342" s="60"/>
    </row>
    <row r="343" spans="2:27" ht="22.5" x14ac:dyDescent="0.25">
      <c r="B343" s="16"/>
      <c r="C343" s="30" t="s">
        <v>129</v>
      </c>
      <c r="D343" s="19">
        <f>R338</f>
        <v>11664.37</v>
      </c>
      <c r="E343" s="211"/>
      <c r="F343" s="212"/>
      <c r="G343" s="214"/>
      <c r="H343" s="60"/>
    </row>
    <row r="344" spans="2:27" ht="23.25" x14ac:dyDescent="0.25">
      <c r="B344" s="16"/>
      <c r="C344" s="31"/>
      <c r="D344" s="20"/>
      <c r="E344" s="32"/>
      <c r="F344" s="16"/>
      <c r="G344" s="15"/>
      <c r="H344" s="60"/>
    </row>
    <row r="345" spans="2:27" ht="23.25" x14ac:dyDescent="0.25">
      <c r="B345" s="16"/>
      <c r="C345" s="55" t="s">
        <v>130</v>
      </c>
      <c r="D345" s="69" t="str">
        <f>S338</f>
        <v>7Б3ОС</v>
      </c>
      <c r="E345" s="16"/>
      <c r="F345" s="16"/>
      <c r="G345" s="15"/>
      <c r="H345" s="60"/>
    </row>
    <row r="346" spans="2:27" ht="23.25" x14ac:dyDescent="0.25">
      <c r="B346" s="16"/>
      <c r="C346" s="55" t="s">
        <v>131</v>
      </c>
      <c r="D346" s="69">
        <f>U338</f>
        <v>65</v>
      </c>
      <c r="E346" s="16"/>
      <c r="F346" s="16"/>
      <c r="G346" s="15"/>
      <c r="H346" s="60"/>
    </row>
    <row r="347" spans="2:27" ht="23.25" x14ac:dyDescent="0.25">
      <c r="B347" s="16"/>
      <c r="C347" s="55" t="s">
        <v>132</v>
      </c>
      <c r="D347" s="56" t="s">
        <v>133</v>
      </c>
      <c r="E347" s="16"/>
      <c r="F347" s="16"/>
      <c r="G347" s="15"/>
      <c r="H347" s="60"/>
    </row>
    <row r="348" spans="2:27" ht="24" thickBot="1" x14ac:dyDescent="0.3">
      <c r="B348" s="16"/>
      <c r="C348" s="16"/>
      <c r="D348" s="16"/>
      <c r="E348" s="16"/>
      <c r="F348" s="16"/>
      <c r="G348" s="15"/>
      <c r="H348" s="60"/>
    </row>
    <row r="349" spans="2:27" ht="48" thickBot="1" x14ac:dyDescent="0.3">
      <c r="B349" s="215" t="s">
        <v>70</v>
      </c>
      <c r="C349" s="216"/>
      <c r="D349" s="21" t="s">
        <v>134</v>
      </c>
      <c r="E349" s="217" t="s">
        <v>135</v>
      </c>
      <c r="F349" s="218"/>
      <c r="G349" s="22" t="s">
        <v>136</v>
      </c>
      <c r="H349" s="60"/>
    </row>
    <row r="350" spans="2:27" ht="24" thickBot="1" x14ac:dyDescent="0.3">
      <c r="B350" s="219" t="s">
        <v>137</v>
      </c>
      <c r="C350" s="220"/>
      <c r="D350" s="99">
        <v>191.3</v>
      </c>
      <c r="E350" s="99">
        <f>D341</f>
        <v>1.6</v>
      </c>
      <c r="F350" s="44" t="s">
        <v>68</v>
      </c>
      <c r="G350" s="45">
        <f t="shared" ref="G350:G357" si="9">D350*E350</f>
        <v>306.08000000000004</v>
      </c>
      <c r="H350" s="233"/>
    </row>
    <row r="351" spans="2:27" ht="23.25" x14ac:dyDescent="0.25">
      <c r="B351" s="205" t="s">
        <v>138</v>
      </c>
      <c r="C351" s="206"/>
      <c r="D351" s="100">
        <v>97.44</v>
      </c>
      <c r="E351" s="100">
        <f>V338</f>
        <v>0.69</v>
      </c>
      <c r="F351" s="46" t="s">
        <v>71</v>
      </c>
      <c r="G351" s="47">
        <f t="shared" si="9"/>
        <v>67.233599999999996</v>
      </c>
      <c r="H351" s="233"/>
    </row>
    <row r="352" spans="2:27" ht="24" thickBot="1" x14ac:dyDescent="0.3">
      <c r="B352" s="201" t="s">
        <v>139</v>
      </c>
      <c r="C352" s="202"/>
      <c r="D352" s="101">
        <v>151.63</v>
      </c>
      <c r="E352" s="101">
        <f>V338</f>
        <v>0.69</v>
      </c>
      <c r="F352" s="48" t="s">
        <v>71</v>
      </c>
      <c r="G352" s="49">
        <f t="shared" si="9"/>
        <v>104.62469999999999</v>
      </c>
      <c r="H352" s="233"/>
    </row>
    <row r="353" spans="2:8" ht="24" thickBot="1" x14ac:dyDescent="0.3">
      <c r="B353" s="203" t="s">
        <v>72</v>
      </c>
      <c r="C353" s="204"/>
      <c r="D353" s="102">
        <v>731.97</v>
      </c>
      <c r="E353" s="102"/>
      <c r="F353" s="50" t="s">
        <v>68</v>
      </c>
      <c r="G353" s="51">
        <f t="shared" si="9"/>
        <v>0</v>
      </c>
      <c r="H353" s="233"/>
    </row>
    <row r="354" spans="2:8" ht="23.25" x14ac:dyDescent="0.25">
      <c r="B354" s="205" t="s">
        <v>140</v>
      </c>
      <c r="C354" s="206"/>
      <c r="D354" s="100">
        <v>652.6</v>
      </c>
      <c r="E354" s="100">
        <f>D341*2</f>
        <v>3.2</v>
      </c>
      <c r="F354" s="46" t="s">
        <v>68</v>
      </c>
      <c r="G354" s="47">
        <f t="shared" si="9"/>
        <v>2088.3200000000002</v>
      </c>
      <c r="H354" s="233"/>
    </row>
    <row r="355" spans="2:8" ht="23.25" x14ac:dyDescent="0.25">
      <c r="B355" s="207" t="s">
        <v>141</v>
      </c>
      <c r="C355" s="208"/>
      <c r="D355" s="103">
        <v>526.99</v>
      </c>
      <c r="E355" s="103"/>
      <c r="F355" s="52" t="s">
        <v>68</v>
      </c>
      <c r="G355" s="53">
        <f t="shared" si="9"/>
        <v>0</v>
      </c>
      <c r="H355" s="233"/>
    </row>
    <row r="356" spans="2:8" ht="23.25" x14ac:dyDescent="0.25">
      <c r="B356" s="207" t="s">
        <v>73</v>
      </c>
      <c r="C356" s="208"/>
      <c r="D356" s="104">
        <v>5438.99</v>
      </c>
      <c r="E356" s="104">
        <f>D341</f>
        <v>1.6</v>
      </c>
      <c r="F356" s="52" t="s">
        <v>68</v>
      </c>
      <c r="G356" s="53">
        <f t="shared" si="9"/>
        <v>8702.384</v>
      </c>
      <c r="H356" s="233"/>
    </row>
    <row r="357" spans="2:8" ht="23.25" x14ac:dyDescent="0.25">
      <c r="B357" s="207" t="s">
        <v>142</v>
      </c>
      <c r="C357" s="208"/>
      <c r="D357" s="104">
        <v>1672.77</v>
      </c>
      <c r="E357" s="104">
        <f>D341</f>
        <v>1.6</v>
      </c>
      <c r="F357" s="52" t="s">
        <v>68</v>
      </c>
      <c r="G357" s="53">
        <f t="shared" si="9"/>
        <v>2676.4320000000002</v>
      </c>
      <c r="H357" s="233"/>
    </row>
    <row r="358" spans="2:8" ht="23.25" x14ac:dyDescent="0.25">
      <c r="B358" s="207" t="s">
        <v>75</v>
      </c>
      <c r="C358" s="208"/>
      <c r="D358" s="104">
        <v>548.24</v>
      </c>
      <c r="E358" s="104">
        <f>D341</f>
        <v>1.6</v>
      </c>
      <c r="F358" s="52" t="s">
        <v>68</v>
      </c>
      <c r="G358" s="53">
        <f>D358*E358</f>
        <v>877.18400000000008</v>
      </c>
      <c r="H358" s="233"/>
    </row>
    <row r="359" spans="2:8" ht="24" thickBot="1" x14ac:dyDescent="0.3">
      <c r="B359" s="201" t="s">
        <v>74</v>
      </c>
      <c r="C359" s="202"/>
      <c r="D359" s="101">
        <v>340.74</v>
      </c>
      <c r="E359" s="101">
        <f>D341*10</f>
        <v>16</v>
      </c>
      <c r="F359" s="48" t="s">
        <v>68</v>
      </c>
      <c r="G359" s="54">
        <f>D359*E359</f>
        <v>5451.84</v>
      </c>
      <c r="H359" s="233"/>
    </row>
    <row r="360" spans="2:8" ht="23.25" x14ac:dyDescent="0.25">
      <c r="B360" s="16"/>
      <c r="C360" s="33"/>
      <c r="D360" s="33"/>
      <c r="E360" s="23"/>
      <c r="F360" s="23"/>
      <c r="G360" s="15"/>
      <c r="H360" s="65"/>
    </row>
    <row r="361" spans="2:8" ht="25.5" x14ac:dyDescent="0.25">
      <c r="B361" s="16"/>
      <c r="C361" s="26" t="s">
        <v>143</v>
      </c>
      <c r="D361" s="27"/>
      <c r="E361" s="16"/>
      <c r="F361" s="16"/>
      <c r="G361" s="15"/>
      <c r="H361" s="60"/>
    </row>
    <row r="362" spans="2:8" ht="18.75" x14ac:dyDescent="0.25">
      <c r="B362" s="16"/>
      <c r="C362" s="221" t="s">
        <v>144</v>
      </c>
      <c r="D362" s="57" t="s">
        <v>145</v>
      </c>
      <c r="E362" s="35">
        <f>ROUND((G350+D343)/D343,2)</f>
        <v>1.03</v>
      </c>
      <c r="F362" s="35"/>
      <c r="G362" s="17"/>
      <c r="H362" s="60"/>
    </row>
    <row r="363" spans="2:8" ht="23.25" x14ac:dyDescent="0.25">
      <c r="B363" s="16"/>
      <c r="C363" s="221"/>
      <c r="D363" s="57" t="s">
        <v>146</v>
      </c>
      <c r="E363" s="35">
        <f>ROUND((G351+G352+D343)/D343,2)</f>
        <v>1.01</v>
      </c>
      <c r="F363" s="35"/>
      <c r="G363" s="24"/>
      <c r="H363" s="66"/>
    </row>
    <row r="364" spans="2:8" ht="23.25" x14ac:dyDescent="0.25">
      <c r="B364" s="16"/>
      <c r="C364" s="221"/>
      <c r="D364" s="57" t="s">
        <v>147</v>
      </c>
      <c r="E364" s="35">
        <f>ROUND((G353+D343)/D343,2)</f>
        <v>1</v>
      </c>
      <c r="F364" s="17"/>
      <c r="G364" s="24"/>
      <c r="H364" s="60"/>
    </row>
    <row r="365" spans="2:8" ht="23.25" x14ac:dyDescent="0.25">
      <c r="B365" s="16"/>
      <c r="C365" s="221"/>
      <c r="D365" s="36" t="s">
        <v>148</v>
      </c>
      <c r="E365" s="37">
        <f>ROUND((SUM(G354:G359)+D343)/D343,2)</f>
        <v>2.7</v>
      </c>
      <c r="F365" s="17"/>
      <c r="G365" s="24"/>
      <c r="H365" s="60"/>
    </row>
    <row r="366" spans="2:8" ht="25.5" x14ac:dyDescent="0.25">
      <c r="B366" s="16"/>
      <c r="C366" s="16"/>
      <c r="D366" s="38" t="s">
        <v>149</v>
      </c>
      <c r="E366" s="39">
        <f>SUM(E362:E365)-IF(D347="сплошная",3,2)</f>
        <v>2.74</v>
      </c>
      <c r="F366" s="40"/>
      <c r="G366" s="15"/>
      <c r="H366" s="60"/>
    </row>
    <row r="367" spans="2:8" ht="23.25" x14ac:dyDescent="0.25">
      <c r="B367" s="16"/>
      <c r="C367" s="16"/>
      <c r="D367" s="16"/>
      <c r="E367" s="41"/>
      <c r="F367" s="16"/>
      <c r="G367" s="15"/>
      <c r="H367" s="60"/>
    </row>
    <row r="368" spans="2:8" ht="25.5" x14ac:dyDescent="0.35">
      <c r="B368" s="25"/>
      <c r="C368" s="42" t="s">
        <v>150</v>
      </c>
      <c r="D368" s="222">
        <f>E366*D343</f>
        <v>31960.373800000005</v>
      </c>
      <c r="E368" s="222"/>
      <c r="F368" s="16"/>
      <c r="G368" s="15"/>
      <c r="H368" s="60"/>
    </row>
    <row r="369" spans="2:27" ht="18.75" x14ac:dyDescent="0.3">
      <c r="B369" s="16"/>
      <c r="C369" s="43" t="s">
        <v>151</v>
      </c>
      <c r="D369" s="223">
        <f>D368/D342</f>
        <v>125.80843095575503</v>
      </c>
      <c r="E369" s="223"/>
      <c r="F369" s="16"/>
      <c r="G369" s="16"/>
      <c r="H369" s="67"/>
    </row>
    <row r="372" spans="2:27" ht="60.75" x14ac:dyDescent="0.8">
      <c r="B372" s="224" t="str">
        <f>CONCATENATE("ЛОТ № ",K375)</f>
        <v>ЛОТ № 11</v>
      </c>
      <c r="C372" s="224"/>
      <c r="D372" s="224"/>
      <c r="E372" s="224"/>
      <c r="F372" s="224"/>
      <c r="G372" s="224"/>
      <c r="H372" s="224"/>
    </row>
    <row r="373" spans="2:27" ht="18.75" x14ac:dyDescent="0.25">
      <c r="B373" s="225" t="s">
        <v>123</v>
      </c>
      <c r="C373" s="225"/>
      <c r="D373" s="225"/>
      <c r="E373" s="225"/>
      <c r="F373" s="225"/>
      <c r="G373" s="225"/>
      <c r="H373" s="60"/>
    </row>
    <row r="374" spans="2:27" ht="25.5" x14ac:dyDescent="0.25">
      <c r="B374" s="16"/>
      <c r="C374" s="26" t="s">
        <v>124</v>
      </c>
      <c r="D374" s="27"/>
      <c r="E374" s="16"/>
      <c r="F374" s="16"/>
      <c r="G374" s="15"/>
      <c r="H374" s="60"/>
      <c r="I374" s="61"/>
      <c r="J374" s="61"/>
      <c r="K374" s="61"/>
      <c r="L374" s="61" t="s">
        <v>86</v>
      </c>
      <c r="M374" s="61" t="s">
        <v>78</v>
      </c>
      <c r="N374" s="61" t="s">
        <v>79</v>
      </c>
      <c r="O374" s="61" t="s">
        <v>85</v>
      </c>
      <c r="P374" s="62" t="s">
        <v>80</v>
      </c>
      <c r="Q374" s="61" t="s">
        <v>69</v>
      </c>
      <c r="R374" s="7" t="s">
        <v>81</v>
      </c>
      <c r="S374" s="7" t="s">
        <v>153</v>
      </c>
      <c r="T374" s="61" t="s">
        <v>35</v>
      </c>
      <c r="U374" s="61" t="s">
        <v>131</v>
      </c>
      <c r="V374" s="61" t="s">
        <v>84</v>
      </c>
      <c r="W374" s="7" t="s">
        <v>82</v>
      </c>
      <c r="X374" s="7" t="s">
        <v>83</v>
      </c>
      <c r="Y374" s="61" t="s">
        <v>154</v>
      </c>
      <c r="Z374" s="61"/>
    </row>
    <row r="375" spans="2:27" ht="39.950000000000003" customHeight="1" x14ac:dyDescent="0.25">
      <c r="B375" s="17"/>
      <c r="C375" s="226" t="s">
        <v>125</v>
      </c>
      <c r="D375" s="229" t="s">
        <v>152</v>
      </c>
      <c r="E375" s="230"/>
      <c r="F375" s="230"/>
      <c r="G375" s="231"/>
      <c r="H375" s="63"/>
      <c r="I375" s="61" t="s">
        <v>77</v>
      </c>
      <c r="J375" s="61"/>
      <c r="K375" s="9">
        <v>11</v>
      </c>
      <c r="L375" s="68" t="s">
        <v>59</v>
      </c>
      <c r="M375" s="68">
        <v>37</v>
      </c>
      <c r="N375" s="68">
        <v>5</v>
      </c>
      <c r="O375" s="68">
        <v>1</v>
      </c>
      <c r="P375" s="62">
        <v>1.7</v>
      </c>
      <c r="Q375" s="7">
        <v>257.13</v>
      </c>
      <c r="R375" s="7">
        <v>12193.91</v>
      </c>
      <c r="S375" s="9" t="s">
        <v>53</v>
      </c>
      <c r="T375" s="9" t="s">
        <v>16</v>
      </c>
      <c r="U375" s="9">
        <v>70</v>
      </c>
      <c r="V375" s="74">
        <v>0.57999999999999996</v>
      </c>
      <c r="W375" s="7">
        <v>2.76</v>
      </c>
      <c r="X375" s="7">
        <v>33655.19</v>
      </c>
      <c r="Y375" s="64">
        <v>130.9</v>
      </c>
      <c r="Z375" s="61"/>
      <c r="AA375" s="59">
        <v>1</v>
      </c>
    </row>
    <row r="376" spans="2:27" ht="19.5" x14ac:dyDescent="0.25">
      <c r="B376" s="17"/>
      <c r="C376" s="227"/>
      <c r="D376" s="232" t="str">
        <f>CONCATENATE(L375, " участковое лесничество")</f>
        <v>Восходское участковое лесничество</v>
      </c>
      <c r="E376" s="232"/>
      <c r="F376" s="232"/>
      <c r="G376" s="232"/>
      <c r="H376" s="63"/>
      <c r="I376" s="61"/>
      <c r="J376" s="61">
        <v>11</v>
      </c>
      <c r="K376" s="61"/>
      <c r="L376" s="61"/>
      <c r="M376" s="61"/>
      <c r="N376" s="61"/>
      <c r="O376" s="61"/>
      <c r="P376" s="61"/>
      <c r="Q376" s="61"/>
      <c r="R376" s="61"/>
      <c r="S376" s="61"/>
      <c r="T376" s="61"/>
      <c r="U376" s="61"/>
      <c r="V376" s="61"/>
      <c r="W376" s="61"/>
      <c r="X376" s="61"/>
      <c r="Y376" s="61"/>
      <c r="Z376" s="61"/>
    </row>
    <row r="377" spans="2:27" ht="19.5" x14ac:dyDescent="0.25">
      <c r="B377" s="17"/>
      <c r="C377" s="228"/>
      <c r="D377" s="232" t="str">
        <f>CONCATENATE("кв. ",M375," ","выд."," ",N375," ","делянка", " ",O375)</f>
        <v>кв. 37 выд. 5 делянка 1</v>
      </c>
      <c r="E377" s="232"/>
      <c r="F377" s="232"/>
      <c r="G377" s="232"/>
      <c r="H377" s="63"/>
      <c r="I377" s="61"/>
      <c r="J377" s="61"/>
      <c r="K377" s="61"/>
      <c r="L377" s="61"/>
      <c r="M377" s="61"/>
      <c r="N377" s="61"/>
      <c r="O377" s="61"/>
      <c r="P377" s="61"/>
      <c r="Q377" s="61"/>
      <c r="R377" s="61"/>
      <c r="S377" s="61"/>
      <c r="T377" s="61"/>
      <c r="U377" s="61"/>
      <c r="V377" s="61"/>
      <c r="W377" s="61"/>
      <c r="X377" s="61"/>
      <c r="Y377" s="61"/>
      <c r="Z377" s="61"/>
    </row>
    <row r="378" spans="2:27" ht="23.25" x14ac:dyDescent="0.25">
      <c r="B378" s="16"/>
      <c r="C378" s="28" t="s">
        <v>126</v>
      </c>
      <c r="D378" s="18">
        <f>P375</f>
        <v>1.7</v>
      </c>
      <c r="E378" s="29"/>
      <c r="F378" s="17"/>
      <c r="G378" s="15"/>
      <c r="H378" s="60"/>
    </row>
    <row r="379" spans="2:27" ht="22.5" x14ac:dyDescent="0.25">
      <c r="B379" s="16"/>
      <c r="C379" s="30" t="s">
        <v>127</v>
      </c>
      <c r="D379" s="80">
        <f>Q375</f>
        <v>257.13</v>
      </c>
      <c r="E379" s="209" t="s">
        <v>128</v>
      </c>
      <c r="F379" s="210"/>
      <c r="G379" s="213">
        <f>D380/D379</f>
        <v>47.423132267724498</v>
      </c>
      <c r="H379" s="60"/>
    </row>
    <row r="380" spans="2:27" ht="22.5" x14ac:dyDescent="0.25">
      <c r="B380" s="16"/>
      <c r="C380" s="30" t="s">
        <v>129</v>
      </c>
      <c r="D380" s="19">
        <f>R375</f>
        <v>12193.91</v>
      </c>
      <c r="E380" s="211"/>
      <c r="F380" s="212"/>
      <c r="G380" s="214"/>
      <c r="H380" s="60"/>
    </row>
    <row r="381" spans="2:27" ht="23.25" x14ac:dyDescent="0.25">
      <c r="B381" s="16"/>
      <c r="C381" s="31"/>
      <c r="D381" s="20"/>
      <c r="E381" s="32"/>
      <c r="F381" s="16"/>
      <c r="G381" s="15"/>
      <c r="H381" s="60"/>
    </row>
    <row r="382" spans="2:27" ht="23.25" x14ac:dyDescent="0.25">
      <c r="B382" s="16"/>
      <c r="C382" s="55" t="s">
        <v>130</v>
      </c>
      <c r="D382" s="69" t="str">
        <f>S375</f>
        <v>6Б3ОС1ЛП</v>
      </c>
      <c r="E382" s="16"/>
      <c r="F382" s="16"/>
      <c r="G382" s="15"/>
      <c r="H382" s="60"/>
    </row>
    <row r="383" spans="2:27" ht="23.25" x14ac:dyDescent="0.25">
      <c r="B383" s="16"/>
      <c r="C383" s="55" t="s">
        <v>131</v>
      </c>
      <c r="D383" s="69">
        <f>U375</f>
        <v>70</v>
      </c>
      <c r="E383" s="16"/>
      <c r="F383" s="16"/>
      <c r="G383" s="15"/>
      <c r="H383" s="60"/>
    </row>
    <row r="384" spans="2:27" ht="23.25" x14ac:dyDescent="0.25">
      <c r="B384" s="16"/>
      <c r="C384" s="55" t="s">
        <v>132</v>
      </c>
      <c r="D384" s="56" t="s">
        <v>133</v>
      </c>
      <c r="E384" s="16"/>
      <c r="F384" s="16"/>
      <c r="G384" s="15"/>
      <c r="H384" s="60"/>
    </row>
    <row r="385" spans="2:8" ht="24" thickBot="1" x14ac:dyDescent="0.3">
      <c r="B385" s="16"/>
      <c r="C385" s="16"/>
      <c r="D385" s="16"/>
      <c r="E385" s="16"/>
      <c r="F385" s="16"/>
      <c r="G385" s="15"/>
      <c r="H385" s="60"/>
    </row>
    <row r="386" spans="2:8" ht="48" thickBot="1" x14ac:dyDescent="0.3">
      <c r="B386" s="215" t="s">
        <v>70</v>
      </c>
      <c r="C386" s="216"/>
      <c r="D386" s="21" t="s">
        <v>134</v>
      </c>
      <c r="E386" s="217" t="s">
        <v>135</v>
      </c>
      <c r="F386" s="218"/>
      <c r="G386" s="22" t="s">
        <v>136</v>
      </c>
      <c r="H386" s="60"/>
    </row>
    <row r="387" spans="2:8" ht="24" thickBot="1" x14ac:dyDescent="0.3">
      <c r="B387" s="219" t="s">
        <v>137</v>
      </c>
      <c r="C387" s="220"/>
      <c r="D387" s="99">
        <v>191.3</v>
      </c>
      <c r="E387" s="99">
        <f>D378</f>
        <v>1.7</v>
      </c>
      <c r="F387" s="44" t="s">
        <v>68</v>
      </c>
      <c r="G387" s="45">
        <f t="shared" ref="G387:G394" si="10">D387*E387</f>
        <v>325.21000000000004</v>
      </c>
      <c r="H387" s="233"/>
    </row>
    <row r="388" spans="2:8" ht="23.25" x14ac:dyDescent="0.25">
      <c r="B388" s="205" t="s">
        <v>138</v>
      </c>
      <c r="C388" s="206"/>
      <c r="D388" s="100">
        <v>97.44</v>
      </c>
      <c r="E388" s="100">
        <f>V375</f>
        <v>0.57999999999999996</v>
      </c>
      <c r="F388" s="46" t="s">
        <v>71</v>
      </c>
      <c r="G388" s="47">
        <f t="shared" si="10"/>
        <v>56.515199999999993</v>
      </c>
      <c r="H388" s="233"/>
    </row>
    <row r="389" spans="2:8" ht="24" thickBot="1" x14ac:dyDescent="0.3">
      <c r="B389" s="201" t="s">
        <v>139</v>
      </c>
      <c r="C389" s="202"/>
      <c r="D389" s="101">
        <v>151.63</v>
      </c>
      <c r="E389" s="101">
        <f>V375</f>
        <v>0.57999999999999996</v>
      </c>
      <c r="F389" s="48" t="s">
        <v>71</v>
      </c>
      <c r="G389" s="49">
        <f t="shared" si="10"/>
        <v>87.945399999999992</v>
      </c>
      <c r="H389" s="233"/>
    </row>
    <row r="390" spans="2:8" ht="24" thickBot="1" x14ac:dyDescent="0.3">
      <c r="B390" s="203" t="s">
        <v>72</v>
      </c>
      <c r="C390" s="204"/>
      <c r="D390" s="102">
        <v>731.97</v>
      </c>
      <c r="E390" s="102"/>
      <c r="F390" s="50" t="s">
        <v>68</v>
      </c>
      <c r="G390" s="51">
        <f t="shared" si="10"/>
        <v>0</v>
      </c>
      <c r="H390" s="233"/>
    </row>
    <row r="391" spans="2:8" ht="23.25" x14ac:dyDescent="0.25">
      <c r="B391" s="205" t="s">
        <v>140</v>
      </c>
      <c r="C391" s="206"/>
      <c r="D391" s="100">
        <v>652.6</v>
      </c>
      <c r="E391" s="100">
        <f>D378*2</f>
        <v>3.4</v>
      </c>
      <c r="F391" s="46" t="s">
        <v>68</v>
      </c>
      <c r="G391" s="47">
        <f t="shared" si="10"/>
        <v>2218.84</v>
      </c>
      <c r="H391" s="233"/>
    </row>
    <row r="392" spans="2:8" ht="23.25" x14ac:dyDescent="0.25">
      <c r="B392" s="207" t="s">
        <v>141</v>
      </c>
      <c r="C392" s="208"/>
      <c r="D392" s="103">
        <v>526.99</v>
      </c>
      <c r="E392" s="103"/>
      <c r="F392" s="52" t="s">
        <v>68</v>
      </c>
      <c r="G392" s="53">
        <f t="shared" si="10"/>
        <v>0</v>
      </c>
      <c r="H392" s="233"/>
    </row>
    <row r="393" spans="2:8" ht="23.25" x14ac:dyDescent="0.25">
      <c r="B393" s="207" t="s">
        <v>73</v>
      </c>
      <c r="C393" s="208"/>
      <c r="D393" s="104">
        <v>5438.99</v>
      </c>
      <c r="E393" s="104">
        <f>D378</f>
        <v>1.7</v>
      </c>
      <c r="F393" s="52" t="s">
        <v>68</v>
      </c>
      <c r="G393" s="53">
        <f t="shared" si="10"/>
        <v>9246.2829999999994</v>
      </c>
      <c r="H393" s="233"/>
    </row>
    <row r="394" spans="2:8" ht="23.25" x14ac:dyDescent="0.25">
      <c r="B394" s="207" t="s">
        <v>142</v>
      </c>
      <c r="C394" s="208"/>
      <c r="D394" s="104">
        <v>1672.77</v>
      </c>
      <c r="E394" s="104">
        <f>D378</f>
        <v>1.7</v>
      </c>
      <c r="F394" s="52" t="s">
        <v>68</v>
      </c>
      <c r="G394" s="53">
        <f t="shared" si="10"/>
        <v>2843.7089999999998</v>
      </c>
      <c r="H394" s="233"/>
    </row>
    <row r="395" spans="2:8" ht="23.25" x14ac:dyDescent="0.25">
      <c r="B395" s="207" t="s">
        <v>75</v>
      </c>
      <c r="C395" s="208"/>
      <c r="D395" s="104">
        <v>548.24</v>
      </c>
      <c r="E395" s="104">
        <f>D378</f>
        <v>1.7</v>
      </c>
      <c r="F395" s="52" t="s">
        <v>68</v>
      </c>
      <c r="G395" s="53">
        <f>D395*E395</f>
        <v>932.00800000000004</v>
      </c>
      <c r="H395" s="233"/>
    </row>
    <row r="396" spans="2:8" ht="24" thickBot="1" x14ac:dyDescent="0.3">
      <c r="B396" s="201" t="s">
        <v>74</v>
      </c>
      <c r="C396" s="202"/>
      <c r="D396" s="101">
        <v>340.74</v>
      </c>
      <c r="E396" s="101">
        <f>D378*10</f>
        <v>17</v>
      </c>
      <c r="F396" s="48" t="s">
        <v>68</v>
      </c>
      <c r="G396" s="54">
        <f>D396*E396</f>
        <v>5792.58</v>
      </c>
      <c r="H396" s="233"/>
    </row>
    <row r="397" spans="2:8" ht="23.25" x14ac:dyDescent="0.25">
      <c r="B397" s="16"/>
      <c r="C397" s="33"/>
      <c r="D397" s="33"/>
      <c r="E397" s="23"/>
      <c r="F397" s="23"/>
      <c r="G397" s="15"/>
      <c r="H397" s="65"/>
    </row>
    <row r="398" spans="2:8" ht="25.5" x14ac:dyDescent="0.25">
      <c r="B398" s="16"/>
      <c r="C398" s="26" t="s">
        <v>143</v>
      </c>
      <c r="D398" s="27"/>
      <c r="E398" s="16"/>
      <c r="F398" s="16"/>
      <c r="G398" s="15"/>
      <c r="H398" s="60"/>
    </row>
    <row r="399" spans="2:8" ht="18.75" x14ac:dyDescent="0.25">
      <c r="B399" s="16"/>
      <c r="C399" s="221" t="s">
        <v>144</v>
      </c>
      <c r="D399" s="57" t="s">
        <v>145</v>
      </c>
      <c r="E399" s="35">
        <f>ROUND((G387+D380)/D380,2)</f>
        <v>1.03</v>
      </c>
      <c r="F399" s="35"/>
      <c r="G399" s="17"/>
      <c r="H399" s="60"/>
    </row>
    <row r="400" spans="2:8" ht="23.25" x14ac:dyDescent="0.25">
      <c r="B400" s="16"/>
      <c r="C400" s="221"/>
      <c r="D400" s="57" t="s">
        <v>146</v>
      </c>
      <c r="E400" s="35">
        <f>ROUND((G388+G389+D380)/D380,2)</f>
        <v>1.01</v>
      </c>
      <c r="F400" s="35"/>
      <c r="G400" s="24"/>
      <c r="H400" s="66"/>
    </row>
    <row r="401" spans="2:27" ht="23.25" x14ac:dyDescent="0.25">
      <c r="B401" s="16"/>
      <c r="C401" s="221"/>
      <c r="D401" s="57" t="s">
        <v>147</v>
      </c>
      <c r="E401" s="35">
        <f>ROUND((G390+D380)/D380,2)</f>
        <v>1</v>
      </c>
      <c r="F401" s="17"/>
      <c r="G401" s="24"/>
      <c r="H401" s="60"/>
    </row>
    <row r="402" spans="2:27" ht="23.25" x14ac:dyDescent="0.25">
      <c r="B402" s="16"/>
      <c r="C402" s="221"/>
      <c r="D402" s="36" t="s">
        <v>148</v>
      </c>
      <c r="E402" s="37">
        <f>ROUND((SUM(G391:G396)+D380)/D380,2)</f>
        <v>2.72</v>
      </c>
      <c r="F402" s="17"/>
      <c r="G402" s="24"/>
      <c r="H402" s="60"/>
    </row>
    <row r="403" spans="2:27" ht="25.5" x14ac:dyDescent="0.25">
      <c r="B403" s="16"/>
      <c r="C403" s="16"/>
      <c r="D403" s="38" t="s">
        <v>149</v>
      </c>
      <c r="E403" s="39">
        <f>SUM(E399:E402)-IF(D384="сплошная",3,2)</f>
        <v>2.76</v>
      </c>
      <c r="F403" s="40"/>
      <c r="G403" s="15"/>
      <c r="H403" s="60"/>
    </row>
    <row r="404" spans="2:27" ht="23.25" x14ac:dyDescent="0.25">
      <c r="B404" s="16"/>
      <c r="C404" s="16"/>
      <c r="D404" s="16"/>
      <c r="E404" s="41"/>
      <c r="F404" s="16"/>
      <c r="G404" s="15"/>
      <c r="H404" s="60"/>
    </row>
    <row r="405" spans="2:27" ht="25.5" x14ac:dyDescent="0.35">
      <c r="B405" s="25"/>
      <c r="C405" s="42" t="s">
        <v>150</v>
      </c>
      <c r="D405" s="222">
        <f>E403*D380</f>
        <v>33655.191599999998</v>
      </c>
      <c r="E405" s="222"/>
      <c r="F405" s="16"/>
      <c r="G405" s="15"/>
      <c r="H405" s="60"/>
    </row>
    <row r="406" spans="2:27" ht="18.75" x14ac:dyDescent="0.3">
      <c r="B406" s="16"/>
      <c r="C406" s="43" t="s">
        <v>151</v>
      </c>
      <c r="D406" s="223">
        <f>D405/D379</f>
        <v>130.88784505891959</v>
      </c>
      <c r="E406" s="223"/>
      <c r="F406" s="16"/>
      <c r="G406" s="16"/>
      <c r="H406" s="67"/>
    </row>
    <row r="409" spans="2:27" ht="60.75" x14ac:dyDescent="0.8">
      <c r="B409" s="224" t="str">
        <f>CONCATENATE("ЛОТ № ",K412)</f>
        <v>ЛОТ № 12</v>
      </c>
      <c r="C409" s="224"/>
      <c r="D409" s="224"/>
      <c r="E409" s="224"/>
      <c r="F409" s="224"/>
      <c r="G409" s="224"/>
      <c r="H409" s="224"/>
    </row>
    <row r="410" spans="2:27" ht="18.75" x14ac:dyDescent="0.25">
      <c r="B410" s="225" t="s">
        <v>123</v>
      </c>
      <c r="C410" s="225"/>
      <c r="D410" s="225"/>
      <c r="E410" s="225"/>
      <c r="F410" s="225"/>
      <c r="G410" s="225"/>
      <c r="H410" s="60"/>
    </row>
    <row r="411" spans="2:27" ht="25.5" x14ac:dyDescent="0.25">
      <c r="B411" s="16"/>
      <c r="C411" s="26" t="s">
        <v>124</v>
      </c>
      <c r="D411" s="27"/>
      <c r="E411" s="16"/>
      <c r="F411" s="16"/>
      <c r="G411" s="15"/>
      <c r="H411" s="60"/>
      <c r="I411" s="61"/>
      <c r="J411" s="61"/>
      <c r="K411" s="61"/>
      <c r="L411" s="61" t="s">
        <v>86</v>
      </c>
      <c r="M411" s="61" t="s">
        <v>78</v>
      </c>
      <c r="N411" s="61" t="s">
        <v>79</v>
      </c>
      <c r="O411" s="61" t="s">
        <v>85</v>
      </c>
      <c r="P411" s="62" t="s">
        <v>80</v>
      </c>
      <c r="Q411" s="61" t="s">
        <v>69</v>
      </c>
      <c r="R411" s="7" t="s">
        <v>81</v>
      </c>
      <c r="S411" s="7" t="s">
        <v>153</v>
      </c>
      <c r="T411" s="61" t="s">
        <v>35</v>
      </c>
      <c r="U411" s="61" t="s">
        <v>131</v>
      </c>
      <c r="V411" s="61" t="s">
        <v>84</v>
      </c>
      <c r="W411" s="7" t="s">
        <v>82</v>
      </c>
      <c r="X411" s="7" t="s">
        <v>83</v>
      </c>
      <c r="Y411" s="61" t="s">
        <v>154</v>
      </c>
      <c r="Z411" s="61"/>
    </row>
    <row r="412" spans="2:27" ht="39.950000000000003" customHeight="1" x14ac:dyDescent="0.25">
      <c r="B412" s="17"/>
      <c r="C412" s="226" t="s">
        <v>125</v>
      </c>
      <c r="D412" s="229" t="s">
        <v>152</v>
      </c>
      <c r="E412" s="230"/>
      <c r="F412" s="230"/>
      <c r="G412" s="231"/>
      <c r="H412" s="63"/>
      <c r="I412" s="61" t="s">
        <v>77</v>
      </c>
      <c r="J412" s="61"/>
      <c r="K412" s="9">
        <v>12</v>
      </c>
      <c r="L412" s="68" t="s">
        <v>59</v>
      </c>
      <c r="M412" s="68">
        <v>46</v>
      </c>
      <c r="N412" s="68">
        <v>3</v>
      </c>
      <c r="O412" s="68">
        <v>1</v>
      </c>
      <c r="P412" s="62">
        <v>5</v>
      </c>
      <c r="Q412" s="7">
        <v>997.18</v>
      </c>
      <c r="R412" s="7">
        <v>17901.52</v>
      </c>
      <c r="S412" s="9" t="s">
        <v>41</v>
      </c>
      <c r="T412" s="9" t="s">
        <v>17</v>
      </c>
      <c r="U412" s="9">
        <v>55</v>
      </c>
      <c r="V412" s="74">
        <v>1.2</v>
      </c>
      <c r="W412" s="7">
        <v>4.53</v>
      </c>
      <c r="X412" s="7">
        <v>81093.89</v>
      </c>
      <c r="Y412" s="64">
        <v>81.3</v>
      </c>
      <c r="Z412" s="61"/>
      <c r="AA412" s="59">
        <v>1</v>
      </c>
    </row>
    <row r="413" spans="2:27" ht="19.5" x14ac:dyDescent="0.25">
      <c r="B413" s="17"/>
      <c r="C413" s="227"/>
      <c r="D413" s="232" t="str">
        <f>CONCATENATE(L412, " участковое лесничество")</f>
        <v>Восходское участковое лесничество</v>
      </c>
      <c r="E413" s="232"/>
      <c r="F413" s="232"/>
      <c r="G413" s="232"/>
      <c r="H413" s="63"/>
      <c r="I413" s="61"/>
      <c r="J413" s="61">
        <v>12</v>
      </c>
      <c r="K413" s="61"/>
      <c r="L413" s="61"/>
      <c r="M413" s="61"/>
      <c r="N413" s="61"/>
      <c r="O413" s="61"/>
      <c r="P413" s="61"/>
      <c r="Q413" s="61"/>
      <c r="R413" s="61"/>
      <c r="S413" s="61"/>
      <c r="T413" s="61"/>
      <c r="U413" s="61"/>
      <c r="V413" s="61"/>
      <c r="W413" s="61"/>
      <c r="X413" s="61"/>
      <c r="Y413" s="61"/>
      <c r="Z413" s="61"/>
    </row>
    <row r="414" spans="2:27" ht="19.5" x14ac:dyDescent="0.25">
      <c r="B414" s="17"/>
      <c r="C414" s="228"/>
      <c r="D414" s="232" t="str">
        <f>CONCATENATE("кв. ",M412," ","выд."," ",N412," ","делянка", " ",O412)</f>
        <v>кв. 46 выд. 3 делянка 1</v>
      </c>
      <c r="E414" s="232"/>
      <c r="F414" s="232"/>
      <c r="G414" s="232"/>
      <c r="H414" s="63"/>
      <c r="I414" s="61"/>
      <c r="J414" s="61"/>
      <c r="K414" s="61"/>
      <c r="L414" s="61"/>
      <c r="M414" s="61"/>
      <c r="N414" s="61"/>
      <c r="O414" s="61"/>
      <c r="P414" s="61"/>
      <c r="Q414" s="61"/>
      <c r="R414" s="61"/>
      <c r="S414" s="61"/>
      <c r="T414" s="61"/>
      <c r="U414" s="61"/>
      <c r="V414" s="61"/>
      <c r="W414" s="61"/>
      <c r="X414" s="61"/>
      <c r="Y414" s="61"/>
      <c r="Z414" s="61"/>
    </row>
    <row r="415" spans="2:27" ht="23.25" x14ac:dyDescent="0.25">
      <c r="B415" s="16"/>
      <c r="C415" s="28" t="s">
        <v>126</v>
      </c>
      <c r="D415" s="18">
        <f>P412</f>
        <v>5</v>
      </c>
      <c r="E415" s="29"/>
      <c r="F415" s="17"/>
      <c r="G415" s="15"/>
      <c r="H415" s="60"/>
    </row>
    <row r="416" spans="2:27" ht="22.5" x14ac:dyDescent="0.25">
      <c r="B416" s="16"/>
      <c r="C416" s="30" t="s">
        <v>127</v>
      </c>
      <c r="D416" s="80">
        <f>Q412</f>
        <v>997.18</v>
      </c>
      <c r="E416" s="209" t="s">
        <v>128</v>
      </c>
      <c r="F416" s="210"/>
      <c r="G416" s="213">
        <f>D417/D416</f>
        <v>17.95214504903829</v>
      </c>
      <c r="H416" s="60"/>
    </row>
    <row r="417" spans="2:8" ht="22.5" x14ac:dyDescent="0.25">
      <c r="B417" s="16"/>
      <c r="C417" s="30" t="s">
        <v>129</v>
      </c>
      <c r="D417" s="19">
        <f>R412</f>
        <v>17901.52</v>
      </c>
      <c r="E417" s="211"/>
      <c r="F417" s="212"/>
      <c r="G417" s="214"/>
      <c r="H417" s="60"/>
    </row>
    <row r="418" spans="2:8" ht="23.25" x14ac:dyDescent="0.25">
      <c r="B418" s="16"/>
      <c r="C418" s="31"/>
      <c r="D418" s="20"/>
      <c r="E418" s="32"/>
      <c r="F418" s="16"/>
      <c r="G418" s="15"/>
      <c r="H418" s="60"/>
    </row>
    <row r="419" spans="2:8" ht="23.25" x14ac:dyDescent="0.25">
      <c r="B419" s="16"/>
      <c r="C419" s="55" t="s">
        <v>130</v>
      </c>
      <c r="D419" s="69" t="str">
        <f>S412</f>
        <v>8ОС2Б+ЛП</v>
      </c>
      <c r="E419" s="16"/>
      <c r="F419" s="16"/>
      <c r="G419" s="15"/>
      <c r="H419" s="60"/>
    </row>
    <row r="420" spans="2:8" ht="23.25" x14ac:dyDescent="0.25">
      <c r="B420" s="16"/>
      <c r="C420" s="55" t="s">
        <v>131</v>
      </c>
      <c r="D420" s="69">
        <f>U412</f>
        <v>55</v>
      </c>
      <c r="E420" s="16"/>
      <c r="F420" s="16"/>
      <c r="G420" s="15"/>
      <c r="H420" s="60"/>
    </row>
    <row r="421" spans="2:8" ht="23.25" x14ac:dyDescent="0.25">
      <c r="B421" s="16"/>
      <c r="C421" s="55" t="s">
        <v>132</v>
      </c>
      <c r="D421" s="56" t="s">
        <v>133</v>
      </c>
      <c r="E421" s="16"/>
      <c r="F421" s="16"/>
      <c r="G421" s="15"/>
      <c r="H421" s="60"/>
    </row>
    <row r="422" spans="2:8" ht="24" thickBot="1" x14ac:dyDescent="0.3">
      <c r="B422" s="16"/>
      <c r="C422" s="16"/>
      <c r="D422" s="16"/>
      <c r="E422" s="16"/>
      <c r="F422" s="16"/>
      <c r="G422" s="15"/>
      <c r="H422" s="60"/>
    </row>
    <row r="423" spans="2:8" ht="48" thickBot="1" x14ac:dyDescent="0.3">
      <c r="B423" s="215" t="s">
        <v>70</v>
      </c>
      <c r="C423" s="216"/>
      <c r="D423" s="21" t="s">
        <v>134</v>
      </c>
      <c r="E423" s="217" t="s">
        <v>135</v>
      </c>
      <c r="F423" s="218"/>
      <c r="G423" s="22" t="s">
        <v>136</v>
      </c>
      <c r="H423" s="60"/>
    </row>
    <row r="424" spans="2:8" ht="24" thickBot="1" x14ac:dyDescent="0.3">
      <c r="B424" s="219" t="s">
        <v>137</v>
      </c>
      <c r="C424" s="220"/>
      <c r="D424" s="99">
        <v>191.3</v>
      </c>
      <c r="E424" s="99">
        <f>D415</f>
        <v>5</v>
      </c>
      <c r="F424" s="44" t="s">
        <v>68</v>
      </c>
      <c r="G424" s="45">
        <f t="shared" ref="G424:G431" si="11">D424*E424</f>
        <v>956.5</v>
      </c>
      <c r="H424" s="233"/>
    </row>
    <row r="425" spans="2:8" ht="23.25" x14ac:dyDescent="0.25">
      <c r="B425" s="205" t="s">
        <v>138</v>
      </c>
      <c r="C425" s="206"/>
      <c r="D425" s="100">
        <v>97.44</v>
      </c>
      <c r="E425" s="100">
        <f>V412</f>
        <v>1.2</v>
      </c>
      <c r="F425" s="46" t="s">
        <v>71</v>
      </c>
      <c r="G425" s="47">
        <f t="shared" si="11"/>
        <v>116.928</v>
      </c>
      <c r="H425" s="233"/>
    </row>
    <row r="426" spans="2:8" ht="24" thickBot="1" x14ac:dyDescent="0.3">
      <c r="B426" s="201" t="s">
        <v>139</v>
      </c>
      <c r="C426" s="202"/>
      <c r="D426" s="101">
        <v>151.63</v>
      </c>
      <c r="E426" s="101">
        <f>V412</f>
        <v>1.2</v>
      </c>
      <c r="F426" s="48" t="s">
        <v>71</v>
      </c>
      <c r="G426" s="49">
        <f t="shared" si="11"/>
        <v>181.95599999999999</v>
      </c>
      <c r="H426" s="233"/>
    </row>
    <row r="427" spans="2:8" ht="24" thickBot="1" x14ac:dyDescent="0.3">
      <c r="B427" s="203" t="s">
        <v>72</v>
      </c>
      <c r="C427" s="204"/>
      <c r="D427" s="102">
        <v>731.97</v>
      </c>
      <c r="E427" s="102"/>
      <c r="F427" s="50" t="s">
        <v>68</v>
      </c>
      <c r="G427" s="51">
        <f t="shared" si="11"/>
        <v>0</v>
      </c>
      <c r="H427" s="233"/>
    </row>
    <row r="428" spans="2:8" ht="23.25" x14ac:dyDescent="0.25">
      <c r="B428" s="205" t="s">
        <v>140</v>
      </c>
      <c r="C428" s="206"/>
      <c r="D428" s="100">
        <v>652.6</v>
      </c>
      <c r="E428" s="100">
        <f>D415*2</f>
        <v>10</v>
      </c>
      <c r="F428" s="46" t="s">
        <v>68</v>
      </c>
      <c r="G428" s="47">
        <f t="shared" si="11"/>
        <v>6526</v>
      </c>
      <c r="H428" s="233"/>
    </row>
    <row r="429" spans="2:8" ht="23.25" x14ac:dyDescent="0.25">
      <c r="B429" s="207" t="s">
        <v>141</v>
      </c>
      <c r="C429" s="208"/>
      <c r="D429" s="103">
        <v>526.99</v>
      </c>
      <c r="E429" s="103"/>
      <c r="F429" s="52" t="s">
        <v>68</v>
      </c>
      <c r="G429" s="53">
        <f t="shared" si="11"/>
        <v>0</v>
      </c>
      <c r="H429" s="233"/>
    </row>
    <row r="430" spans="2:8" ht="23.25" x14ac:dyDescent="0.25">
      <c r="B430" s="207" t="s">
        <v>73</v>
      </c>
      <c r="C430" s="208"/>
      <c r="D430" s="104">
        <v>5438.99</v>
      </c>
      <c r="E430" s="104">
        <f>D415</f>
        <v>5</v>
      </c>
      <c r="F430" s="52" t="s">
        <v>68</v>
      </c>
      <c r="G430" s="53">
        <f t="shared" si="11"/>
        <v>27194.949999999997</v>
      </c>
      <c r="H430" s="233"/>
    </row>
    <row r="431" spans="2:8" ht="23.25" x14ac:dyDescent="0.25">
      <c r="B431" s="207" t="s">
        <v>142</v>
      </c>
      <c r="C431" s="208"/>
      <c r="D431" s="104">
        <v>1672.77</v>
      </c>
      <c r="E431" s="104">
        <f>D415</f>
        <v>5</v>
      </c>
      <c r="F431" s="52" t="s">
        <v>68</v>
      </c>
      <c r="G431" s="53">
        <f t="shared" si="11"/>
        <v>8363.85</v>
      </c>
      <c r="H431" s="233"/>
    </row>
    <row r="432" spans="2:8" ht="23.25" x14ac:dyDescent="0.25">
      <c r="B432" s="207" t="s">
        <v>75</v>
      </c>
      <c r="C432" s="208"/>
      <c r="D432" s="104">
        <v>548.24</v>
      </c>
      <c r="E432" s="104">
        <f>D415</f>
        <v>5</v>
      </c>
      <c r="F432" s="52" t="s">
        <v>68</v>
      </c>
      <c r="G432" s="53">
        <f>D432*E432</f>
        <v>2741.2</v>
      </c>
      <c r="H432" s="233"/>
    </row>
    <row r="433" spans="2:26" ht="24" thickBot="1" x14ac:dyDescent="0.3">
      <c r="B433" s="201" t="s">
        <v>74</v>
      </c>
      <c r="C433" s="202"/>
      <c r="D433" s="101">
        <v>340.74</v>
      </c>
      <c r="E433" s="101">
        <f>D415*10</f>
        <v>50</v>
      </c>
      <c r="F433" s="48" t="s">
        <v>68</v>
      </c>
      <c r="G433" s="54">
        <f>D433*E433</f>
        <v>17037</v>
      </c>
      <c r="H433" s="233"/>
    </row>
    <row r="434" spans="2:26" ht="23.25" x14ac:dyDescent="0.25">
      <c r="B434" s="16"/>
      <c r="C434" s="33"/>
      <c r="D434" s="33"/>
      <c r="E434" s="23"/>
      <c r="F434" s="23"/>
      <c r="G434" s="15"/>
      <c r="H434" s="65"/>
    </row>
    <row r="435" spans="2:26" ht="25.5" x14ac:dyDescent="0.25">
      <c r="B435" s="16"/>
      <c r="C435" s="26" t="s">
        <v>143</v>
      </c>
      <c r="D435" s="27"/>
      <c r="E435" s="16"/>
      <c r="F435" s="16"/>
      <c r="G435" s="15"/>
      <c r="H435" s="60"/>
    </row>
    <row r="436" spans="2:26" ht="18.75" x14ac:dyDescent="0.25">
      <c r="B436" s="16"/>
      <c r="C436" s="221" t="s">
        <v>144</v>
      </c>
      <c r="D436" s="57" t="s">
        <v>145</v>
      </c>
      <c r="E436" s="35">
        <f>ROUND((G424+D417)/D417,2)</f>
        <v>1.05</v>
      </c>
      <c r="F436" s="35"/>
      <c r="G436" s="17"/>
      <c r="H436" s="60"/>
    </row>
    <row r="437" spans="2:26" ht="23.25" x14ac:dyDescent="0.25">
      <c r="B437" s="16"/>
      <c r="C437" s="221"/>
      <c r="D437" s="57" t="s">
        <v>146</v>
      </c>
      <c r="E437" s="35">
        <f>ROUND((G425+G426+D417)/D417,2)</f>
        <v>1.02</v>
      </c>
      <c r="F437" s="35"/>
      <c r="G437" s="24"/>
      <c r="H437" s="66"/>
    </row>
    <row r="438" spans="2:26" ht="23.25" x14ac:dyDescent="0.25">
      <c r="B438" s="16"/>
      <c r="C438" s="221"/>
      <c r="D438" s="57" t="s">
        <v>147</v>
      </c>
      <c r="E438" s="35">
        <f>ROUND((G427+D417)/D417,2)</f>
        <v>1</v>
      </c>
      <c r="F438" s="17"/>
      <c r="G438" s="24"/>
      <c r="H438" s="60"/>
    </row>
    <row r="439" spans="2:26" ht="23.25" x14ac:dyDescent="0.25">
      <c r="B439" s="16"/>
      <c r="C439" s="221"/>
      <c r="D439" s="36" t="s">
        <v>148</v>
      </c>
      <c r="E439" s="37">
        <f>ROUND((SUM(G428:G433)+D417)/D417,2)</f>
        <v>4.46</v>
      </c>
      <c r="F439" s="17"/>
      <c r="G439" s="24"/>
      <c r="H439" s="60"/>
    </row>
    <row r="440" spans="2:26" ht="25.5" x14ac:dyDescent="0.25">
      <c r="B440" s="16"/>
      <c r="C440" s="16"/>
      <c r="D440" s="38" t="s">
        <v>149</v>
      </c>
      <c r="E440" s="39">
        <f>SUM(E436:E439)-IF(D421="сплошная",3,2)</f>
        <v>4.53</v>
      </c>
      <c r="F440" s="40"/>
      <c r="G440" s="15"/>
      <c r="H440" s="60"/>
    </row>
    <row r="441" spans="2:26" ht="23.25" x14ac:dyDescent="0.25">
      <c r="B441" s="16"/>
      <c r="C441" s="16"/>
      <c r="D441" s="16"/>
      <c r="E441" s="41"/>
      <c r="F441" s="16"/>
      <c r="G441" s="15"/>
      <c r="H441" s="60"/>
    </row>
    <row r="442" spans="2:26" ht="25.5" x14ac:dyDescent="0.35">
      <c r="B442" s="25"/>
      <c r="C442" s="42" t="s">
        <v>150</v>
      </c>
      <c r="D442" s="222">
        <f>E440*D417</f>
        <v>81093.885600000009</v>
      </c>
      <c r="E442" s="222"/>
      <c r="F442" s="16"/>
      <c r="G442" s="15"/>
      <c r="H442" s="60"/>
    </row>
    <row r="443" spans="2:26" ht="18.75" x14ac:dyDescent="0.3">
      <c r="B443" s="16"/>
      <c r="C443" s="43" t="s">
        <v>151</v>
      </c>
      <c r="D443" s="223">
        <f>D442/D416</f>
        <v>81.323217072143464</v>
      </c>
      <c r="E443" s="223"/>
      <c r="F443" s="16"/>
      <c r="G443" s="16"/>
      <c r="H443" s="67"/>
    </row>
    <row r="446" spans="2:26" ht="60.75" x14ac:dyDescent="0.8">
      <c r="B446" s="224" t="str">
        <f>CONCATENATE("ЛОТ № ",K449)</f>
        <v>ЛОТ № 13</v>
      </c>
      <c r="C446" s="224"/>
      <c r="D446" s="224"/>
      <c r="E446" s="224"/>
      <c r="F446" s="224"/>
      <c r="G446" s="224"/>
      <c r="H446" s="224"/>
    </row>
    <row r="447" spans="2:26" ht="18.75" x14ac:dyDescent="0.25">
      <c r="B447" s="225" t="s">
        <v>123</v>
      </c>
      <c r="C447" s="225"/>
      <c r="D447" s="225"/>
      <c r="E447" s="225"/>
      <c r="F447" s="225"/>
      <c r="G447" s="225"/>
      <c r="H447" s="60"/>
    </row>
    <row r="448" spans="2:26" ht="25.5" x14ac:dyDescent="0.25">
      <c r="B448" s="16"/>
      <c r="C448" s="26" t="s">
        <v>124</v>
      </c>
      <c r="D448" s="27"/>
      <c r="E448" s="16"/>
      <c r="F448" s="16"/>
      <c r="G448" s="15"/>
      <c r="H448" s="60"/>
      <c r="I448" s="61"/>
      <c r="J448" s="61"/>
      <c r="K448" s="61"/>
      <c r="L448" s="61" t="s">
        <v>86</v>
      </c>
      <c r="M448" s="61" t="s">
        <v>78</v>
      </c>
      <c r="N448" s="61" t="s">
        <v>79</v>
      </c>
      <c r="O448" s="61" t="s">
        <v>85</v>
      </c>
      <c r="P448" s="62" t="s">
        <v>80</v>
      </c>
      <c r="Q448" s="61" t="s">
        <v>69</v>
      </c>
      <c r="R448" s="7" t="s">
        <v>81</v>
      </c>
      <c r="S448" s="7" t="s">
        <v>153</v>
      </c>
      <c r="T448" s="61" t="s">
        <v>35</v>
      </c>
      <c r="U448" s="61" t="s">
        <v>131</v>
      </c>
      <c r="V448" s="61" t="s">
        <v>84</v>
      </c>
      <c r="W448" s="7" t="s">
        <v>82</v>
      </c>
      <c r="X448" s="7" t="s">
        <v>83</v>
      </c>
      <c r="Y448" s="61" t="s">
        <v>154</v>
      </c>
      <c r="Z448" s="61"/>
    </row>
    <row r="449" spans="2:27" ht="39.950000000000003" customHeight="1" x14ac:dyDescent="0.25">
      <c r="B449" s="17"/>
      <c r="C449" s="226" t="s">
        <v>125</v>
      </c>
      <c r="D449" s="229" t="s">
        <v>152</v>
      </c>
      <c r="E449" s="230"/>
      <c r="F449" s="230"/>
      <c r="G449" s="231"/>
      <c r="H449" s="63"/>
      <c r="I449" s="61" t="s">
        <v>77</v>
      </c>
      <c r="J449" s="61"/>
      <c r="K449" s="9">
        <v>13</v>
      </c>
      <c r="L449" s="68" t="s">
        <v>59</v>
      </c>
      <c r="M449" s="68">
        <v>53</v>
      </c>
      <c r="N449" s="68">
        <v>1</v>
      </c>
      <c r="O449" s="68">
        <v>1</v>
      </c>
      <c r="P449" s="62">
        <v>3</v>
      </c>
      <c r="Q449" s="7">
        <v>467.47</v>
      </c>
      <c r="R449" s="7">
        <v>14175.1</v>
      </c>
      <c r="S449" s="9" t="s">
        <v>48</v>
      </c>
      <c r="T449" s="9" t="s">
        <v>17</v>
      </c>
      <c r="U449" s="9">
        <v>50</v>
      </c>
      <c r="V449" s="74">
        <v>0.8</v>
      </c>
      <c r="W449" s="7">
        <v>3.67</v>
      </c>
      <c r="X449" s="7">
        <v>52022.62</v>
      </c>
      <c r="Y449" s="64">
        <v>111.3</v>
      </c>
      <c r="Z449" s="61"/>
      <c r="AA449" s="59">
        <v>1</v>
      </c>
    </row>
    <row r="450" spans="2:27" ht="19.5" x14ac:dyDescent="0.25">
      <c r="B450" s="17"/>
      <c r="C450" s="227"/>
      <c r="D450" s="232" t="str">
        <f>CONCATENATE(L449, " участковое лесничество")</f>
        <v>Восходское участковое лесничество</v>
      </c>
      <c r="E450" s="232"/>
      <c r="F450" s="232"/>
      <c r="G450" s="232"/>
      <c r="H450" s="63"/>
      <c r="I450" s="61"/>
      <c r="J450" s="61">
        <v>13</v>
      </c>
      <c r="K450" s="61"/>
      <c r="L450" s="61"/>
      <c r="M450" s="61"/>
      <c r="N450" s="61"/>
      <c r="O450" s="61"/>
      <c r="P450" s="61"/>
      <c r="Q450" s="61"/>
      <c r="R450" s="61"/>
      <c r="S450" s="61"/>
      <c r="T450" s="61"/>
      <c r="U450" s="61"/>
      <c r="V450" s="61"/>
      <c r="W450" s="61"/>
      <c r="X450" s="61"/>
      <c r="Y450" s="61"/>
      <c r="Z450" s="61"/>
    </row>
    <row r="451" spans="2:27" ht="19.5" x14ac:dyDescent="0.25">
      <c r="B451" s="17"/>
      <c r="C451" s="228"/>
      <c r="D451" s="232" t="str">
        <f>CONCATENATE("кв. ",M449," ","выд."," ",N449," ","делянка", " ",O449)</f>
        <v>кв. 53 выд. 1 делянка 1</v>
      </c>
      <c r="E451" s="232"/>
      <c r="F451" s="232"/>
      <c r="G451" s="232"/>
      <c r="H451" s="63"/>
      <c r="I451" s="61"/>
      <c r="J451" s="61"/>
      <c r="K451" s="61"/>
      <c r="L451" s="61"/>
      <c r="M451" s="61"/>
      <c r="N451" s="61"/>
      <c r="O451" s="61"/>
      <c r="P451" s="61"/>
      <c r="Q451" s="61"/>
      <c r="R451" s="61"/>
      <c r="S451" s="61"/>
      <c r="T451" s="61"/>
      <c r="U451" s="61"/>
      <c r="V451" s="61"/>
      <c r="W451" s="61"/>
      <c r="X451" s="61"/>
      <c r="Y451" s="61"/>
      <c r="Z451" s="61"/>
    </row>
    <row r="452" spans="2:27" ht="23.25" x14ac:dyDescent="0.25">
      <c r="B452" s="16"/>
      <c r="C452" s="28" t="s">
        <v>126</v>
      </c>
      <c r="D452" s="18">
        <f>P449</f>
        <v>3</v>
      </c>
      <c r="E452" s="29"/>
      <c r="F452" s="17"/>
      <c r="G452" s="15"/>
      <c r="H452" s="60"/>
    </row>
    <row r="453" spans="2:27" ht="22.5" x14ac:dyDescent="0.25">
      <c r="B453" s="16"/>
      <c r="C453" s="30" t="s">
        <v>127</v>
      </c>
      <c r="D453" s="80">
        <f>Q449</f>
        <v>467.47</v>
      </c>
      <c r="E453" s="209" t="s">
        <v>128</v>
      </c>
      <c r="F453" s="210"/>
      <c r="G453" s="213">
        <f>D454/D453</f>
        <v>30.323015380666138</v>
      </c>
      <c r="H453" s="60"/>
    </row>
    <row r="454" spans="2:27" ht="22.5" x14ac:dyDescent="0.25">
      <c r="B454" s="16"/>
      <c r="C454" s="30" t="s">
        <v>129</v>
      </c>
      <c r="D454" s="19">
        <f>R449</f>
        <v>14175.1</v>
      </c>
      <c r="E454" s="211"/>
      <c r="F454" s="212"/>
      <c r="G454" s="214"/>
      <c r="H454" s="60"/>
    </row>
    <row r="455" spans="2:27" ht="23.25" x14ac:dyDescent="0.25">
      <c r="B455" s="16"/>
      <c r="C455" s="31"/>
      <c r="D455" s="20"/>
      <c r="E455" s="32"/>
      <c r="F455" s="16"/>
      <c r="G455" s="15"/>
      <c r="H455" s="60"/>
    </row>
    <row r="456" spans="2:27" ht="23.25" x14ac:dyDescent="0.25">
      <c r="B456" s="16"/>
      <c r="C456" s="55" t="s">
        <v>130</v>
      </c>
      <c r="D456" s="69" t="str">
        <f>S449</f>
        <v>6ОС4Б+ЛП</v>
      </c>
      <c r="E456" s="16"/>
      <c r="F456" s="16"/>
      <c r="G456" s="15"/>
      <c r="H456" s="60"/>
    </row>
    <row r="457" spans="2:27" ht="23.25" x14ac:dyDescent="0.25">
      <c r="B457" s="16"/>
      <c r="C457" s="55" t="s">
        <v>131</v>
      </c>
      <c r="D457" s="69">
        <f>U449</f>
        <v>50</v>
      </c>
      <c r="E457" s="16"/>
      <c r="F457" s="16"/>
      <c r="G457" s="15"/>
      <c r="H457" s="60"/>
    </row>
    <row r="458" spans="2:27" ht="23.25" x14ac:dyDescent="0.25">
      <c r="B458" s="16"/>
      <c r="C458" s="55" t="s">
        <v>132</v>
      </c>
      <c r="D458" s="56" t="s">
        <v>133</v>
      </c>
      <c r="E458" s="16"/>
      <c r="F458" s="16"/>
      <c r="G458" s="15"/>
      <c r="H458" s="60"/>
    </row>
    <row r="459" spans="2:27" ht="24" thickBot="1" x14ac:dyDescent="0.3">
      <c r="B459" s="16"/>
      <c r="C459" s="16"/>
      <c r="D459" s="16"/>
      <c r="E459" s="16"/>
      <c r="F459" s="16"/>
      <c r="G459" s="15"/>
      <c r="H459" s="60"/>
    </row>
    <row r="460" spans="2:27" ht="48" thickBot="1" x14ac:dyDescent="0.3">
      <c r="B460" s="215" t="s">
        <v>70</v>
      </c>
      <c r="C460" s="216"/>
      <c r="D460" s="21" t="s">
        <v>134</v>
      </c>
      <c r="E460" s="217" t="s">
        <v>135</v>
      </c>
      <c r="F460" s="218"/>
      <c r="G460" s="22" t="s">
        <v>136</v>
      </c>
      <c r="H460" s="60"/>
    </row>
    <row r="461" spans="2:27" ht="24" thickBot="1" x14ac:dyDescent="0.3">
      <c r="B461" s="219" t="s">
        <v>137</v>
      </c>
      <c r="C461" s="220"/>
      <c r="D461" s="99">
        <v>191.3</v>
      </c>
      <c r="E461" s="99">
        <f>D452</f>
        <v>3</v>
      </c>
      <c r="F461" s="44" t="s">
        <v>68</v>
      </c>
      <c r="G461" s="45">
        <f t="shared" ref="G461:G468" si="12">D461*E461</f>
        <v>573.90000000000009</v>
      </c>
      <c r="H461" s="233"/>
    </row>
    <row r="462" spans="2:27" ht="23.25" x14ac:dyDescent="0.25">
      <c r="B462" s="205" t="s">
        <v>138</v>
      </c>
      <c r="C462" s="206"/>
      <c r="D462" s="100">
        <v>97.44</v>
      </c>
      <c r="E462" s="100">
        <f>V449</f>
        <v>0.8</v>
      </c>
      <c r="F462" s="46" t="s">
        <v>71</v>
      </c>
      <c r="G462" s="47">
        <f t="shared" si="12"/>
        <v>77.951999999999998</v>
      </c>
      <c r="H462" s="233"/>
    </row>
    <row r="463" spans="2:27" ht="24" thickBot="1" x14ac:dyDescent="0.3">
      <c r="B463" s="201" t="s">
        <v>139</v>
      </c>
      <c r="C463" s="202"/>
      <c r="D463" s="101">
        <v>151.63</v>
      </c>
      <c r="E463" s="101">
        <f>V449</f>
        <v>0.8</v>
      </c>
      <c r="F463" s="48" t="s">
        <v>71</v>
      </c>
      <c r="G463" s="49">
        <f t="shared" si="12"/>
        <v>121.304</v>
      </c>
      <c r="H463" s="233"/>
    </row>
    <row r="464" spans="2:27" ht="24" thickBot="1" x14ac:dyDescent="0.3">
      <c r="B464" s="203" t="s">
        <v>72</v>
      </c>
      <c r="C464" s="204"/>
      <c r="D464" s="102">
        <v>731.97</v>
      </c>
      <c r="E464" s="102"/>
      <c r="F464" s="50" t="s">
        <v>68</v>
      </c>
      <c r="G464" s="51">
        <f t="shared" si="12"/>
        <v>0</v>
      </c>
      <c r="H464" s="233"/>
    </row>
    <row r="465" spans="2:8" ht="23.25" x14ac:dyDescent="0.25">
      <c r="B465" s="205" t="s">
        <v>140</v>
      </c>
      <c r="C465" s="206"/>
      <c r="D465" s="100">
        <v>652.6</v>
      </c>
      <c r="E465" s="100">
        <f>D452*2</f>
        <v>6</v>
      </c>
      <c r="F465" s="46" t="s">
        <v>68</v>
      </c>
      <c r="G465" s="47">
        <f t="shared" si="12"/>
        <v>3915.6000000000004</v>
      </c>
      <c r="H465" s="233"/>
    </row>
    <row r="466" spans="2:8" ht="23.25" x14ac:dyDescent="0.25">
      <c r="B466" s="207" t="s">
        <v>141</v>
      </c>
      <c r="C466" s="208"/>
      <c r="D466" s="103">
        <v>526.99</v>
      </c>
      <c r="E466" s="103"/>
      <c r="F466" s="52" t="s">
        <v>68</v>
      </c>
      <c r="G466" s="53">
        <f t="shared" si="12"/>
        <v>0</v>
      </c>
      <c r="H466" s="233"/>
    </row>
    <row r="467" spans="2:8" ht="23.25" x14ac:dyDescent="0.25">
      <c r="B467" s="207" t="s">
        <v>73</v>
      </c>
      <c r="C467" s="208"/>
      <c r="D467" s="104">
        <v>5438.99</v>
      </c>
      <c r="E467" s="104">
        <f>D452</f>
        <v>3</v>
      </c>
      <c r="F467" s="52" t="s">
        <v>68</v>
      </c>
      <c r="G467" s="53">
        <f t="shared" si="12"/>
        <v>16316.97</v>
      </c>
      <c r="H467" s="233"/>
    </row>
    <row r="468" spans="2:8" ht="23.25" x14ac:dyDescent="0.25">
      <c r="B468" s="207" t="s">
        <v>142</v>
      </c>
      <c r="C468" s="208"/>
      <c r="D468" s="104">
        <v>1672.77</v>
      </c>
      <c r="E468" s="104">
        <f>D452</f>
        <v>3</v>
      </c>
      <c r="F468" s="52" t="s">
        <v>68</v>
      </c>
      <c r="G468" s="53">
        <f t="shared" si="12"/>
        <v>5018.3099999999995</v>
      </c>
      <c r="H468" s="233"/>
    </row>
    <row r="469" spans="2:8" ht="23.25" x14ac:dyDescent="0.25">
      <c r="B469" s="207" t="s">
        <v>75</v>
      </c>
      <c r="C469" s="208"/>
      <c r="D469" s="104">
        <v>548.24</v>
      </c>
      <c r="E469" s="104">
        <f>D452</f>
        <v>3</v>
      </c>
      <c r="F469" s="52" t="s">
        <v>68</v>
      </c>
      <c r="G469" s="53">
        <f>D469*E469</f>
        <v>1644.72</v>
      </c>
      <c r="H469" s="233"/>
    </row>
    <row r="470" spans="2:8" ht="24" thickBot="1" x14ac:dyDescent="0.3">
      <c r="B470" s="201" t="s">
        <v>74</v>
      </c>
      <c r="C470" s="202"/>
      <c r="D470" s="101">
        <v>340.74</v>
      </c>
      <c r="E470" s="101">
        <f>D452*10</f>
        <v>30</v>
      </c>
      <c r="F470" s="48" t="s">
        <v>68</v>
      </c>
      <c r="G470" s="54">
        <f>D470*E470</f>
        <v>10222.200000000001</v>
      </c>
      <c r="H470" s="233"/>
    </row>
    <row r="471" spans="2:8" ht="23.25" x14ac:dyDescent="0.25">
      <c r="B471" s="16"/>
      <c r="C471" s="33"/>
      <c r="D471" s="33"/>
      <c r="E471" s="23"/>
      <c r="F471" s="23"/>
      <c r="G471" s="15"/>
      <c r="H471" s="65"/>
    </row>
    <row r="472" spans="2:8" ht="25.5" x14ac:dyDescent="0.25">
      <c r="B472" s="16"/>
      <c r="C472" s="26" t="s">
        <v>143</v>
      </c>
      <c r="D472" s="27"/>
      <c r="E472" s="16"/>
      <c r="F472" s="16"/>
      <c r="G472" s="15"/>
      <c r="H472" s="60"/>
    </row>
    <row r="473" spans="2:8" ht="18.75" x14ac:dyDescent="0.25">
      <c r="B473" s="16"/>
      <c r="C473" s="221" t="s">
        <v>144</v>
      </c>
      <c r="D473" s="57" t="s">
        <v>145</v>
      </c>
      <c r="E473" s="35">
        <f>ROUND((G461+D454)/D454,2)</f>
        <v>1.04</v>
      </c>
      <c r="F473" s="35"/>
      <c r="G473" s="17"/>
      <c r="H473" s="60"/>
    </row>
    <row r="474" spans="2:8" ht="23.25" x14ac:dyDescent="0.25">
      <c r="B474" s="16"/>
      <c r="C474" s="221"/>
      <c r="D474" s="57" t="s">
        <v>146</v>
      </c>
      <c r="E474" s="35">
        <f>ROUND((G462+G463+D454)/D454,2)</f>
        <v>1.01</v>
      </c>
      <c r="F474" s="35"/>
      <c r="G474" s="24"/>
      <c r="H474" s="66"/>
    </row>
    <row r="475" spans="2:8" ht="23.25" x14ac:dyDescent="0.25">
      <c r="B475" s="16"/>
      <c r="C475" s="221"/>
      <c r="D475" s="57" t="s">
        <v>147</v>
      </c>
      <c r="E475" s="35">
        <f>ROUND((G464+D454)/D454,2)</f>
        <v>1</v>
      </c>
      <c r="F475" s="17"/>
      <c r="G475" s="24"/>
      <c r="H475" s="60"/>
    </row>
    <row r="476" spans="2:8" ht="23.25" x14ac:dyDescent="0.25">
      <c r="B476" s="16"/>
      <c r="C476" s="221"/>
      <c r="D476" s="36" t="s">
        <v>148</v>
      </c>
      <c r="E476" s="37">
        <f>ROUND((SUM(G465:G470)+D454)/D454,2)</f>
        <v>3.62</v>
      </c>
      <c r="F476" s="17"/>
      <c r="G476" s="24"/>
      <c r="H476" s="60"/>
    </row>
    <row r="477" spans="2:8" ht="25.5" x14ac:dyDescent="0.25">
      <c r="B477" s="16"/>
      <c r="C477" s="16"/>
      <c r="D477" s="38" t="s">
        <v>149</v>
      </c>
      <c r="E477" s="39">
        <f>SUM(E473:E476)-IF(D458="сплошная",3,2)</f>
        <v>3.67</v>
      </c>
      <c r="F477" s="40"/>
      <c r="G477" s="15"/>
      <c r="H477" s="60"/>
    </row>
    <row r="478" spans="2:8" ht="23.25" x14ac:dyDescent="0.25">
      <c r="B478" s="16"/>
      <c r="C478" s="16"/>
      <c r="D478" s="16"/>
      <c r="E478" s="41"/>
      <c r="F478" s="16"/>
      <c r="G478" s="15"/>
      <c r="H478" s="60"/>
    </row>
    <row r="479" spans="2:8" ht="25.5" x14ac:dyDescent="0.35">
      <c r="B479" s="25"/>
      <c r="C479" s="42" t="s">
        <v>150</v>
      </c>
      <c r="D479" s="222">
        <f>E477*D454</f>
        <v>52022.616999999998</v>
      </c>
      <c r="E479" s="222"/>
      <c r="F479" s="16"/>
      <c r="G479" s="15"/>
      <c r="H479" s="60"/>
    </row>
    <row r="480" spans="2:8" ht="18.75" x14ac:dyDescent="0.3">
      <c r="B480" s="16"/>
      <c r="C480" s="43" t="s">
        <v>151</v>
      </c>
      <c r="D480" s="223">
        <f>D479/D453</f>
        <v>111.28546644704473</v>
      </c>
      <c r="E480" s="223"/>
      <c r="F480" s="16"/>
      <c r="G480" s="16"/>
      <c r="H480" s="67"/>
    </row>
    <row r="483" spans="2:27" ht="60.75" x14ac:dyDescent="0.8">
      <c r="B483" s="224" t="str">
        <f>CONCATENATE("ЛОТ № ",K486)</f>
        <v>ЛОТ № 14</v>
      </c>
      <c r="C483" s="224"/>
      <c r="D483" s="224"/>
      <c r="E483" s="224"/>
      <c r="F483" s="224"/>
      <c r="G483" s="224"/>
      <c r="H483" s="224"/>
    </row>
    <row r="484" spans="2:27" ht="18.75" x14ac:dyDescent="0.25">
      <c r="B484" s="225" t="s">
        <v>123</v>
      </c>
      <c r="C484" s="225"/>
      <c r="D484" s="225"/>
      <c r="E484" s="225"/>
      <c r="F484" s="225"/>
      <c r="G484" s="225"/>
      <c r="H484" s="60"/>
    </row>
    <row r="485" spans="2:27" ht="25.5" x14ac:dyDescent="0.25">
      <c r="B485" s="16"/>
      <c r="C485" s="26" t="s">
        <v>124</v>
      </c>
      <c r="D485" s="27"/>
      <c r="E485" s="16"/>
      <c r="F485" s="16"/>
      <c r="G485" s="15"/>
      <c r="H485" s="60"/>
      <c r="I485" s="61"/>
      <c r="J485" s="61"/>
      <c r="K485" s="61"/>
      <c r="L485" s="61" t="s">
        <v>86</v>
      </c>
      <c r="M485" s="61" t="s">
        <v>78</v>
      </c>
      <c r="N485" s="61" t="s">
        <v>79</v>
      </c>
      <c r="O485" s="61" t="s">
        <v>85</v>
      </c>
      <c r="P485" s="62" t="s">
        <v>80</v>
      </c>
      <c r="Q485" s="61" t="s">
        <v>69</v>
      </c>
      <c r="R485" s="7" t="s">
        <v>81</v>
      </c>
      <c r="S485" s="7" t="s">
        <v>153</v>
      </c>
      <c r="T485" s="61" t="s">
        <v>35</v>
      </c>
      <c r="U485" s="61" t="s">
        <v>131</v>
      </c>
      <c r="V485" s="61" t="s">
        <v>84</v>
      </c>
      <c r="W485" s="7" t="s">
        <v>82</v>
      </c>
      <c r="X485" s="7" t="s">
        <v>83</v>
      </c>
      <c r="Y485" s="61" t="s">
        <v>154</v>
      </c>
      <c r="Z485" s="61"/>
    </row>
    <row r="486" spans="2:27" ht="39.950000000000003" customHeight="1" x14ac:dyDescent="0.25">
      <c r="B486" s="17"/>
      <c r="C486" s="226" t="s">
        <v>125</v>
      </c>
      <c r="D486" s="229" t="s">
        <v>152</v>
      </c>
      <c r="E486" s="230"/>
      <c r="F486" s="230"/>
      <c r="G486" s="231"/>
      <c r="H486" s="63"/>
      <c r="I486" s="61" t="s">
        <v>77</v>
      </c>
      <c r="J486" s="61"/>
      <c r="K486" s="9">
        <v>14</v>
      </c>
      <c r="L486" s="68" t="s">
        <v>59</v>
      </c>
      <c r="M486" s="68">
        <v>63</v>
      </c>
      <c r="N486" s="68">
        <v>4</v>
      </c>
      <c r="O486" s="68">
        <v>2</v>
      </c>
      <c r="P486" s="62">
        <v>2.2000000000000002</v>
      </c>
      <c r="Q486" s="7">
        <v>368.78</v>
      </c>
      <c r="R486" s="7">
        <v>16656.759999999998</v>
      </c>
      <c r="S486" s="9" t="s">
        <v>60</v>
      </c>
      <c r="T486" s="9" t="s">
        <v>16</v>
      </c>
      <c r="U486" s="9">
        <v>70</v>
      </c>
      <c r="V486" s="74">
        <v>0.89</v>
      </c>
      <c r="W486" s="7">
        <v>2.67</v>
      </c>
      <c r="X486" s="7">
        <v>44473.55</v>
      </c>
      <c r="Y486" s="64">
        <v>120.6</v>
      </c>
      <c r="Z486" s="61"/>
      <c r="AA486" s="59">
        <v>1</v>
      </c>
    </row>
    <row r="487" spans="2:27" ht="19.5" x14ac:dyDescent="0.25">
      <c r="B487" s="17"/>
      <c r="C487" s="227"/>
      <c r="D487" s="232" t="str">
        <f>CONCATENATE(L486, " участковое лесничество")</f>
        <v>Восходское участковое лесничество</v>
      </c>
      <c r="E487" s="232"/>
      <c r="F487" s="232"/>
      <c r="G487" s="232"/>
      <c r="H487" s="63"/>
      <c r="I487" s="61"/>
      <c r="J487" s="61">
        <v>14</v>
      </c>
      <c r="K487" s="61"/>
      <c r="L487" s="61"/>
      <c r="M487" s="61"/>
      <c r="N487" s="61"/>
      <c r="O487" s="61"/>
      <c r="P487" s="61"/>
      <c r="Q487" s="61"/>
      <c r="R487" s="61"/>
      <c r="S487" s="61"/>
      <c r="T487" s="61"/>
      <c r="U487" s="61"/>
      <c r="V487" s="61"/>
      <c r="W487" s="61"/>
      <c r="X487" s="61"/>
      <c r="Y487" s="61"/>
      <c r="Z487" s="61"/>
    </row>
    <row r="488" spans="2:27" ht="19.5" x14ac:dyDescent="0.25">
      <c r="B488" s="17"/>
      <c r="C488" s="228"/>
      <c r="D488" s="232" t="str">
        <f>CONCATENATE("кв. ",M486," ","выд."," ",N486," ","делянка", " ",O486)</f>
        <v>кв. 63 выд. 4 делянка 2</v>
      </c>
      <c r="E488" s="232"/>
      <c r="F488" s="232"/>
      <c r="G488" s="232"/>
      <c r="H488" s="63"/>
      <c r="I488" s="61"/>
      <c r="J488" s="61"/>
      <c r="K488" s="61"/>
      <c r="L488" s="61"/>
      <c r="M488" s="61"/>
      <c r="N488" s="61"/>
      <c r="O488" s="61"/>
      <c r="P488" s="61"/>
      <c r="Q488" s="61"/>
      <c r="R488" s="61"/>
      <c r="S488" s="61"/>
      <c r="T488" s="61"/>
      <c r="U488" s="61"/>
      <c r="V488" s="61"/>
      <c r="W488" s="61"/>
      <c r="X488" s="61"/>
      <c r="Y488" s="61"/>
      <c r="Z488" s="61"/>
    </row>
    <row r="489" spans="2:27" ht="23.25" x14ac:dyDescent="0.25">
      <c r="B489" s="16"/>
      <c r="C489" s="28" t="s">
        <v>126</v>
      </c>
      <c r="D489" s="18">
        <f>P486</f>
        <v>2.2000000000000002</v>
      </c>
      <c r="E489" s="29"/>
      <c r="F489" s="17"/>
      <c r="G489" s="15"/>
      <c r="H489" s="60"/>
    </row>
    <row r="490" spans="2:27" ht="22.5" x14ac:dyDescent="0.25">
      <c r="B490" s="16"/>
      <c r="C490" s="30" t="s">
        <v>127</v>
      </c>
      <c r="D490" s="80">
        <f>Q486</f>
        <v>368.78</v>
      </c>
      <c r="E490" s="209" t="s">
        <v>128</v>
      </c>
      <c r="F490" s="210"/>
      <c r="G490" s="213">
        <f>D491/D490</f>
        <v>45.1671999566137</v>
      </c>
      <c r="H490" s="60"/>
    </row>
    <row r="491" spans="2:27" ht="22.5" x14ac:dyDescent="0.25">
      <c r="B491" s="16"/>
      <c r="C491" s="30" t="s">
        <v>129</v>
      </c>
      <c r="D491" s="19">
        <f>R486</f>
        <v>16656.759999999998</v>
      </c>
      <c r="E491" s="211"/>
      <c r="F491" s="212"/>
      <c r="G491" s="214"/>
      <c r="H491" s="60"/>
    </row>
    <row r="492" spans="2:27" ht="23.25" x14ac:dyDescent="0.25">
      <c r="B492" s="16"/>
      <c r="C492" s="31"/>
      <c r="D492" s="20"/>
      <c r="E492" s="32"/>
      <c r="F492" s="16"/>
      <c r="G492" s="15"/>
      <c r="H492" s="60"/>
    </row>
    <row r="493" spans="2:27" ht="23.25" x14ac:dyDescent="0.25">
      <c r="B493" s="16"/>
      <c r="C493" s="55" t="s">
        <v>130</v>
      </c>
      <c r="D493" s="69" t="str">
        <f>S486</f>
        <v>8Б1ОС1ЛП+ДН</v>
      </c>
      <c r="E493" s="16"/>
      <c r="F493" s="16"/>
      <c r="G493" s="15"/>
      <c r="H493" s="60"/>
    </row>
    <row r="494" spans="2:27" ht="23.25" x14ac:dyDescent="0.25">
      <c r="B494" s="16"/>
      <c r="C494" s="55" t="s">
        <v>131</v>
      </c>
      <c r="D494" s="69">
        <f>U486</f>
        <v>70</v>
      </c>
      <c r="E494" s="16"/>
      <c r="F494" s="16"/>
      <c r="G494" s="15"/>
      <c r="H494" s="60"/>
    </row>
    <row r="495" spans="2:27" ht="23.25" x14ac:dyDescent="0.25">
      <c r="B495" s="16"/>
      <c r="C495" s="55" t="s">
        <v>132</v>
      </c>
      <c r="D495" s="56" t="s">
        <v>133</v>
      </c>
      <c r="E495" s="16"/>
      <c r="F495" s="16"/>
      <c r="G495" s="15"/>
      <c r="H495" s="60"/>
    </row>
    <row r="496" spans="2:27" ht="24" thickBot="1" x14ac:dyDescent="0.3">
      <c r="B496" s="16"/>
      <c r="C496" s="16"/>
      <c r="D496" s="16"/>
      <c r="E496" s="16"/>
      <c r="F496" s="16"/>
      <c r="G496" s="15"/>
      <c r="H496" s="60"/>
    </row>
    <row r="497" spans="2:8" ht="48" thickBot="1" x14ac:dyDescent="0.3">
      <c r="B497" s="215" t="s">
        <v>70</v>
      </c>
      <c r="C497" s="216"/>
      <c r="D497" s="21" t="s">
        <v>134</v>
      </c>
      <c r="E497" s="217" t="s">
        <v>135</v>
      </c>
      <c r="F497" s="218"/>
      <c r="G497" s="22" t="s">
        <v>136</v>
      </c>
      <c r="H497" s="60"/>
    </row>
    <row r="498" spans="2:8" ht="24" thickBot="1" x14ac:dyDescent="0.3">
      <c r="B498" s="219" t="s">
        <v>137</v>
      </c>
      <c r="C498" s="220"/>
      <c r="D498" s="99">
        <v>191.3</v>
      </c>
      <c r="E498" s="99">
        <f>D489</f>
        <v>2.2000000000000002</v>
      </c>
      <c r="F498" s="44" t="s">
        <v>68</v>
      </c>
      <c r="G498" s="45">
        <f t="shared" ref="G498:G505" si="13">D498*E498</f>
        <v>420.86000000000007</v>
      </c>
      <c r="H498" s="233"/>
    </row>
    <row r="499" spans="2:8" ht="23.25" x14ac:dyDescent="0.25">
      <c r="B499" s="205" t="s">
        <v>138</v>
      </c>
      <c r="C499" s="206"/>
      <c r="D499" s="100">
        <v>97.44</v>
      </c>
      <c r="E499" s="100">
        <f>V486</f>
        <v>0.89</v>
      </c>
      <c r="F499" s="46" t="s">
        <v>71</v>
      </c>
      <c r="G499" s="47">
        <f t="shared" si="13"/>
        <v>86.721599999999995</v>
      </c>
      <c r="H499" s="233"/>
    </row>
    <row r="500" spans="2:8" ht="24" thickBot="1" x14ac:dyDescent="0.3">
      <c r="B500" s="201" t="s">
        <v>139</v>
      </c>
      <c r="C500" s="202"/>
      <c r="D500" s="101">
        <v>151.63</v>
      </c>
      <c r="E500" s="101">
        <f>V486</f>
        <v>0.89</v>
      </c>
      <c r="F500" s="48" t="s">
        <v>71</v>
      </c>
      <c r="G500" s="49">
        <f t="shared" si="13"/>
        <v>134.95070000000001</v>
      </c>
      <c r="H500" s="233"/>
    </row>
    <row r="501" spans="2:8" ht="24" thickBot="1" x14ac:dyDescent="0.3">
      <c r="B501" s="203" t="s">
        <v>72</v>
      </c>
      <c r="C501" s="204"/>
      <c r="D501" s="102">
        <v>731.97</v>
      </c>
      <c r="E501" s="102"/>
      <c r="F501" s="50" t="s">
        <v>68</v>
      </c>
      <c r="G501" s="51">
        <f t="shared" si="13"/>
        <v>0</v>
      </c>
      <c r="H501" s="233"/>
    </row>
    <row r="502" spans="2:8" ht="23.25" x14ac:dyDescent="0.25">
      <c r="B502" s="205" t="s">
        <v>140</v>
      </c>
      <c r="C502" s="206"/>
      <c r="D502" s="100">
        <v>652.6</v>
      </c>
      <c r="E502" s="100">
        <f>D489*2</f>
        <v>4.4000000000000004</v>
      </c>
      <c r="F502" s="46" t="s">
        <v>68</v>
      </c>
      <c r="G502" s="47">
        <f t="shared" si="13"/>
        <v>2871.4400000000005</v>
      </c>
      <c r="H502" s="233"/>
    </row>
    <row r="503" spans="2:8" ht="23.25" x14ac:dyDescent="0.25">
      <c r="B503" s="207" t="s">
        <v>141</v>
      </c>
      <c r="C503" s="208"/>
      <c r="D503" s="103">
        <v>526.99</v>
      </c>
      <c r="E503" s="103"/>
      <c r="F503" s="52" t="s">
        <v>68</v>
      </c>
      <c r="G503" s="53">
        <f t="shared" si="13"/>
        <v>0</v>
      </c>
      <c r="H503" s="233"/>
    </row>
    <row r="504" spans="2:8" ht="23.25" x14ac:dyDescent="0.25">
      <c r="B504" s="207" t="s">
        <v>73</v>
      </c>
      <c r="C504" s="208"/>
      <c r="D504" s="104">
        <v>5438.99</v>
      </c>
      <c r="E504" s="104">
        <f>D489</f>
        <v>2.2000000000000002</v>
      </c>
      <c r="F504" s="52" t="s">
        <v>68</v>
      </c>
      <c r="G504" s="53">
        <f t="shared" si="13"/>
        <v>11965.778</v>
      </c>
      <c r="H504" s="233"/>
    </row>
    <row r="505" spans="2:8" ht="23.25" x14ac:dyDescent="0.25">
      <c r="B505" s="207" t="s">
        <v>142</v>
      </c>
      <c r="C505" s="208"/>
      <c r="D505" s="104">
        <v>1672.77</v>
      </c>
      <c r="E505" s="104">
        <f>D489</f>
        <v>2.2000000000000002</v>
      </c>
      <c r="F505" s="52" t="s">
        <v>68</v>
      </c>
      <c r="G505" s="53">
        <f t="shared" si="13"/>
        <v>3680.0940000000001</v>
      </c>
      <c r="H505" s="233"/>
    </row>
    <row r="506" spans="2:8" ht="23.25" x14ac:dyDescent="0.25">
      <c r="B506" s="207" t="s">
        <v>75</v>
      </c>
      <c r="C506" s="208"/>
      <c r="D506" s="104">
        <v>548.24</v>
      </c>
      <c r="E506" s="104">
        <f>D489</f>
        <v>2.2000000000000002</v>
      </c>
      <c r="F506" s="52" t="s">
        <v>68</v>
      </c>
      <c r="G506" s="53">
        <f>D506*E506</f>
        <v>1206.1280000000002</v>
      </c>
      <c r="H506" s="233"/>
    </row>
    <row r="507" spans="2:8" ht="24" thickBot="1" x14ac:dyDescent="0.3">
      <c r="B507" s="201" t="s">
        <v>74</v>
      </c>
      <c r="C507" s="202"/>
      <c r="D507" s="101">
        <v>340.74</v>
      </c>
      <c r="E507" s="101">
        <f>D489*10</f>
        <v>22</v>
      </c>
      <c r="F507" s="48" t="s">
        <v>68</v>
      </c>
      <c r="G507" s="54">
        <f>D507*E507</f>
        <v>7496.2800000000007</v>
      </c>
      <c r="H507" s="233"/>
    </row>
    <row r="508" spans="2:8" ht="23.25" x14ac:dyDescent="0.25">
      <c r="B508" s="16"/>
      <c r="C508" s="33"/>
      <c r="D508" s="33"/>
      <c r="E508" s="23"/>
      <c r="F508" s="23"/>
      <c r="G508" s="15"/>
      <c r="H508" s="65"/>
    </row>
    <row r="509" spans="2:8" ht="25.5" x14ac:dyDescent="0.25">
      <c r="B509" s="16"/>
      <c r="C509" s="26" t="s">
        <v>143</v>
      </c>
      <c r="D509" s="27"/>
      <c r="E509" s="16"/>
      <c r="F509" s="16"/>
      <c r="G509" s="15"/>
      <c r="H509" s="60"/>
    </row>
    <row r="510" spans="2:8" ht="18.75" x14ac:dyDescent="0.25">
      <c r="B510" s="16"/>
      <c r="C510" s="221" t="s">
        <v>144</v>
      </c>
      <c r="D510" s="57" t="s">
        <v>145</v>
      </c>
      <c r="E510" s="35">
        <f>ROUND((G498+D491)/D491,2)</f>
        <v>1.03</v>
      </c>
      <c r="F510" s="35"/>
      <c r="G510" s="17"/>
      <c r="H510" s="60"/>
    </row>
    <row r="511" spans="2:8" ht="23.25" x14ac:dyDescent="0.25">
      <c r="B511" s="16"/>
      <c r="C511" s="221"/>
      <c r="D511" s="57" t="s">
        <v>146</v>
      </c>
      <c r="E511" s="35">
        <f>ROUND((G499+G500+D491)/D491,2)</f>
        <v>1.01</v>
      </c>
      <c r="F511" s="35"/>
      <c r="G511" s="24"/>
      <c r="H511" s="66"/>
    </row>
    <row r="512" spans="2:8" ht="23.25" x14ac:dyDescent="0.25">
      <c r="B512" s="16"/>
      <c r="C512" s="221"/>
      <c r="D512" s="57" t="s">
        <v>147</v>
      </c>
      <c r="E512" s="35">
        <f>ROUND((G501+D491)/D491,2)</f>
        <v>1</v>
      </c>
      <c r="F512" s="17"/>
      <c r="G512" s="24"/>
      <c r="H512" s="60"/>
    </row>
    <row r="513" spans="2:27" ht="23.25" x14ac:dyDescent="0.25">
      <c r="B513" s="16"/>
      <c r="C513" s="221"/>
      <c r="D513" s="36" t="s">
        <v>148</v>
      </c>
      <c r="E513" s="37">
        <f>ROUND((SUM(G502:G507)+D491)/D491,2)</f>
        <v>2.63</v>
      </c>
      <c r="F513" s="17"/>
      <c r="G513" s="24"/>
      <c r="H513" s="60"/>
    </row>
    <row r="514" spans="2:27" ht="25.5" x14ac:dyDescent="0.25">
      <c r="B514" s="16"/>
      <c r="C514" s="16"/>
      <c r="D514" s="38" t="s">
        <v>149</v>
      </c>
      <c r="E514" s="39">
        <f>SUM(E510:E513)-IF(D495="сплошная",3,2)</f>
        <v>2.67</v>
      </c>
      <c r="F514" s="40"/>
      <c r="G514" s="15"/>
      <c r="H514" s="60"/>
    </row>
    <row r="515" spans="2:27" ht="23.25" x14ac:dyDescent="0.25">
      <c r="B515" s="16"/>
      <c r="C515" s="16"/>
      <c r="D515" s="16"/>
      <c r="E515" s="41"/>
      <c r="F515" s="16"/>
      <c r="G515" s="15"/>
      <c r="H515" s="60"/>
    </row>
    <row r="516" spans="2:27" ht="25.5" x14ac:dyDescent="0.35">
      <c r="B516" s="25"/>
      <c r="C516" s="42" t="s">
        <v>150</v>
      </c>
      <c r="D516" s="222">
        <f>E514*D491</f>
        <v>44473.549199999994</v>
      </c>
      <c r="E516" s="222"/>
      <c r="F516" s="16"/>
      <c r="G516" s="15"/>
      <c r="H516" s="60"/>
    </row>
    <row r="517" spans="2:27" ht="18.75" x14ac:dyDescent="0.3">
      <c r="B517" s="16"/>
      <c r="C517" s="43" t="s">
        <v>151</v>
      </c>
      <c r="D517" s="223">
        <f>D516/D490</f>
        <v>120.59642388415857</v>
      </c>
      <c r="E517" s="223"/>
      <c r="F517" s="16"/>
      <c r="G517" s="16"/>
      <c r="H517" s="67"/>
    </row>
    <row r="520" spans="2:27" ht="60.75" x14ac:dyDescent="0.8">
      <c r="B520" s="224" t="str">
        <f>CONCATENATE("ЛОТ № ",K523)</f>
        <v>ЛОТ № 15</v>
      </c>
      <c r="C520" s="224"/>
      <c r="D520" s="224"/>
      <c r="E520" s="224"/>
      <c r="F520" s="224"/>
      <c r="G520" s="224"/>
      <c r="H520" s="224"/>
    </row>
    <row r="521" spans="2:27" ht="18.75" x14ac:dyDescent="0.25">
      <c r="B521" s="225" t="s">
        <v>123</v>
      </c>
      <c r="C521" s="225"/>
      <c r="D521" s="225"/>
      <c r="E521" s="225"/>
      <c r="F521" s="225"/>
      <c r="G521" s="225"/>
      <c r="H521" s="60"/>
    </row>
    <row r="522" spans="2:27" ht="25.5" x14ac:dyDescent="0.25">
      <c r="B522" s="16"/>
      <c r="C522" s="26" t="s">
        <v>124</v>
      </c>
      <c r="D522" s="27"/>
      <c r="E522" s="16"/>
      <c r="F522" s="16"/>
      <c r="G522" s="15"/>
      <c r="H522" s="60"/>
      <c r="I522" s="61"/>
      <c r="J522" s="61"/>
      <c r="K522" s="61"/>
      <c r="L522" s="61" t="s">
        <v>86</v>
      </c>
      <c r="M522" s="61" t="s">
        <v>78</v>
      </c>
      <c r="N522" s="61" t="s">
        <v>79</v>
      </c>
      <c r="O522" s="61" t="s">
        <v>85</v>
      </c>
      <c r="P522" s="62" t="s">
        <v>80</v>
      </c>
      <c r="Q522" s="61" t="s">
        <v>69</v>
      </c>
      <c r="R522" s="7" t="s">
        <v>81</v>
      </c>
      <c r="S522" s="7" t="s">
        <v>153</v>
      </c>
      <c r="T522" s="61" t="s">
        <v>35</v>
      </c>
      <c r="U522" s="61" t="s">
        <v>131</v>
      </c>
      <c r="V522" s="61" t="s">
        <v>84</v>
      </c>
      <c r="W522" s="7" t="s">
        <v>82</v>
      </c>
      <c r="X522" s="7" t="s">
        <v>83</v>
      </c>
      <c r="Y522" s="61" t="s">
        <v>154</v>
      </c>
      <c r="Z522" s="61"/>
    </row>
    <row r="523" spans="2:27" ht="39.950000000000003" customHeight="1" x14ac:dyDescent="0.25">
      <c r="B523" s="17"/>
      <c r="C523" s="226" t="s">
        <v>125</v>
      </c>
      <c r="D523" s="229" t="s">
        <v>152</v>
      </c>
      <c r="E523" s="230"/>
      <c r="F523" s="230"/>
      <c r="G523" s="231"/>
      <c r="H523" s="63"/>
      <c r="I523" s="61" t="s">
        <v>77</v>
      </c>
      <c r="J523" s="61"/>
      <c r="K523" s="9">
        <v>15</v>
      </c>
      <c r="L523" s="68" t="s">
        <v>23</v>
      </c>
      <c r="M523" s="68">
        <v>10</v>
      </c>
      <c r="N523" s="68">
        <v>6</v>
      </c>
      <c r="O523" s="68">
        <v>1</v>
      </c>
      <c r="P523" s="62">
        <v>2.5</v>
      </c>
      <c r="Q523" s="7">
        <v>414.2</v>
      </c>
      <c r="R523" s="7">
        <v>4705.1499999999996</v>
      </c>
      <c r="S523" s="9" t="s">
        <v>39</v>
      </c>
      <c r="T523" s="9" t="s">
        <v>17</v>
      </c>
      <c r="U523" s="9">
        <v>60</v>
      </c>
      <c r="V523" s="74">
        <v>0.7</v>
      </c>
      <c r="W523" s="7">
        <v>7.71</v>
      </c>
      <c r="X523" s="7">
        <v>36276.71</v>
      </c>
      <c r="Y523" s="64">
        <v>87.6</v>
      </c>
      <c r="Z523" s="61"/>
      <c r="AA523" s="59">
        <v>1</v>
      </c>
    </row>
    <row r="524" spans="2:27" ht="19.5" x14ac:dyDescent="0.25">
      <c r="B524" s="17"/>
      <c r="C524" s="227"/>
      <c r="D524" s="232" t="str">
        <f>CONCATENATE(L523, " участковое лесничество")</f>
        <v>Мамыковское участковое лесничество</v>
      </c>
      <c r="E524" s="232"/>
      <c r="F524" s="232"/>
      <c r="G524" s="232"/>
      <c r="H524" s="63"/>
      <c r="I524" s="61"/>
      <c r="J524" s="61">
        <v>15</v>
      </c>
      <c r="K524" s="61"/>
      <c r="L524" s="61"/>
      <c r="M524" s="61"/>
      <c r="N524" s="61"/>
      <c r="O524" s="61"/>
      <c r="P524" s="61"/>
      <c r="Q524" s="61"/>
      <c r="R524" s="61"/>
      <c r="S524" s="61"/>
      <c r="T524" s="61"/>
      <c r="U524" s="61"/>
      <c r="V524" s="61"/>
      <c r="W524" s="61"/>
      <c r="X524" s="61"/>
      <c r="Y524" s="61"/>
      <c r="Z524" s="61"/>
    </row>
    <row r="525" spans="2:27" ht="19.5" x14ac:dyDescent="0.25">
      <c r="B525" s="17"/>
      <c r="C525" s="228"/>
      <c r="D525" s="232" t="str">
        <f>CONCATENATE("кв. ",M523," ","выд."," ",N523," ","делянка", " ",O523)</f>
        <v>кв. 10 выд. 6 делянка 1</v>
      </c>
      <c r="E525" s="232"/>
      <c r="F525" s="232"/>
      <c r="G525" s="232"/>
      <c r="H525" s="63"/>
      <c r="I525" s="61"/>
      <c r="J525" s="61"/>
      <c r="K525" s="61"/>
      <c r="L525" s="61"/>
      <c r="M525" s="61"/>
      <c r="N525" s="61"/>
      <c r="O525" s="61"/>
      <c r="P525" s="61"/>
      <c r="Q525" s="61"/>
      <c r="R525" s="61"/>
      <c r="S525" s="61"/>
      <c r="T525" s="61"/>
      <c r="U525" s="61"/>
      <c r="V525" s="61"/>
      <c r="W525" s="61"/>
      <c r="X525" s="61"/>
      <c r="Y525" s="61"/>
      <c r="Z525" s="61"/>
    </row>
    <row r="526" spans="2:27" ht="23.25" x14ac:dyDescent="0.25">
      <c r="B526" s="16"/>
      <c r="C526" s="28" t="s">
        <v>126</v>
      </c>
      <c r="D526" s="18">
        <f>P523</f>
        <v>2.5</v>
      </c>
      <c r="E526" s="29"/>
      <c r="F526" s="17"/>
      <c r="G526" s="15"/>
      <c r="H526" s="60"/>
    </row>
    <row r="527" spans="2:27" ht="22.5" x14ac:dyDescent="0.25">
      <c r="B527" s="16"/>
      <c r="C527" s="30" t="s">
        <v>127</v>
      </c>
      <c r="D527" s="80">
        <f>Q523</f>
        <v>414.2</v>
      </c>
      <c r="E527" s="209" t="s">
        <v>128</v>
      </c>
      <c r="F527" s="210"/>
      <c r="G527" s="213">
        <f>D528/D527</f>
        <v>11.359608884596813</v>
      </c>
      <c r="H527" s="60"/>
    </row>
    <row r="528" spans="2:27" ht="22.5" x14ac:dyDescent="0.25">
      <c r="B528" s="16"/>
      <c r="C528" s="30" t="s">
        <v>129</v>
      </c>
      <c r="D528" s="19">
        <f>R523</f>
        <v>4705.1499999999996</v>
      </c>
      <c r="E528" s="211"/>
      <c r="F528" s="212"/>
      <c r="G528" s="214"/>
      <c r="H528" s="60"/>
    </row>
    <row r="529" spans="2:8" ht="23.25" x14ac:dyDescent="0.25">
      <c r="B529" s="16"/>
      <c r="C529" s="31"/>
      <c r="D529" s="20"/>
      <c r="E529" s="32"/>
      <c r="F529" s="16"/>
      <c r="G529" s="15"/>
      <c r="H529" s="60"/>
    </row>
    <row r="530" spans="2:8" ht="23.25" x14ac:dyDescent="0.25">
      <c r="B530" s="16"/>
      <c r="C530" s="55" t="s">
        <v>130</v>
      </c>
      <c r="D530" s="69" t="str">
        <f>S523</f>
        <v>10ОС+ЛП</v>
      </c>
      <c r="E530" s="16"/>
      <c r="F530" s="16"/>
      <c r="G530" s="15"/>
      <c r="H530" s="60"/>
    </row>
    <row r="531" spans="2:8" ht="23.25" x14ac:dyDescent="0.25">
      <c r="B531" s="16"/>
      <c r="C531" s="55" t="s">
        <v>131</v>
      </c>
      <c r="D531" s="69">
        <f>U523</f>
        <v>60</v>
      </c>
      <c r="E531" s="16"/>
      <c r="F531" s="16"/>
      <c r="G531" s="15"/>
      <c r="H531" s="60"/>
    </row>
    <row r="532" spans="2:8" ht="23.25" x14ac:dyDescent="0.25">
      <c r="B532" s="16"/>
      <c r="C532" s="55" t="s">
        <v>132</v>
      </c>
      <c r="D532" s="56" t="s">
        <v>133</v>
      </c>
      <c r="E532" s="16"/>
      <c r="F532" s="16"/>
      <c r="G532" s="15"/>
      <c r="H532" s="60"/>
    </row>
    <row r="533" spans="2:8" ht="24" thickBot="1" x14ac:dyDescent="0.3">
      <c r="B533" s="16"/>
      <c r="C533" s="16"/>
      <c r="D533" s="16"/>
      <c r="E533" s="16"/>
      <c r="F533" s="16"/>
      <c r="G533" s="15"/>
      <c r="H533" s="60"/>
    </row>
    <row r="534" spans="2:8" ht="48" thickBot="1" x14ac:dyDescent="0.3">
      <c r="B534" s="215" t="s">
        <v>70</v>
      </c>
      <c r="C534" s="216"/>
      <c r="D534" s="21" t="s">
        <v>134</v>
      </c>
      <c r="E534" s="217" t="s">
        <v>135</v>
      </c>
      <c r="F534" s="218"/>
      <c r="G534" s="22" t="s">
        <v>136</v>
      </c>
      <c r="H534" s="60"/>
    </row>
    <row r="535" spans="2:8" ht="24" thickBot="1" x14ac:dyDescent="0.3">
      <c r="B535" s="219" t="s">
        <v>137</v>
      </c>
      <c r="C535" s="220"/>
      <c r="D535" s="99">
        <v>191.3</v>
      </c>
      <c r="E535" s="99">
        <f>D526</f>
        <v>2.5</v>
      </c>
      <c r="F535" s="44" t="s">
        <v>68</v>
      </c>
      <c r="G535" s="45">
        <f t="shared" ref="G535:G542" si="14">D535*E535</f>
        <v>478.25</v>
      </c>
      <c r="H535" s="233"/>
    </row>
    <row r="536" spans="2:8" ht="23.25" x14ac:dyDescent="0.25">
      <c r="B536" s="205" t="s">
        <v>138</v>
      </c>
      <c r="C536" s="206"/>
      <c r="D536" s="100">
        <v>97.44</v>
      </c>
      <c r="E536" s="100">
        <f>V523</f>
        <v>0.7</v>
      </c>
      <c r="F536" s="46" t="s">
        <v>71</v>
      </c>
      <c r="G536" s="47">
        <f t="shared" si="14"/>
        <v>68.207999999999998</v>
      </c>
      <c r="H536" s="233"/>
    </row>
    <row r="537" spans="2:8" ht="24" thickBot="1" x14ac:dyDescent="0.3">
      <c r="B537" s="201" t="s">
        <v>139</v>
      </c>
      <c r="C537" s="202"/>
      <c r="D537" s="101">
        <v>151.63</v>
      </c>
      <c r="E537" s="101">
        <f>V523</f>
        <v>0.7</v>
      </c>
      <c r="F537" s="48" t="s">
        <v>71</v>
      </c>
      <c r="G537" s="49">
        <f t="shared" si="14"/>
        <v>106.14099999999999</v>
      </c>
      <c r="H537" s="233"/>
    </row>
    <row r="538" spans="2:8" ht="24" thickBot="1" x14ac:dyDescent="0.3">
      <c r="B538" s="203" t="s">
        <v>72</v>
      </c>
      <c r="C538" s="204"/>
      <c r="D538" s="102">
        <v>731.97</v>
      </c>
      <c r="E538" s="102"/>
      <c r="F538" s="50" t="s">
        <v>68</v>
      </c>
      <c r="G538" s="51">
        <f t="shared" si="14"/>
        <v>0</v>
      </c>
      <c r="H538" s="233"/>
    </row>
    <row r="539" spans="2:8" ht="23.25" x14ac:dyDescent="0.25">
      <c r="B539" s="205" t="s">
        <v>140</v>
      </c>
      <c r="C539" s="206"/>
      <c r="D539" s="100">
        <v>652.6</v>
      </c>
      <c r="E539" s="100">
        <f>D526*2</f>
        <v>5</v>
      </c>
      <c r="F539" s="46" t="s">
        <v>68</v>
      </c>
      <c r="G539" s="47">
        <f t="shared" si="14"/>
        <v>3263</v>
      </c>
      <c r="H539" s="233"/>
    </row>
    <row r="540" spans="2:8" ht="23.25" x14ac:dyDescent="0.25">
      <c r="B540" s="207" t="s">
        <v>141</v>
      </c>
      <c r="C540" s="208"/>
      <c r="D540" s="103">
        <v>526.99</v>
      </c>
      <c r="E540" s="103"/>
      <c r="F540" s="52" t="s">
        <v>68</v>
      </c>
      <c r="G540" s="53">
        <f t="shared" si="14"/>
        <v>0</v>
      </c>
      <c r="H540" s="233"/>
    </row>
    <row r="541" spans="2:8" ht="23.25" x14ac:dyDescent="0.25">
      <c r="B541" s="207" t="s">
        <v>73</v>
      </c>
      <c r="C541" s="208"/>
      <c r="D541" s="104">
        <v>5438.99</v>
      </c>
      <c r="E541" s="104">
        <f>D526</f>
        <v>2.5</v>
      </c>
      <c r="F541" s="52" t="s">
        <v>68</v>
      </c>
      <c r="G541" s="53">
        <f t="shared" si="14"/>
        <v>13597.474999999999</v>
      </c>
      <c r="H541" s="233"/>
    </row>
    <row r="542" spans="2:8" ht="23.25" x14ac:dyDescent="0.25">
      <c r="B542" s="207" t="s">
        <v>142</v>
      </c>
      <c r="C542" s="208"/>
      <c r="D542" s="104">
        <v>1672.77</v>
      </c>
      <c r="E542" s="104">
        <f>D526</f>
        <v>2.5</v>
      </c>
      <c r="F542" s="52" t="s">
        <v>68</v>
      </c>
      <c r="G542" s="53">
        <f t="shared" si="14"/>
        <v>4181.9250000000002</v>
      </c>
      <c r="H542" s="233"/>
    </row>
    <row r="543" spans="2:8" ht="23.25" x14ac:dyDescent="0.25">
      <c r="B543" s="207" t="s">
        <v>75</v>
      </c>
      <c r="C543" s="208"/>
      <c r="D543" s="104">
        <v>548.24</v>
      </c>
      <c r="E543" s="104">
        <f>D526</f>
        <v>2.5</v>
      </c>
      <c r="F543" s="52" t="s">
        <v>68</v>
      </c>
      <c r="G543" s="53">
        <f>D543*E543</f>
        <v>1370.6</v>
      </c>
      <c r="H543" s="233"/>
    </row>
    <row r="544" spans="2:8" ht="24" thickBot="1" x14ac:dyDescent="0.3">
      <c r="B544" s="201" t="s">
        <v>74</v>
      </c>
      <c r="C544" s="202"/>
      <c r="D544" s="101">
        <v>340.74</v>
      </c>
      <c r="E544" s="101">
        <f>D526*10</f>
        <v>25</v>
      </c>
      <c r="F544" s="48" t="s">
        <v>68</v>
      </c>
      <c r="G544" s="54">
        <f>D544*E544</f>
        <v>8518.5</v>
      </c>
      <c r="H544" s="233"/>
    </row>
    <row r="545" spans="2:27" ht="23.25" x14ac:dyDescent="0.25">
      <c r="B545" s="16"/>
      <c r="C545" s="33"/>
      <c r="D545" s="33"/>
      <c r="E545" s="23"/>
      <c r="F545" s="23"/>
      <c r="G545" s="15"/>
      <c r="H545" s="65"/>
    </row>
    <row r="546" spans="2:27" ht="25.5" x14ac:dyDescent="0.25">
      <c r="B546" s="16"/>
      <c r="C546" s="26" t="s">
        <v>143</v>
      </c>
      <c r="D546" s="27"/>
      <c r="E546" s="16"/>
      <c r="F546" s="16"/>
      <c r="G546" s="15"/>
      <c r="H546" s="60"/>
    </row>
    <row r="547" spans="2:27" ht="18.75" x14ac:dyDescent="0.25">
      <c r="B547" s="16"/>
      <c r="C547" s="221" t="s">
        <v>144</v>
      </c>
      <c r="D547" s="57" t="s">
        <v>145</v>
      </c>
      <c r="E547" s="35">
        <f>ROUND((G535+D528)/D528,2)</f>
        <v>1.1000000000000001</v>
      </c>
      <c r="F547" s="35"/>
      <c r="G547" s="17"/>
      <c r="H547" s="60"/>
    </row>
    <row r="548" spans="2:27" ht="23.25" x14ac:dyDescent="0.25">
      <c r="B548" s="16"/>
      <c r="C548" s="221"/>
      <c r="D548" s="57" t="s">
        <v>146</v>
      </c>
      <c r="E548" s="35">
        <f>ROUND((G536+G537+D528)/D528,2)</f>
        <v>1.04</v>
      </c>
      <c r="F548" s="35"/>
      <c r="G548" s="24"/>
      <c r="H548" s="66"/>
    </row>
    <row r="549" spans="2:27" ht="23.25" x14ac:dyDescent="0.25">
      <c r="B549" s="16"/>
      <c r="C549" s="221"/>
      <c r="D549" s="57" t="s">
        <v>147</v>
      </c>
      <c r="E549" s="35">
        <f>ROUND((G538+D528)/D528,2)</f>
        <v>1</v>
      </c>
      <c r="F549" s="17"/>
      <c r="G549" s="24"/>
      <c r="H549" s="60"/>
    </row>
    <row r="550" spans="2:27" ht="23.25" x14ac:dyDescent="0.25">
      <c r="B550" s="16"/>
      <c r="C550" s="221"/>
      <c r="D550" s="36" t="s">
        <v>148</v>
      </c>
      <c r="E550" s="37">
        <f>ROUND((SUM(G539:G544)+D528)/D528,2)</f>
        <v>7.57</v>
      </c>
      <c r="F550" s="17"/>
      <c r="G550" s="24"/>
      <c r="H550" s="60"/>
    </row>
    <row r="551" spans="2:27" ht="25.5" x14ac:dyDescent="0.25">
      <c r="B551" s="16"/>
      <c r="C551" s="16"/>
      <c r="D551" s="38" t="s">
        <v>149</v>
      </c>
      <c r="E551" s="39">
        <f>SUM(E547:E550)-IF(D532="сплошная",3,2)</f>
        <v>7.7100000000000009</v>
      </c>
      <c r="F551" s="40"/>
      <c r="G551" s="15"/>
      <c r="H551" s="60"/>
    </row>
    <row r="552" spans="2:27" ht="23.25" x14ac:dyDescent="0.25">
      <c r="B552" s="16"/>
      <c r="C552" s="16"/>
      <c r="D552" s="16"/>
      <c r="E552" s="41"/>
      <c r="F552" s="16"/>
      <c r="G552" s="15"/>
      <c r="H552" s="60"/>
    </row>
    <row r="553" spans="2:27" ht="25.5" x14ac:dyDescent="0.35">
      <c r="B553" s="25"/>
      <c r="C553" s="42" t="s">
        <v>150</v>
      </c>
      <c r="D553" s="222">
        <f>E551*D528</f>
        <v>36276.7065</v>
      </c>
      <c r="E553" s="222"/>
      <c r="F553" s="16"/>
      <c r="G553" s="15"/>
      <c r="H553" s="60"/>
    </row>
    <row r="554" spans="2:27" ht="18.75" x14ac:dyDescent="0.3">
      <c r="B554" s="16"/>
      <c r="C554" s="43" t="s">
        <v>151</v>
      </c>
      <c r="D554" s="223">
        <f>D553/D527</f>
        <v>87.582584500241438</v>
      </c>
      <c r="E554" s="223"/>
      <c r="F554" s="16"/>
      <c r="G554" s="16"/>
      <c r="H554" s="67"/>
    </row>
    <row r="557" spans="2:27" ht="60.75" x14ac:dyDescent="0.8">
      <c r="B557" s="224" t="str">
        <f>CONCATENATE("ЛОТ № ",K560)</f>
        <v>ЛОТ № 16</v>
      </c>
      <c r="C557" s="224"/>
      <c r="D557" s="224"/>
      <c r="E557" s="224"/>
      <c r="F557" s="224"/>
      <c r="G557" s="224"/>
      <c r="H557" s="224"/>
    </row>
    <row r="558" spans="2:27" ht="18.75" x14ac:dyDescent="0.25">
      <c r="B558" s="225" t="s">
        <v>123</v>
      </c>
      <c r="C558" s="225"/>
      <c r="D558" s="225"/>
      <c r="E558" s="225"/>
      <c r="F558" s="225"/>
      <c r="G558" s="225"/>
      <c r="H558" s="60"/>
    </row>
    <row r="559" spans="2:27" ht="25.5" x14ac:dyDescent="0.25">
      <c r="B559" s="16"/>
      <c r="C559" s="26" t="s">
        <v>124</v>
      </c>
      <c r="D559" s="27"/>
      <c r="E559" s="16"/>
      <c r="F559" s="16"/>
      <c r="G559" s="15"/>
      <c r="H559" s="60"/>
      <c r="I559" s="61"/>
      <c r="J559" s="61"/>
      <c r="K559" s="61"/>
      <c r="L559" s="61" t="s">
        <v>86</v>
      </c>
      <c r="M559" s="61" t="s">
        <v>78</v>
      </c>
      <c r="N559" s="61" t="s">
        <v>79</v>
      </c>
      <c r="O559" s="61" t="s">
        <v>85</v>
      </c>
      <c r="P559" s="62" t="s">
        <v>80</v>
      </c>
      <c r="Q559" s="61" t="s">
        <v>69</v>
      </c>
      <c r="R559" s="7" t="s">
        <v>81</v>
      </c>
      <c r="S559" s="7" t="s">
        <v>153</v>
      </c>
      <c r="T559" s="61" t="s">
        <v>35</v>
      </c>
      <c r="U559" s="61" t="s">
        <v>131</v>
      </c>
      <c r="V559" s="61" t="s">
        <v>84</v>
      </c>
      <c r="W559" s="7" t="s">
        <v>82</v>
      </c>
      <c r="X559" s="7" t="s">
        <v>83</v>
      </c>
      <c r="Y559" s="61" t="s">
        <v>154</v>
      </c>
      <c r="Z559" s="61"/>
    </row>
    <row r="560" spans="2:27" ht="39.950000000000003" customHeight="1" x14ac:dyDescent="0.25">
      <c r="B560" s="17"/>
      <c r="C560" s="226" t="s">
        <v>125</v>
      </c>
      <c r="D560" s="229" t="s">
        <v>152</v>
      </c>
      <c r="E560" s="230"/>
      <c r="F560" s="230"/>
      <c r="G560" s="231"/>
      <c r="H560" s="63"/>
      <c r="I560" s="61" t="s">
        <v>77</v>
      </c>
      <c r="J560" s="61"/>
      <c r="K560" s="9">
        <v>16</v>
      </c>
      <c r="L560" s="68" t="s">
        <v>23</v>
      </c>
      <c r="M560" s="68">
        <v>10</v>
      </c>
      <c r="N560" s="68">
        <v>7</v>
      </c>
      <c r="O560" s="68">
        <v>3</v>
      </c>
      <c r="P560" s="62">
        <v>2.2000000000000002</v>
      </c>
      <c r="Q560" s="7">
        <v>391.74</v>
      </c>
      <c r="R560" s="7">
        <v>4182.4399999999996</v>
      </c>
      <c r="S560" s="9" t="s">
        <v>39</v>
      </c>
      <c r="T560" s="9" t="s">
        <v>17</v>
      </c>
      <c r="U560" s="9">
        <v>60</v>
      </c>
      <c r="V560" s="74">
        <v>0.64</v>
      </c>
      <c r="W560" s="7">
        <v>7.65</v>
      </c>
      <c r="X560" s="7">
        <v>31995.67</v>
      </c>
      <c r="Y560" s="64">
        <v>81.7</v>
      </c>
      <c r="Z560" s="61"/>
      <c r="AA560" s="59">
        <v>1</v>
      </c>
    </row>
    <row r="561" spans="2:26" ht="19.5" x14ac:dyDescent="0.25">
      <c r="B561" s="17"/>
      <c r="C561" s="227"/>
      <c r="D561" s="232" t="str">
        <f>CONCATENATE(L560, " участковое лесничество")</f>
        <v>Мамыковское участковое лесничество</v>
      </c>
      <c r="E561" s="232"/>
      <c r="F561" s="232"/>
      <c r="G561" s="232"/>
      <c r="H561" s="63"/>
      <c r="I561" s="61"/>
      <c r="J561" s="61">
        <v>16</v>
      </c>
      <c r="K561" s="61"/>
      <c r="L561" s="61"/>
      <c r="M561" s="61"/>
      <c r="N561" s="61"/>
      <c r="O561" s="61"/>
      <c r="P561" s="61"/>
      <c r="Q561" s="61"/>
      <c r="R561" s="61"/>
      <c r="S561" s="61"/>
      <c r="T561" s="61"/>
      <c r="U561" s="61"/>
      <c r="V561" s="61"/>
      <c r="W561" s="61"/>
      <c r="X561" s="61"/>
      <c r="Y561" s="61"/>
      <c r="Z561" s="61"/>
    </row>
    <row r="562" spans="2:26" ht="19.5" x14ac:dyDescent="0.25">
      <c r="B562" s="17"/>
      <c r="C562" s="228"/>
      <c r="D562" s="232" t="str">
        <f>CONCATENATE("кв. ",M560," ","выд."," ",N560," ","делянка", " ",O560)</f>
        <v>кв. 10 выд. 7 делянка 3</v>
      </c>
      <c r="E562" s="232"/>
      <c r="F562" s="232"/>
      <c r="G562" s="232"/>
      <c r="H562" s="63"/>
      <c r="I562" s="61"/>
      <c r="J562" s="61"/>
      <c r="K562" s="61"/>
      <c r="L562" s="61"/>
      <c r="M562" s="61"/>
      <c r="N562" s="61"/>
      <c r="O562" s="61"/>
      <c r="P562" s="61"/>
      <c r="Q562" s="61"/>
      <c r="R562" s="61"/>
      <c r="S562" s="61"/>
      <c r="T562" s="61"/>
      <c r="U562" s="61"/>
      <c r="V562" s="61"/>
      <c r="W562" s="61"/>
      <c r="X562" s="61"/>
      <c r="Y562" s="61"/>
      <c r="Z562" s="61"/>
    </row>
    <row r="563" spans="2:26" ht="23.25" x14ac:dyDescent="0.25">
      <c r="B563" s="16"/>
      <c r="C563" s="28" t="s">
        <v>126</v>
      </c>
      <c r="D563" s="18">
        <f>P560</f>
        <v>2.2000000000000002</v>
      </c>
      <c r="E563" s="29"/>
      <c r="F563" s="17"/>
      <c r="G563" s="15"/>
      <c r="H563" s="60"/>
    </row>
    <row r="564" spans="2:26" ht="22.5" x14ac:dyDescent="0.25">
      <c r="B564" s="16"/>
      <c r="C564" s="30" t="s">
        <v>127</v>
      </c>
      <c r="D564" s="80">
        <f>Q560</f>
        <v>391.74</v>
      </c>
      <c r="E564" s="209" t="s">
        <v>128</v>
      </c>
      <c r="F564" s="210"/>
      <c r="G564" s="213">
        <f>D565/D564</f>
        <v>10.676571195180475</v>
      </c>
      <c r="H564" s="60"/>
    </row>
    <row r="565" spans="2:26" ht="22.5" x14ac:dyDescent="0.25">
      <c r="B565" s="16"/>
      <c r="C565" s="30" t="s">
        <v>129</v>
      </c>
      <c r="D565" s="19">
        <f>R560</f>
        <v>4182.4399999999996</v>
      </c>
      <c r="E565" s="211"/>
      <c r="F565" s="212"/>
      <c r="G565" s="214"/>
      <c r="H565" s="60"/>
    </row>
    <row r="566" spans="2:26" ht="23.25" x14ac:dyDescent="0.25">
      <c r="B566" s="16"/>
      <c r="C566" s="31"/>
      <c r="D566" s="20"/>
      <c r="E566" s="32"/>
      <c r="F566" s="16"/>
      <c r="G566" s="15"/>
      <c r="H566" s="60"/>
    </row>
    <row r="567" spans="2:26" ht="23.25" x14ac:dyDescent="0.25">
      <c r="B567" s="16"/>
      <c r="C567" s="55" t="s">
        <v>130</v>
      </c>
      <c r="D567" s="69" t="str">
        <f>S560</f>
        <v>10ОС+ЛП</v>
      </c>
      <c r="E567" s="16"/>
      <c r="F567" s="16"/>
      <c r="G567" s="15"/>
      <c r="H567" s="60"/>
    </row>
    <row r="568" spans="2:26" ht="23.25" x14ac:dyDescent="0.25">
      <c r="B568" s="16"/>
      <c r="C568" s="55" t="s">
        <v>131</v>
      </c>
      <c r="D568" s="69">
        <f>U560</f>
        <v>60</v>
      </c>
      <c r="E568" s="16"/>
      <c r="F568" s="16"/>
      <c r="G568" s="15"/>
      <c r="H568" s="60"/>
    </row>
    <row r="569" spans="2:26" ht="23.25" x14ac:dyDescent="0.25">
      <c r="B569" s="16"/>
      <c r="C569" s="55" t="s">
        <v>132</v>
      </c>
      <c r="D569" s="56" t="s">
        <v>133</v>
      </c>
      <c r="E569" s="16"/>
      <c r="F569" s="16"/>
      <c r="G569" s="15"/>
      <c r="H569" s="60"/>
    </row>
    <row r="570" spans="2:26" ht="24" thickBot="1" x14ac:dyDescent="0.3">
      <c r="B570" s="16"/>
      <c r="C570" s="16"/>
      <c r="D570" s="16"/>
      <c r="E570" s="16"/>
      <c r="F570" s="16"/>
      <c r="G570" s="15"/>
      <c r="H570" s="60"/>
    </row>
    <row r="571" spans="2:26" ht="48" thickBot="1" x14ac:dyDescent="0.3">
      <c r="B571" s="215" t="s">
        <v>70</v>
      </c>
      <c r="C571" s="216"/>
      <c r="D571" s="21" t="s">
        <v>134</v>
      </c>
      <c r="E571" s="217" t="s">
        <v>135</v>
      </c>
      <c r="F571" s="218"/>
      <c r="G571" s="22" t="s">
        <v>136</v>
      </c>
      <c r="H571" s="60"/>
    </row>
    <row r="572" spans="2:26" ht="24" thickBot="1" x14ac:dyDescent="0.3">
      <c r="B572" s="219" t="s">
        <v>137</v>
      </c>
      <c r="C572" s="220"/>
      <c r="D572" s="99">
        <v>191.3</v>
      </c>
      <c r="E572" s="99">
        <f>D563</f>
        <v>2.2000000000000002</v>
      </c>
      <c r="F572" s="44" t="s">
        <v>68</v>
      </c>
      <c r="G572" s="45">
        <f t="shared" ref="G572:G579" si="15">D572*E572</f>
        <v>420.86000000000007</v>
      </c>
      <c r="H572" s="233"/>
    </row>
    <row r="573" spans="2:26" ht="23.25" x14ac:dyDescent="0.25">
      <c r="B573" s="205" t="s">
        <v>138</v>
      </c>
      <c r="C573" s="206"/>
      <c r="D573" s="100">
        <v>97.44</v>
      </c>
      <c r="E573" s="100">
        <f>V560</f>
        <v>0.64</v>
      </c>
      <c r="F573" s="46" t="s">
        <v>71</v>
      </c>
      <c r="G573" s="47">
        <f t="shared" si="15"/>
        <v>62.361600000000003</v>
      </c>
      <c r="H573" s="233"/>
    </row>
    <row r="574" spans="2:26" ht="24" thickBot="1" x14ac:dyDescent="0.3">
      <c r="B574" s="201" t="s">
        <v>139</v>
      </c>
      <c r="C574" s="202"/>
      <c r="D574" s="101">
        <v>151.63</v>
      </c>
      <c r="E574" s="101">
        <f>V560</f>
        <v>0.64</v>
      </c>
      <c r="F574" s="48" t="s">
        <v>71</v>
      </c>
      <c r="G574" s="49">
        <f t="shared" si="15"/>
        <v>97.043199999999999</v>
      </c>
      <c r="H574" s="233"/>
    </row>
    <row r="575" spans="2:26" ht="24" thickBot="1" x14ac:dyDescent="0.3">
      <c r="B575" s="203" t="s">
        <v>72</v>
      </c>
      <c r="C575" s="204"/>
      <c r="D575" s="102">
        <v>731.97</v>
      </c>
      <c r="E575" s="102"/>
      <c r="F575" s="50" t="s">
        <v>68</v>
      </c>
      <c r="G575" s="51">
        <f t="shared" si="15"/>
        <v>0</v>
      </c>
      <c r="H575" s="233"/>
    </row>
    <row r="576" spans="2:26" ht="23.25" x14ac:dyDescent="0.25">
      <c r="B576" s="205" t="s">
        <v>140</v>
      </c>
      <c r="C576" s="206"/>
      <c r="D576" s="100">
        <v>652.6</v>
      </c>
      <c r="E576" s="100">
        <f>D563*2</f>
        <v>4.4000000000000004</v>
      </c>
      <c r="F576" s="46" t="s">
        <v>68</v>
      </c>
      <c r="G576" s="47">
        <f t="shared" si="15"/>
        <v>2871.4400000000005</v>
      </c>
      <c r="H576" s="233"/>
    </row>
    <row r="577" spans="2:8" ht="23.25" x14ac:dyDescent="0.25">
      <c r="B577" s="207" t="s">
        <v>141</v>
      </c>
      <c r="C577" s="208"/>
      <c r="D577" s="103">
        <v>526.99</v>
      </c>
      <c r="E577" s="103"/>
      <c r="F577" s="52" t="s">
        <v>68</v>
      </c>
      <c r="G577" s="53">
        <f t="shared" si="15"/>
        <v>0</v>
      </c>
      <c r="H577" s="233"/>
    </row>
    <row r="578" spans="2:8" ht="23.25" x14ac:dyDescent="0.25">
      <c r="B578" s="207" t="s">
        <v>73</v>
      </c>
      <c r="C578" s="208"/>
      <c r="D578" s="104">
        <v>5438.99</v>
      </c>
      <c r="E578" s="104">
        <f>D563</f>
        <v>2.2000000000000002</v>
      </c>
      <c r="F578" s="52" t="s">
        <v>68</v>
      </c>
      <c r="G578" s="53">
        <f t="shared" si="15"/>
        <v>11965.778</v>
      </c>
      <c r="H578" s="233"/>
    </row>
    <row r="579" spans="2:8" ht="23.25" x14ac:dyDescent="0.25">
      <c r="B579" s="207" t="s">
        <v>142</v>
      </c>
      <c r="C579" s="208"/>
      <c r="D579" s="104">
        <v>1672.77</v>
      </c>
      <c r="E579" s="104">
        <f>D563</f>
        <v>2.2000000000000002</v>
      </c>
      <c r="F579" s="52" t="s">
        <v>68</v>
      </c>
      <c r="G579" s="53">
        <f t="shared" si="15"/>
        <v>3680.0940000000001</v>
      </c>
      <c r="H579" s="233"/>
    </row>
    <row r="580" spans="2:8" ht="23.25" x14ac:dyDescent="0.25">
      <c r="B580" s="207" t="s">
        <v>75</v>
      </c>
      <c r="C580" s="208"/>
      <c r="D580" s="104">
        <v>548.24</v>
      </c>
      <c r="E580" s="104">
        <f>D563</f>
        <v>2.2000000000000002</v>
      </c>
      <c r="F580" s="52" t="s">
        <v>68</v>
      </c>
      <c r="G580" s="53">
        <f>D580*E580</f>
        <v>1206.1280000000002</v>
      </c>
      <c r="H580" s="233"/>
    </row>
    <row r="581" spans="2:8" ht="24" thickBot="1" x14ac:dyDescent="0.3">
      <c r="B581" s="201" t="s">
        <v>74</v>
      </c>
      <c r="C581" s="202"/>
      <c r="D581" s="101">
        <v>340.74</v>
      </c>
      <c r="E581" s="101">
        <f>D563*10</f>
        <v>22</v>
      </c>
      <c r="F581" s="48" t="s">
        <v>68</v>
      </c>
      <c r="G581" s="54">
        <f>D581*E581</f>
        <v>7496.2800000000007</v>
      </c>
      <c r="H581" s="233"/>
    </row>
    <row r="582" spans="2:8" ht="23.25" x14ac:dyDescent="0.25">
      <c r="B582" s="16"/>
      <c r="C582" s="33"/>
      <c r="D582" s="33"/>
      <c r="E582" s="23"/>
      <c r="F582" s="23"/>
      <c r="G582" s="15"/>
      <c r="H582" s="65"/>
    </row>
    <row r="583" spans="2:8" ht="25.5" x14ac:dyDescent="0.25">
      <c r="B583" s="16"/>
      <c r="C583" s="26" t="s">
        <v>143</v>
      </c>
      <c r="D583" s="27"/>
      <c r="E583" s="16"/>
      <c r="F583" s="16"/>
      <c r="G583" s="15"/>
      <c r="H583" s="60"/>
    </row>
    <row r="584" spans="2:8" ht="18.75" x14ac:dyDescent="0.25">
      <c r="B584" s="16"/>
      <c r="C584" s="221" t="s">
        <v>144</v>
      </c>
      <c r="D584" s="57" t="s">
        <v>145</v>
      </c>
      <c r="E584" s="35">
        <f>ROUND((G572+D565)/D565,2)</f>
        <v>1.1000000000000001</v>
      </c>
      <c r="F584" s="35"/>
      <c r="G584" s="17"/>
      <c r="H584" s="60"/>
    </row>
    <row r="585" spans="2:8" ht="23.25" x14ac:dyDescent="0.25">
      <c r="B585" s="16"/>
      <c r="C585" s="221"/>
      <c r="D585" s="57" t="s">
        <v>146</v>
      </c>
      <c r="E585" s="35">
        <f>ROUND((G573+G574+D565)/D565,2)</f>
        <v>1.04</v>
      </c>
      <c r="F585" s="35"/>
      <c r="G585" s="24"/>
      <c r="H585" s="66"/>
    </row>
    <row r="586" spans="2:8" ht="23.25" x14ac:dyDescent="0.25">
      <c r="B586" s="16"/>
      <c r="C586" s="221"/>
      <c r="D586" s="57" t="s">
        <v>147</v>
      </c>
      <c r="E586" s="35">
        <f>ROUND((G575+D565)/D565,2)</f>
        <v>1</v>
      </c>
      <c r="F586" s="17"/>
      <c r="G586" s="24"/>
      <c r="H586" s="60"/>
    </row>
    <row r="587" spans="2:8" ht="23.25" x14ac:dyDescent="0.25">
      <c r="B587" s="16"/>
      <c r="C587" s="221"/>
      <c r="D587" s="36" t="s">
        <v>148</v>
      </c>
      <c r="E587" s="37">
        <f>ROUND((SUM(G576:G581)+D565)/D565,2)</f>
        <v>7.51</v>
      </c>
      <c r="F587" s="17"/>
      <c r="G587" s="24"/>
      <c r="H587" s="60"/>
    </row>
    <row r="588" spans="2:8" ht="25.5" x14ac:dyDescent="0.25">
      <c r="B588" s="16"/>
      <c r="C588" s="16"/>
      <c r="D588" s="38" t="s">
        <v>149</v>
      </c>
      <c r="E588" s="39">
        <f>SUM(E584:E587)-IF(D569="сплошная",3,2)</f>
        <v>7.65</v>
      </c>
      <c r="F588" s="40"/>
      <c r="G588" s="15"/>
      <c r="H588" s="60"/>
    </row>
    <row r="589" spans="2:8" ht="23.25" x14ac:dyDescent="0.25">
      <c r="B589" s="16"/>
      <c r="C589" s="16"/>
      <c r="D589" s="16"/>
      <c r="E589" s="41"/>
      <c r="F589" s="16"/>
      <c r="G589" s="15"/>
      <c r="H589" s="60"/>
    </row>
    <row r="590" spans="2:8" ht="25.5" x14ac:dyDescent="0.35">
      <c r="B590" s="25"/>
      <c r="C590" s="42" t="s">
        <v>150</v>
      </c>
      <c r="D590" s="222">
        <f>E588*D565</f>
        <v>31995.665999999997</v>
      </c>
      <c r="E590" s="222"/>
      <c r="F590" s="16"/>
      <c r="G590" s="15"/>
      <c r="H590" s="60"/>
    </row>
    <row r="591" spans="2:8" ht="18.75" x14ac:dyDescent="0.3">
      <c r="B591" s="16"/>
      <c r="C591" s="43" t="s">
        <v>151</v>
      </c>
      <c r="D591" s="223">
        <f>D590/D564</f>
        <v>81.675769643130636</v>
      </c>
      <c r="E591" s="223"/>
      <c r="F591" s="16"/>
      <c r="G591" s="16"/>
      <c r="H591" s="67"/>
    </row>
    <row r="594" spans="2:27" ht="60.75" x14ac:dyDescent="0.8">
      <c r="B594" s="224" t="str">
        <f>CONCATENATE("ЛОТ № ",K597)</f>
        <v>ЛОТ № 17</v>
      </c>
      <c r="C594" s="224"/>
      <c r="D594" s="224"/>
      <c r="E594" s="224"/>
      <c r="F594" s="224"/>
      <c r="G594" s="224"/>
      <c r="H594" s="224"/>
    </row>
    <row r="595" spans="2:27" ht="18.75" x14ac:dyDescent="0.25">
      <c r="B595" s="225" t="s">
        <v>123</v>
      </c>
      <c r="C595" s="225"/>
      <c r="D595" s="225"/>
      <c r="E595" s="225"/>
      <c r="F595" s="225"/>
      <c r="G595" s="225"/>
      <c r="H595" s="60"/>
    </row>
    <row r="596" spans="2:27" ht="25.5" x14ac:dyDescent="0.25">
      <c r="B596" s="16"/>
      <c r="C596" s="26" t="s">
        <v>124</v>
      </c>
      <c r="D596" s="27"/>
      <c r="E596" s="16"/>
      <c r="F596" s="16"/>
      <c r="G596" s="15"/>
      <c r="H596" s="60"/>
      <c r="I596" s="61"/>
      <c r="J596" s="61"/>
      <c r="K596" s="61"/>
      <c r="L596" s="61" t="s">
        <v>86</v>
      </c>
      <c r="M596" s="61" t="s">
        <v>78</v>
      </c>
      <c r="N596" s="61" t="s">
        <v>79</v>
      </c>
      <c r="O596" s="61" t="s">
        <v>85</v>
      </c>
      <c r="P596" s="62" t="s">
        <v>80</v>
      </c>
      <c r="Q596" s="61" t="s">
        <v>69</v>
      </c>
      <c r="R596" s="7" t="s">
        <v>81</v>
      </c>
      <c r="S596" s="7" t="s">
        <v>153</v>
      </c>
      <c r="T596" s="61" t="s">
        <v>35</v>
      </c>
      <c r="U596" s="61" t="s">
        <v>131</v>
      </c>
      <c r="V596" s="61" t="s">
        <v>84</v>
      </c>
      <c r="W596" s="7" t="s">
        <v>82</v>
      </c>
      <c r="X596" s="7" t="s">
        <v>83</v>
      </c>
      <c r="Y596" s="61" t="s">
        <v>154</v>
      </c>
      <c r="Z596" s="61"/>
    </row>
    <row r="597" spans="2:27" ht="39.950000000000003" customHeight="1" x14ac:dyDescent="0.25">
      <c r="B597" s="17"/>
      <c r="C597" s="226" t="s">
        <v>125</v>
      </c>
      <c r="D597" s="229" t="s">
        <v>152</v>
      </c>
      <c r="E597" s="230"/>
      <c r="F597" s="230"/>
      <c r="G597" s="231"/>
      <c r="H597" s="63"/>
      <c r="I597" s="61" t="s">
        <v>77</v>
      </c>
      <c r="J597" s="61"/>
      <c r="K597" s="9">
        <v>17</v>
      </c>
      <c r="L597" s="68" t="s">
        <v>23</v>
      </c>
      <c r="M597" s="68">
        <v>18</v>
      </c>
      <c r="N597" s="68">
        <v>3</v>
      </c>
      <c r="O597" s="68">
        <v>1</v>
      </c>
      <c r="P597" s="62">
        <v>2.2999999999999998</v>
      </c>
      <c r="Q597" s="7">
        <v>357.22</v>
      </c>
      <c r="R597" s="7">
        <v>8490.51</v>
      </c>
      <c r="S597" s="9" t="s">
        <v>43</v>
      </c>
      <c r="T597" s="9" t="s">
        <v>17</v>
      </c>
      <c r="U597" s="9">
        <v>45</v>
      </c>
      <c r="V597" s="74">
        <v>0.66</v>
      </c>
      <c r="W597" s="7">
        <v>4.42</v>
      </c>
      <c r="X597" s="7">
        <v>37528.050000000003</v>
      </c>
      <c r="Y597" s="64">
        <v>105.1</v>
      </c>
      <c r="Z597" s="61"/>
      <c r="AA597" s="59">
        <v>1</v>
      </c>
    </row>
    <row r="598" spans="2:27" ht="19.5" x14ac:dyDescent="0.25">
      <c r="B598" s="17"/>
      <c r="C598" s="227"/>
      <c r="D598" s="232" t="str">
        <f>CONCATENATE(L597, " участковое лесничество")</f>
        <v>Мамыковское участковое лесничество</v>
      </c>
      <c r="E598" s="232"/>
      <c r="F598" s="232"/>
      <c r="G598" s="232"/>
      <c r="H598" s="63"/>
      <c r="I598" s="61"/>
      <c r="J598" s="61">
        <v>17</v>
      </c>
      <c r="K598" s="61"/>
      <c r="L598" s="61"/>
      <c r="M598" s="61"/>
      <c r="N598" s="61"/>
      <c r="O598" s="61"/>
      <c r="P598" s="61"/>
      <c r="Q598" s="61"/>
      <c r="R598" s="61"/>
      <c r="S598" s="61"/>
      <c r="T598" s="61"/>
      <c r="U598" s="61"/>
      <c r="V598" s="61"/>
      <c r="W598" s="61"/>
      <c r="X598" s="61"/>
      <c r="Y598" s="61"/>
      <c r="Z598" s="61"/>
    </row>
    <row r="599" spans="2:27" ht="19.5" x14ac:dyDescent="0.25">
      <c r="B599" s="17"/>
      <c r="C599" s="228"/>
      <c r="D599" s="232" t="str">
        <f>CONCATENATE("кв. ",M597," ","выд."," ",N597," ","делянка", " ",O597)</f>
        <v>кв. 18 выд. 3 делянка 1</v>
      </c>
      <c r="E599" s="232"/>
      <c r="F599" s="232"/>
      <c r="G599" s="232"/>
      <c r="H599" s="63"/>
      <c r="I599" s="61"/>
      <c r="J599" s="61"/>
      <c r="K599" s="61"/>
      <c r="L599" s="61"/>
      <c r="M599" s="61"/>
      <c r="N599" s="61"/>
      <c r="O599" s="61"/>
      <c r="P599" s="61"/>
      <c r="Q599" s="61"/>
      <c r="R599" s="61"/>
      <c r="S599" s="61"/>
      <c r="T599" s="61"/>
      <c r="U599" s="61"/>
      <c r="V599" s="61"/>
      <c r="W599" s="61"/>
      <c r="X599" s="61"/>
      <c r="Y599" s="61"/>
      <c r="Z599" s="61"/>
    </row>
    <row r="600" spans="2:27" ht="23.25" x14ac:dyDescent="0.25">
      <c r="B600" s="16"/>
      <c r="C600" s="28" t="s">
        <v>126</v>
      </c>
      <c r="D600" s="18">
        <f>P597</f>
        <v>2.2999999999999998</v>
      </c>
      <c r="E600" s="29"/>
      <c r="F600" s="17"/>
      <c r="G600" s="15"/>
      <c r="H600" s="60"/>
    </row>
    <row r="601" spans="2:27" ht="22.5" x14ac:dyDescent="0.25">
      <c r="B601" s="16"/>
      <c r="C601" s="30" t="s">
        <v>127</v>
      </c>
      <c r="D601" s="80">
        <f>Q597</f>
        <v>357.22</v>
      </c>
      <c r="E601" s="209" t="s">
        <v>128</v>
      </c>
      <c r="F601" s="210"/>
      <c r="G601" s="213">
        <f>D602/D601</f>
        <v>23.768294048485526</v>
      </c>
      <c r="H601" s="60"/>
    </row>
    <row r="602" spans="2:27" ht="22.5" x14ac:dyDescent="0.25">
      <c r="B602" s="16"/>
      <c r="C602" s="30" t="s">
        <v>129</v>
      </c>
      <c r="D602" s="19">
        <f>R597</f>
        <v>8490.51</v>
      </c>
      <c r="E602" s="211"/>
      <c r="F602" s="212"/>
      <c r="G602" s="214"/>
      <c r="H602" s="60"/>
    </row>
    <row r="603" spans="2:27" ht="23.25" x14ac:dyDescent="0.25">
      <c r="B603" s="16"/>
      <c r="C603" s="31"/>
      <c r="D603" s="20"/>
      <c r="E603" s="32"/>
      <c r="F603" s="16"/>
      <c r="G603" s="15"/>
      <c r="H603" s="60"/>
    </row>
    <row r="604" spans="2:27" ht="23.25" x14ac:dyDescent="0.25">
      <c r="B604" s="16"/>
      <c r="C604" s="55" t="s">
        <v>130</v>
      </c>
      <c r="D604" s="69" t="str">
        <f>S597</f>
        <v>6ОС3Б1ЛП</v>
      </c>
      <c r="E604" s="16"/>
      <c r="F604" s="16"/>
      <c r="G604" s="15"/>
      <c r="H604" s="60"/>
    </row>
    <row r="605" spans="2:27" ht="23.25" x14ac:dyDescent="0.25">
      <c r="B605" s="16"/>
      <c r="C605" s="55" t="s">
        <v>131</v>
      </c>
      <c r="D605" s="69">
        <f>U597</f>
        <v>45</v>
      </c>
      <c r="E605" s="16"/>
      <c r="F605" s="16"/>
      <c r="G605" s="15"/>
      <c r="H605" s="60"/>
    </row>
    <row r="606" spans="2:27" ht="23.25" x14ac:dyDescent="0.25">
      <c r="B606" s="16"/>
      <c r="C606" s="55" t="s">
        <v>132</v>
      </c>
      <c r="D606" s="56" t="s">
        <v>133</v>
      </c>
      <c r="E606" s="16"/>
      <c r="F606" s="16"/>
      <c r="G606" s="15"/>
      <c r="H606" s="60"/>
    </row>
    <row r="607" spans="2:27" ht="24" thickBot="1" x14ac:dyDescent="0.3">
      <c r="B607" s="16"/>
      <c r="C607" s="16"/>
      <c r="D607" s="16"/>
      <c r="E607" s="16"/>
      <c r="F607" s="16"/>
      <c r="G607" s="15"/>
      <c r="H607" s="60"/>
    </row>
    <row r="608" spans="2:27" ht="48" thickBot="1" x14ac:dyDescent="0.3">
      <c r="B608" s="215" t="s">
        <v>70</v>
      </c>
      <c r="C608" s="216"/>
      <c r="D608" s="21" t="s">
        <v>134</v>
      </c>
      <c r="E608" s="217" t="s">
        <v>135</v>
      </c>
      <c r="F608" s="218"/>
      <c r="G608" s="22" t="s">
        <v>136</v>
      </c>
      <c r="H608" s="60"/>
    </row>
    <row r="609" spans="2:8" ht="24" thickBot="1" x14ac:dyDescent="0.3">
      <c r="B609" s="219" t="s">
        <v>137</v>
      </c>
      <c r="C609" s="220"/>
      <c r="D609" s="99">
        <v>191.3</v>
      </c>
      <c r="E609" s="99">
        <f>D600</f>
        <v>2.2999999999999998</v>
      </c>
      <c r="F609" s="44" t="s">
        <v>68</v>
      </c>
      <c r="G609" s="45">
        <f t="shared" ref="G609:G616" si="16">D609*E609</f>
        <v>439.99</v>
      </c>
      <c r="H609" s="233"/>
    </row>
    <row r="610" spans="2:8" ht="23.25" x14ac:dyDescent="0.25">
      <c r="B610" s="205" t="s">
        <v>138</v>
      </c>
      <c r="C610" s="206"/>
      <c r="D610" s="100">
        <v>97.44</v>
      </c>
      <c r="E610" s="100">
        <f>V597</f>
        <v>0.66</v>
      </c>
      <c r="F610" s="46" t="s">
        <v>71</v>
      </c>
      <c r="G610" s="47">
        <f t="shared" si="16"/>
        <v>64.310400000000001</v>
      </c>
      <c r="H610" s="233"/>
    </row>
    <row r="611" spans="2:8" ht="24" thickBot="1" x14ac:dyDescent="0.3">
      <c r="B611" s="201" t="s">
        <v>139</v>
      </c>
      <c r="C611" s="202"/>
      <c r="D611" s="101">
        <v>151.63</v>
      </c>
      <c r="E611" s="101">
        <f>V597</f>
        <v>0.66</v>
      </c>
      <c r="F611" s="48" t="s">
        <v>71</v>
      </c>
      <c r="G611" s="49">
        <f t="shared" si="16"/>
        <v>100.0758</v>
      </c>
      <c r="H611" s="233"/>
    </row>
    <row r="612" spans="2:8" ht="24" thickBot="1" x14ac:dyDescent="0.3">
      <c r="B612" s="203" t="s">
        <v>72</v>
      </c>
      <c r="C612" s="204"/>
      <c r="D612" s="102">
        <v>731.97</v>
      </c>
      <c r="E612" s="102"/>
      <c r="F612" s="50" t="s">
        <v>68</v>
      </c>
      <c r="G612" s="51">
        <f t="shared" si="16"/>
        <v>0</v>
      </c>
      <c r="H612" s="233"/>
    </row>
    <row r="613" spans="2:8" ht="23.25" x14ac:dyDescent="0.25">
      <c r="B613" s="205" t="s">
        <v>140</v>
      </c>
      <c r="C613" s="206"/>
      <c r="D613" s="100">
        <v>652.6</v>
      </c>
      <c r="E613" s="100">
        <f>D600*2</f>
        <v>4.5999999999999996</v>
      </c>
      <c r="F613" s="46" t="s">
        <v>68</v>
      </c>
      <c r="G613" s="47">
        <f t="shared" si="16"/>
        <v>3001.96</v>
      </c>
      <c r="H613" s="233"/>
    </row>
    <row r="614" spans="2:8" ht="23.25" x14ac:dyDescent="0.25">
      <c r="B614" s="207" t="s">
        <v>141</v>
      </c>
      <c r="C614" s="208"/>
      <c r="D614" s="103">
        <v>526.99</v>
      </c>
      <c r="E614" s="103"/>
      <c r="F614" s="52" t="s">
        <v>68</v>
      </c>
      <c r="G614" s="53">
        <f t="shared" si="16"/>
        <v>0</v>
      </c>
      <c r="H614" s="233"/>
    </row>
    <row r="615" spans="2:8" ht="23.25" x14ac:dyDescent="0.25">
      <c r="B615" s="207" t="s">
        <v>73</v>
      </c>
      <c r="C615" s="208"/>
      <c r="D615" s="104">
        <v>5438.99</v>
      </c>
      <c r="E615" s="104">
        <f>D600</f>
        <v>2.2999999999999998</v>
      </c>
      <c r="F615" s="52" t="s">
        <v>68</v>
      </c>
      <c r="G615" s="53">
        <f t="shared" si="16"/>
        <v>12509.676999999998</v>
      </c>
      <c r="H615" s="233"/>
    </row>
    <row r="616" spans="2:8" ht="23.25" x14ac:dyDescent="0.25">
      <c r="B616" s="207" t="s">
        <v>142</v>
      </c>
      <c r="C616" s="208"/>
      <c r="D616" s="104">
        <v>1672.77</v>
      </c>
      <c r="E616" s="104">
        <f>D600</f>
        <v>2.2999999999999998</v>
      </c>
      <c r="F616" s="52" t="s">
        <v>68</v>
      </c>
      <c r="G616" s="53">
        <f t="shared" si="16"/>
        <v>3847.3709999999996</v>
      </c>
      <c r="H616" s="233"/>
    </row>
    <row r="617" spans="2:8" ht="23.25" x14ac:dyDescent="0.25">
      <c r="B617" s="207" t="s">
        <v>75</v>
      </c>
      <c r="C617" s="208"/>
      <c r="D617" s="104">
        <v>548.24</v>
      </c>
      <c r="E617" s="104">
        <f>D600</f>
        <v>2.2999999999999998</v>
      </c>
      <c r="F617" s="52" t="s">
        <v>68</v>
      </c>
      <c r="G617" s="53">
        <f>D617*E617</f>
        <v>1260.952</v>
      </c>
      <c r="H617" s="233"/>
    </row>
    <row r="618" spans="2:8" ht="24" thickBot="1" x14ac:dyDescent="0.3">
      <c r="B618" s="201" t="s">
        <v>74</v>
      </c>
      <c r="C618" s="202"/>
      <c r="D618" s="101">
        <v>340.74</v>
      </c>
      <c r="E618" s="101">
        <f>D600*10</f>
        <v>23</v>
      </c>
      <c r="F618" s="48" t="s">
        <v>68</v>
      </c>
      <c r="G618" s="54">
        <f>D618*E618</f>
        <v>7837.02</v>
      </c>
      <c r="H618" s="233"/>
    </row>
    <row r="619" spans="2:8" ht="23.25" x14ac:dyDescent="0.25">
      <c r="B619" s="16"/>
      <c r="C619" s="33"/>
      <c r="D619" s="33"/>
      <c r="E619" s="23"/>
      <c r="F619" s="23"/>
      <c r="G619" s="15"/>
      <c r="H619" s="65"/>
    </row>
    <row r="620" spans="2:8" ht="25.5" x14ac:dyDescent="0.25">
      <c r="B620" s="16"/>
      <c r="C620" s="26" t="s">
        <v>143</v>
      </c>
      <c r="D620" s="27"/>
      <c r="E620" s="16"/>
      <c r="F620" s="16"/>
      <c r="G620" s="15"/>
      <c r="H620" s="60"/>
    </row>
    <row r="621" spans="2:8" ht="18.75" x14ac:dyDescent="0.25">
      <c r="B621" s="16"/>
      <c r="C621" s="221" t="s">
        <v>144</v>
      </c>
      <c r="D621" s="57" t="s">
        <v>145</v>
      </c>
      <c r="E621" s="35">
        <f>ROUND((G609+D602)/D602,2)</f>
        <v>1.05</v>
      </c>
      <c r="F621" s="35"/>
      <c r="G621" s="17"/>
      <c r="H621" s="60"/>
    </row>
    <row r="622" spans="2:8" ht="23.25" x14ac:dyDescent="0.25">
      <c r="B622" s="16"/>
      <c r="C622" s="221"/>
      <c r="D622" s="57" t="s">
        <v>146</v>
      </c>
      <c r="E622" s="35">
        <f>ROUND((G610+G611+D602)/D602,2)</f>
        <v>1.02</v>
      </c>
      <c r="F622" s="35"/>
      <c r="G622" s="24"/>
      <c r="H622" s="66"/>
    </row>
    <row r="623" spans="2:8" ht="23.25" x14ac:dyDescent="0.25">
      <c r="B623" s="16"/>
      <c r="C623" s="221"/>
      <c r="D623" s="57" t="s">
        <v>147</v>
      </c>
      <c r="E623" s="35">
        <f>ROUND((G612+D602)/D602,2)</f>
        <v>1</v>
      </c>
      <c r="F623" s="17"/>
      <c r="G623" s="24"/>
      <c r="H623" s="60"/>
    </row>
    <row r="624" spans="2:8" ht="23.25" x14ac:dyDescent="0.25">
      <c r="B624" s="16"/>
      <c r="C624" s="221"/>
      <c r="D624" s="36" t="s">
        <v>148</v>
      </c>
      <c r="E624" s="37">
        <f>ROUND((SUM(G613:G618)+D602)/D602,2)</f>
        <v>4.3499999999999996</v>
      </c>
      <c r="F624" s="17"/>
      <c r="G624" s="24"/>
      <c r="H624" s="60"/>
    </row>
    <row r="625" spans="2:27" ht="25.5" x14ac:dyDescent="0.25">
      <c r="B625" s="16"/>
      <c r="C625" s="16"/>
      <c r="D625" s="38" t="s">
        <v>149</v>
      </c>
      <c r="E625" s="39">
        <f>SUM(E621:E624)-IF(D606="сплошная",3,2)</f>
        <v>4.42</v>
      </c>
      <c r="F625" s="40"/>
      <c r="G625" s="15"/>
      <c r="H625" s="60"/>
    </row>
    <row r="626" spans="2:27" ht="23.25" x14ac:dyDescent="0.25">
      <c r="B626" s="16"/>
      <c r="C626" s="16"/>
      <c r="D626" s="16"/>
      <c r="E626" s="41"/>
      <c r="F626" s="16"/>
      <c r="G626" s="15"/>
      <c r="H626" s="60"/>
    </row>
    <row r="627" spans="2:27" ht="25.5" x14ac:dyDescent="0.35">
      <c r="B627" s="25"/>
      <c r="C627" s="42" t="s">
        <v>150</v>
      </c>
      <c r="D627" s="222">
        <f>E625*D602</f>
        <v>37528.054199999999</v>
      </c>
      <c r="E627" s="222"/>
      <c r="F627" s="16"/>
      <c r="G627" s="15"/>
      <c r="H627" s="60"/>
    </row>
    <row r="628" spans="2:27" ht="18.75" x14ac:dyDescent="0.3">
      <c r="B628" s="16"/>
      <c r="C628" s="43" t="s">
        <v>151</v>
      </c>
      <c r="D628" s="223">
        <f>D627/D601</f>
        <v>105.05585969430602</v>
      </c>
      <c r="E628" s="223"/>
      <c r="F628" s="16"/>
      <c r="G628" s="16"/>
      <c r="H628" s="67"/>
    </row>
    <row r="631" spans="2:27" ht="60.75" x14ac:dyDescent="0.8">
      <c r="B631" s="224" t="str">
        <f>CONCATENATE("ЛОТ № ",K634)</f>
        <v>ЛОТ № 18</v>
      </c>
      <c r="C631" s="224"/>
      <c r="D631" s="224"/>
      <c r="E631" s="224"/>
      <c r="F631" s="224"/>
      <c r="G631" s="224"/>
      <c r="H631" s="224"/>
    </row>
    <row r="632" spans="2:27" ht="18.75" x14ac:dyDescent="0.25">
      <c r="B632" s="225" t="s">
        <v>123</v>
      </c>
      <c r="C632" s="225"/>
      <c r="D632" s="225"/>
      <c r="E632" s="225"/>
      <c r="F632" s="225"/>
      <c r="G632" s="225"/>
      <c r="H632" s="60"/>
    </row>
    <row r="633" spans="2:27" ht="25.5" x14ac:dyDescent="0.25">
      <c r="B633" s="16"/>
      <c r="C633" s="26" t="s">
        <v>124</v>
      </c>
      <c r="D633" s="27"/>
      <c r="E633" s="16"/>
      <c r="F633" s="16"/>
      <c r="G633" s="15"/>
      <c r="H633" s="60"/>
      <c r="I633" s="61"/>
      <c r="J633" s="61"/>
      <c r="K633" s="61"/>
      <c r="L633" s="61" t="s">
        <v>86</v>
      </c>
      <c r="M633" s="61" t="s">
        <v>78</v>
      </c>
      <c r="N633" s="61" t="s">
        <v>79</v>
      </c>
      <c r="O633" s="61" t="s">
        <v>85</v>
      </c>
      <c r="P633" s="62" t="s">
        <v>80</v>
      </c>
      <c r="Q633" s="61" t="s">
        <v>69</v>
      </c>
      <c r="R633" s="7" t="s">
        <v>81</v>
      </c>
      <c r="S633" s="7" t="s">
        <v>153</v>
      </c>
      <c r="T633" s="61" t="s">
        <v>35</v>
      </c>
      <c r="U633" s="61" t="s">
        <v>131</v>
      </c>
      <c r="V633" s="61" t="s">
        <v>84</v>
      </c>
      <c r="W633" s="7" t="s">
        <v>82</v>
      </c>
      <c r="X633" s="7" t="s">
        <v>83</v>
      </c>
      <c r="Y633" s="61" t="s">
        <v>154</v>
      </c>
      <c r="Z633" s="61"/>
    </row>
    <row r="634" spans="2:27" ht="39.950000000000003" customHeight="1" x14ac:dyDescent="0.25">
      <c r="B634" s="17"/>
      <c r="C634" s="226" t="s">
        <v>125</v>
      </c>
      <c r="D634" s="229" t="s">
        <v>152</v>
      </c>
      <c r="E634" s="230"/>
      <c r="F634" s="230"/>
      <c r="G634" s="231"/>
      <c r="H634" s="63"/>
      <c r="I634" s="61" t="s">
        <v>77</v>
      </c>
      <c r="J634" s="61"/>
      <c r="K634" s="9">
        <v>18</v>
      </c>
      <c r="L634" s="68" t="s">
        <v>23</v>
      </c>
      <c r="M634" s="68">
        <v>19</v>
      </c>
      <c r="N634" s="68">
        <v>29</v>
      </c>
      <c r="O634" s="68">
        <v>2</v>
      </c>
      <c r="P634" s="62">
        <v>4.2</v>
      </c>
      <c r="Q634" s="7">
        <v>912.84</v>
      </c>
      <c r="R634" s="7">
        <v>18239.91</v>
      </c>
      <c r="S634" s="9" t="s">
        <v>41</v>
      </c>
      <c r="T634" s="9" t="s">
        <v>17</v>
      </c>
      <c r="U634" s="9">
        <v>55</v>
      </c>
      <c r="V634" s="74">
        <v>0.88</v>
      </c>
      <c r="W634" s="7">
        <v>3.9</v>
      </c>
      <c r="X634" s="7">
        <v>71135.649999999994</v>
      </c>
      <c r="Y634" s="64">
        <v>77.900000000000006</v>
      </c>
      <c r="Z634" s="61"/>
      <c r="AA634" s="59">
        <v>1</v>
      </c>
    </row>
    <row r="635" spans="2:27" ht="19.5" x14ac:dyDescent="0.25">
      <c r="B635" s="17"/>
      <c r="C635" s="227"/>
      <c r="D635" s="232" t="str">
        <f>CONCATENATE(L634, " участковое лесничество")</f>
        <v>Мамыковское участковое лесничество</v>
      </c>
      <c r="E635" s="232"/>
      <c r="F635" s="232"/>
      <c r="G635" s="232"/>
      <c r="H635" s="63"/>
      <c r="I635" s="61"/>
      <c r="J635" s="61">
        <v>18</v>
      </c>
      <c r="K635" s="61"/>
      <c r="L635" s="61"/>
      <c r="M635" s="61"/>
      <c r="N635" s="61"/>
      <c r="O635" s="61"/>
      <c r="P635" s="61"/>
      <c r="Q635" s="61"/>
      <c r="R635" s="61"/>
      <c r="S635" s="61"/>
      <c r="T635" s="61"/>
      <c r="U635" s="61"/>
      <c r="V635" s="61"/>
      <c r="W635" s="61"/>
      <c r="X635" s="61"/>
      <c r="Y635" s="61"/>
      <c r="Z635" s="61"/>
    </row>
    <row r="636" spans="2:27" ht="19.5" x14ac:dyDescent="0.25">
      <c r="B636" s="17"/>
      <c r="C636" s="228"/>
      <c r="D636" s="232" t="str">
        <f>CONCATENATE("кв. ",M634," ","выд."," ",N634," ","делянка", " ",O634)</f>
        <v>кв. 19 выд. 29 делянка 2</v>
      </c>
      <c r="E636" s="232"/>
      <c r="F636" s="232"/>
      <c r="G636" s="232"/>
      <c r="H636" s="63"/>
      <c r="I636" s="61"/>
      <c r="J636" s="61"/>
      <c r="K636" s="61"/>
      <c r="L636" s="61"/>
      <c r="M636" s="61"/>
      <c r="N636" s="61"/>
      <c r="O636" s="61"/>
      <c r="P636" s="61"/>
      <c r="Q636" s="61"/>
      <c r="R636" s="61"/>
      <c r="S636" s="61"/>
      <c r="T636" s="61"/>
      <c r="U636" s="61"/>
      <c r="V636" s="61"/>
      <c r="W636" s="61"/>
      <c r="X636" s="61"/>
      <c r="Y636" s="61"/>
      <c r="Z636" s="61"/>
    </row>
    <row r="637" spans="2:27" ht="23.25" x14ac:dyDescent="0.25">
      <c r="B637" s="16"/>
      <c r="C637" s="28" t="s">
        <v>126</v>
      </c>
      <c r="D637" s="18">
        <f>P634</f>
        <v>4.2</v>
      </c>
      <c r="E637" s="29"/>
      <c r="F637" s="17"/>
      <c r="G637" s="15"/>
      <c r="H637" s="60"/>
    </row>
    <row r="638" spans="2:27" ht="22.5" x14ac:dyDescent="0.25">
      <c r="B638" s="16"/>
      <c r="C638" s="30" t="s">
        <v>127</v>
      </c>
      <c r="D638" s="80">
        <f>Q634</f>
        <v>912.84</v>
      </c>
      <c r="E638" s="209" t="s">
        <v>128</v>
      </c>
      <c r="F638" s="210"/>
      <c r="G638" s="213">
        <f>D639/D638</f>
        <v>19.981497305113709</v>
      </c>
      <c r="H638" s="60"/>
    </row>
    <row r="639" spans="2:27" ht="22.5" x14ac:dyDescent="0.25">
      <c r="B639" s="16"/>
      <c r="C639" s="30" t="s">
        <v>129</v>
      </c>
      <c r="D639" s="19">
        <f>R634</f>
        <v>18239.91</v>
      </c>
      <c r="E639" s="211"/>
      <c r="F639" s="212"/>
      <c r="G639" s="214"/>
      <c r="H639" s="60"/>
    </row>
    <row r="640" spans="2:27" ht="23.25" x14ac:dyDescent="0.25">
      <c r="B640" s="16"/>
      <c r="C640" s="31"/>
      <c r="D640" s="20"/>
      <c r="E640" s="32"/>
      <c r="F640" s="16"/>
      <c r="G640" s="15"/>
      <c r="H640" s="60"/>
    </row>
    <row r="641" spans="2:8" ht="23.25" x14ac:dyDescent="0.25">
      <c r="B641" s="16"/>
      <c r="C641" s="55" t="s">
        <v>130</v>
      </c>
      <c r="D641" s="69" t="str">
        <f>S634</f>
        <v>8ОС2Б+ЛП</v>
      </c>
      <c r="E641" s="16"/>
      <c r="F641" s="16"/>
      <c r="G641" s="15"/>
      <c r="H641" s="60"/>
    </row>
    <row r="642" spans="2:8" ht="23.25" x14ac:dyDescent="0.25">
      <c r="B642" s="16"/>
      <c r="C642" s="55" t="s">
        <v>131</v>
      </c>
      <c r="D642" s="69">
        <f>U634</f>
        <v>55</v>
      </c>
      <c r="E642" s="16"/>
      <c r="F642" s="16"/>
      <c r="G642" s="15"/>
      <c r="H642" s="60"/>
    </row>
    <row r="643" spans="2:8" ht="23.25" x14ac:dyDescent="0.25">
      <c r="B643" s="16"/>
      <c r="C643" s="55" t="s">
        <v>132</v>
      </c>
      <c r="D643" s="56" t="s">
        <v>133</v>
      </c>
      <c r="E643" s="16"/>
      <c r="F643" s="16"/>
      <c r="G643" s="15"/>
      <c r="H643" s="60"/>
    </row>
    <row r="644" spans="2:8" ht="24" thickBot="1" x14ac:dyDescent="0.3">
      <c r="B644" s="16"/>
      <c r="C644" s="16"/>
      <c r="D644" s="16"/>
      <c r="E644" s="16"/>
      <c r="F644" s="16"/>
      <c r="G644" s="15"/>
      <c r="H644" s="60"/>
    </row>
    <row r="645" spans="2:8" ht="48" thickBot="1" x14ac:dyDescent="0.3">
      <c r="B645" s="215" t="s">
        <v>70</v>
      </c>
      <c r="C645" s="216"/>
      <c r="D645" s="21" t="s">
        <v>134</v>
      </c>
      <c r="E645" s="217" t="s">
        <v>135</v>
      </c>
      <c r="F645" s="218"/>
      <c r="G645" s="22" t="s">
        <v>136</v>
      </c>
      <c r="H645" s="60"/>
    </row>
    <row r="646" spans="2:8" ht="24" thickBot="1" x14ac:dyDescent="0.3">
      <c r="B646" s="219" t="s">
        <v>137</v>
      </c>
      <c r="C646" s="220"/>
      <c r="D646" s="99">
        <v>191.3</v>
      </c>
      <c r="E646" s="99">
        <f>D637</f>
        <v>4.2</v>
      </c>
      <c r="F646" s="44" t="s">
        <v>68</v>
      </c>
      <c r="G646" s="45">
        <f t="shared" ref="G646:G653" si="17">D646*E646</f>
        <v>803.46</v>
      </c>
      <c r="H646" s="233"/>
    </row>
    <row r="647" spans="2:8" ht="23.25" x14ac:dyDescent="0.25">
      <c r="B647" s="205" t="s">
        <v>138</v>
      </c>
      <c r="C647" s="206"/>
      <c r="D647" s="100">
        <v>97.44</v>
      </c>
      <c r="E647" s="100">
        <f>V634</f>
        <v>0.88</v>
      </c>
      <c r="F647" s="46" t="s">
        <v>71</v>
      </c>
      <c r="G647" s="47">
        <f t="shared" si="17"/>
        <v>85.747199999999992</v>
      </c>
      <c r="H647" s="233"/>
    </row>
    <row r="648" spans="2:8" ht="24" thickBot="1" x14ac:dyDescent="0.3">
      <c r="B648" s="201" t="s">
        <v>139</v>
      </c>
      <c r="C648" s="202"/>
      <c r="D648" s="101">
        <v>151.63</v>
      </c>
      <c r="E648" s="101">
        <f>V634</f>
        <v>0.88</v>
      </c>
      <c r="F648" s="48" t="s">
        <v>71</v>
      </c>
      <c r="G648" s="49">
        <f t="shared" si="17"/>
        <v>133.43440000000001</v>
      </c>
      <c r="H648" s="233"/>
    </row>
    <row r="649" spans="2:8" ht="24" thickBot="1" x14ac:dyDescent="0.3">
      <c r="B649" s="203" t="s">
        <v>72</v>
      </c>
      <c r="C649" s="204"/>
      <c r="D649" s="102">
        <v>731.97</v>
      </c>
      <c r="E649" s="102"/>
      <c r="F649" s="50" t="s">
        <v>68</v>
      </c>
      <c r="G649" s="51">
        <f t="shared" si="17"/>
        <v>0</v>
      </c>
      <c r="H649" s="233"/>
    </row>
    <row r="650" spans="2:8" ht="23.25" x14ac:dyDescent="0.25">
      <c r="B650" s="205" t="s">
        <v>140</v>
      </c>
      <c r="C650" s="206"/>
      <c r="D650" s="100">
        <v>652.6</v>
      </c>
      <c r="E650" s="100">
        <f>D637*2</f>
        <v>8.4</v>
      </c>
      <c r="F650" s="46" t="s">
        <v>68</v>
      </c>
      <c r="G650" s="47">
        <f t="shared" si="17"/>
        <v>5481.84</v>
      </c>
      <c r="H650" s="233"/>
    </row>
    <row r="651" spans="2:8" ht="23.25" x14ac:dyDescent="0.25">
      <c r="B651" s="207" t="s">
        <v>141</v>
      </c>
      <c r="C651" s="208"/>
      <c r="D651" s="103">
        <v>526.99</v>
      </c>
      <c r="E651" s="103"/>
      <c r="F651" s="52" t="s">
        <v>68</v>
      </c>
      <c r="G651" s="53">
        <f t="shared" si="17"/>
        <v>0</v>
      </c>
      <c r="H651" s="233"/>
    </row>
    <row r="652" spans="2:8" ht="23.25" x14ac:dyDescent="0.25">
      <c r="B652" s="207" t="s">
        <v>73</v>
      </c>
      <c r="C652" s="208"/>
      <c r="D652" s="104">
        <v>5438.99</v>
      </c>
      <c r="E652" s="104">
        <f>D637</f>
        <v>4.2</v>
      </c>
      <c r="F652" s="52" t="s">
        <v>68</v>
      </c>
      <c r="G652" s="53">
        <f t="shared" si="17"/>
        <v>22843.758000000002</v>
      </c>
      <c r="H652" s="233"/>
    </row>
    <row r="653" spans="2:8" ht="23.25" x14ac:dyDescent="0.25">
      <c r="B653" s="207" t="s">
        <v>142</v>
      </c>
      <c r="C653" s="208"/>
      <c r="D653" s="104">
        <v>1672.77</v>
      </c>
      <c r="E653" s="104">
        <f>D637</f>
        <v>4.2</v>
      </c>
      <c r="F653" s="52" t="s">
        <v>68</v>
      </c>
      <c r="G653" s="53">
        <f t="shared" si="17"/>
        <v>7025.634</v>
      </c>
      <c r="H653" s="233"/>
    </row>
    <row r="654" spans="2:8" ht="23.25" x14ac:dyDescent="0.25">
      <c r="B654" s="207" t="s">
        <v>75</v>
      </c>
      <c r="C654" s="208"/>
      <c r="D654" s="104">
        <v>548.24</v>
      </c>
      <c r="E654" s="104">
        <f>D637</f>
        <v>4.2</v>
      </c>
      <c r="F654" s="52" t="s">
        <v>68</v>
      </c>
      <c r="G654" s="53">
        <f>D654*E654</f>
        <v>2302.6080000000002</v>
      </c>
      <c r="H654" s="233"/>
    </row>
    <row r="655" spans="2:8" ht="24" thickBot="1" x14ac:dyDescent="0.3">
      <c r="B655" s="201" t="s">
        <v>74</v>
      </c>
      <c r="C655" s="202"/>
      <c r="D655" s="101">
        <v>340.74</v>
      </c>
      <c r="E655" s="101">
        <f>D637*10</f>
        <v>42</v>
      </c>
      <c r="F655" s="48" t="s">
        <v>68</v>
      </c>
      <c r="G655" s="54">
        <f>D655*E655</f>
        <v>14311.08</v>
      </c>
      <c r="H655" s="233"/>
    </row>
    <row r="656" spans="2:8" ht="23.25" x14ac:dyDescent="0.25">
      <c r="B656" s="16"/>
      <c r="C656" s="33"/>
      <c r="D656" s="33"/>
      <c r="E656" s="23"/>
      <c r="F656" s="23"/>
      <c r="G656" s="15"/>
      <c r="H656" s="65"/>
    </row>
    <row r="657" spans="2:27" ht="25.5" x14ac:dyDescent="0.25">
      <c r="B657" s="16"/>
      <c r="C657" s="26" t="s">
        <v>143</v>
      </c>
      <c r="D657" s="27"/>
      <c r="E657" s="16"/>
      <c r="F657" s="16"/>
      <c r="G657" s="15"/>
      <c r="H657" s="60"/>
    </row>
    <row r="658" spans="2:27" ht="18.75" x14ac:dyDescent="0.25">
      <c r="B658" s="16"/>
      <c r="C658" s="221" t="s">
        <v>144</v>
      </c>
      <c r="D658" s="57" t="s">
        <v>145</v>
      </c>
      <c r="E658" s="35">
        <f>ROUND((G646+D639)/D639,2)</f>
        <v>1.04</v>
      </c>
      <c r="F658" s="35"/>
      <c r="G658" s="17"/>
      <c r="H658" s="60"/>
    </row>
    <row r="659" spans="2:27" ht="23.25" x14ac:dyDescent="0.25">
      <c r="B659" s="16"/>
      <c r="C659" s="221"/>
      <c r="D659" s="57" t="s">
        <v>146</v>
      </c>
      <c r="E659" s="35">
        <f>ROUND((G647+G648+D639)/D639,2)</f>
        <v>1.01</v>
      </c>
      <c r="F659" s="35"/>
      <c r="G659" s="24"/>
      <c r="H659" s="66"/>
    </row>
    <row r="660" spans="2:27" ht="23.25" x14ac:dyDescent="0.25">
      <c r="B660" s="16"/>
      <c r="C660" s="221"/>
      <c r="D660" s="57" t="s">
        <v>147</v>
      </c>
      <c r="E660" s="35">
        <f>ROUND((G649+D639)/D639,2)</f>
        <v>1</v>
      </c>
      <c r="F660" s="17"/>
      <c r="G660" s="24"/>
      <c r="H660" s="60"/>
    </row>
    <row r="661" spans="2:27" ht="23.25" x14ac:dyDescent="0.25">
      <c r="B661" s="16"/>
      <c r="C661" s="221"/>
      <c r="D661" s="36" t="s">
        <v>148</v>
      </c>
      <c r="E661" s="37">
        <f>ROUND((SUM(G650:G655)+D639)/D639,2)</f>
        <v>3.85</v>
      </c>
      <c r="F661" s="17"/>
      <c r="G661" s="24"/>
      <c r="H661" s="60"/>
    </row>
    <row r="662" spans="2:27" ht="25.5" x14ac:dyDescent="0.25">
      <c r="B662" s="16"/>
      <c r="C662" s="16"/>
      <c r="D662" s="38" t="s">
        <v>149</v>
      </c>
      <c r="E662" s="39">
        <f>SUM(E658:E661)-IF(D643="сплошная",3,2)</f>
        <v>3.9000000000000004</v>
      </c>
      <c r="F662" s="40"/>
      <c r="G662" s="15"/>
      <c r="H662" s="60"/>
    </row>
    <row r="663" spans="2:27" ht="23.25" x14ac:dyDescent="0.25">
      <c r="B663" s="16"/>
      <c r="C663" s="16"/>
      <c r="D663" s="16"/>
      <c r="E663" s="41"/>
      <c r="F663" s="16"/>
      <c r="G663" s="15"/>
      <c r="H663" s="60"/>
    </row>
    <row r="664" spans="2:27" ht="25.5" x14ac:dyDescent="0.35">
      <c r="B664" s="25"/>
      <c r="C664" s="42" t="s">
        <v>150</v>
      </c>
      <c r="D664" s="222">
        <f>E662*D639</f>
        <v>71135.649000000005</v>
      </c>
      <c r="E664" s="222"/>
      <c r="F664" s="16"/>
      <c r="G664" s="15"/>
      <c r="H664" s="60"/>
    </row>
    <row r="665" spans="2:27" ht="18.75" x14ac:dyDescent="0.3">
      <c r="B665" s="16"/>
      <c r="C665" s="43" t="s">
        <v>151</v>
      </c>
      <c r="D665" s="223">
        <f>D664/D638</f>
        <v>77.92783948994348</v>
      </c>
      <c r="E665" s="223"/>
      <c r="F665" s="16"/>
      <c r="G665" s="16"/>
      <c r="H665" s="67"/>
    </row>
    <row r="668" spans="2:27" ht="60.75" x14ac:dyDescent="0.8">
      <c r="B668" s="224" t="str">
        <f>CONCATENATE("ЛОТ № ",K671)</f>
        <v>ЛОТ № 19</v>
      </c>
      <c r="C668" s="224"/>
      <c r="D668" s="224"/>
      <c r="E668" s="224"/>
      <c r="F668" s="224"/>
      <c r="G668" s="224"/>
      <c r="H668" s="224"/>
    </row>
    <row r="669" spans="2:27" ht="18.75" x14ac:dyDescent="0.25">
      <c r="B669" s="225" t="s">
        <v>123</v>
      </c>
      <c r="C669" s="225"/>
      <c r="D669" s="225"/>
      <c r="E669" s="225"/>
      <c r="F669" s="225"/>
      <c r="G669" s="225"/>
      <c r="H669" s="60"/>
    </row>
    <row r="670" spans="2:27" ht="25.5" x14ac:dyDescent="0.25">
      <c r="B670" s="16"/>
      <c r="C670" s="26" t="s">
        <v>124</v>
      </c>
      <c r="D670" s="27"/>
      <c r="E670" s="16"/>
      <c r="F670" s="16"/>
      <c r="G670" s="15"/>
      <c r="H670" s="60"/>
      <c r="I670" s="61"/>
      <c r="J670" s="61"/>
      <c r="K670" s="61"/>
      <c r="L670" s="61" t="s">
        <v>86</v>
      </c>
      <c r="M670" s="61" t="s">
        <v>78</v>
      </c>
      <c r="N670" s="61" t="s">
        <v>79</v>
      </c>
      <c r="O670" s="61" t="s">
        <v>85</v>
      </c>
      <c r="P670" s="62" t="s">
        <v>80</v>
      </c>
      <c r="Q670" s="61" t="s">
        <v>69</v>
      </c>
      <c r="R670" s="7" t="s">
        <v>81</v>
      </c>
      <c r="S670" s="7" t="s">
        <v>153</v>
      </c>
      <c r="T670" s="61" t="s">
        <v>35</v>
      </c>
      <c r="U670" s="61" t="s">
        <v>131</v>
      </c>
      <c r="V670" s="61" t="s">
        <v>84</v>
      </c>
      <c r="W670" s="7" t="s">
        <v>82</v>
      </c>
      <c r="X670" s="7" t="s">
        <v>83</v>
      </c>
      <c r="Y670" s="61" t="s">
        <v>154</v>
      </c>
      <c r="Z670" s="61"/>
    </row>
    <row r="671" spans="2:27" ht="39.950000000000003" customHeight="1" x14ac:dyDescent="0.25">
      <c r="B671" s="17"/>
      <c r="C671" s="226" t="s">
        <v>125</v>
      </c>
      <c r="D671" s="229" t="s">
        <v>152</v>
      </c>
      <c r="E671" s="230"/>
      <c r="F671" s="230"/>
      <c r="G671" s="231"/>
      <c r="H671" s="63"/>
      <c r="I671" s="61" t="s">
        <v>77</v>
      </c>
      <c r="J671" s="61"/>
      <c r="K671" s="9">
        <v>19</v>
      </c>
      <c r="L671" s="68" t="s">
        <v>23</v>
      </c>
      <c r="M671" s="68">
        <v>30</v>
      </c>
      <c r="N671" s="68">
        <v>7</v>
      </c>
      <c r="O671" s="68">
        <v>1</v>
      </c>
      <c r="P671" s="62">
        <v>3.2</v>
      </c>
      <c r="Q671" s="7">
        <v>493.75</v>
      </c>
      <c r="R671" s="7">
        <v>13081.55</v>
      </c>
      <c r="S671" s="9" t="s">
        <v>40</v>
      </c>
      <c r="T671" s="9" t="s">
        <v>17</v>
      </c>
      <c r="U671" s="9">
        <v>45</v>
      </c>
      <c r="V671" s="74">
        <v>0.84</v>
      </c>
      <c r="W671" s="7">
        <v>4.0999999999999996</v>
      </c>
      <c r="X671" s="7">
        <v>53634.36</v>
      </c>
      <c r="Y671" s="64">
        <v>108.6</v>
      </c>
      <c r="Z671" s="61"/>
      <c r="AA671" s="59">
        <v>1</v>
      </c>
    </row>
    <row r="672" spans="2:27" ht="19.5" x14ac:dyDescent="0.25">
      <c r="B672" s="17"/>
      <c r="C672" s="227"/>
      <c r="D672" s="232" t="str">
        <f>CONCATENATE(L671, " участковое лесничество")</f>
        <v>Мамыковское участковое лесничество</v>
      </c>
      <c r="E672" s="232"/>
      <c r="F672" s="232"/>
      <c r="G672" s="232"/>
      <c r="H672" s="63"/>
      <c r="I672" s="61"/>
      <c r="J672" s="61">
        <v>19</v>
      </c>
      <c r="K672" s="61"/>
      <c r="L672" s="61"/>
      <c r="M672" s="61"/>
      <c r="N672" s="61"/>
      <c r="O672" s="61"/>
      <c r="P672" s="61"/>
      <c r="Q672" s="61"/>
      <c r="R672" s="61"/>
      <c r="S672" s="61"/>
      <c r="T672" s="61"/>
      <c r="U672" s="61"/>
      <c r="V672" s="61"/>
      <c r="W672" s="61"/>
      <c r="X672" s="61"/>
      <c r="Y672" s="61"/>
      <c r="Z672" s="61"/>
    </row>
    <row r="673" spans="2:26" ht="19.5" x14ac:dyDescent="0.25">
      <c r="B673" s="17"/>
      <c r="C673" s="228"/>
      <c r="D673" s="232" t="str">
        <f>CONCATENATE("кв. ",M671," ","выд."," ",N671," ","делянка", " ",O671)</f>
        <v>кв. 30 выд. 7 делянка 1</v>
      </c>
      <c r="E673" s="232"/>
      <c r="F673" s="232"/>
      <c r="G673" s="232"/>
      <c r="H673" s="63"/>
      <c r="I673" s="61"/>
      <c r="J673" s="61"/>
      <c r="K673" s="61"/>
      <c r="L673" s="61"/>
      <c r="M673" s="61"/>
      <c r="N673" s="61"/>
      <c r="O673" s="61"/>
      <c r="P673" s="61"/>
      <c r="Q673" s="61"/>
      <c r="R673" s="61"/>
      <c r="S673" s="61"/>
      <c r="T673" s="61"/>
      <c r="U673" s="61"/>
      <c r="V673" s="61"/>
      <c r="W673" s="61"/>
      <c r="X673" s="61"/>
      <c r="Y673" s="61"/>
      <c r="Z673" s="61"/>
    </row>
    <row r="674" spans="2:26" ht="23.25" x14ac:dyDescent="0.25">
      <c r="B674" s="16"/>
      <c r="C674" s="28" t="s">
        <v>126</v>
      </c>
      <c r="D674" s="18">
        <f>P671</f>
        <v>3.2</v>
      </c>
      <c r="E674" s="29"/>
      <c r="F674" s="17"/>
      <c r="G674" s="15"/>
      <c r="H674" s="60"/>
    </row>
    <row r="675" spans="2:26" ht="22.5" x14ac:dyDescent="0.25">
      <c r="B675" s="16"/>
      <c r="C675" s="30" t="s">
        <v>127</v>
      </c>
      <c r="D675" s="80">
        <f>Q671</f>
        <v>493.75</v>
      </c>
      <c r="E675" s="209" t="s">
        <v>128</v>
      </c>
      <c r="F675" s="210"/>
      <c r="G675" s="213">
        <f>D676/D675</f>
        <v>26.494278481012657</v>
      </c>
      <c r="H675" s="60"/>
    </row>
    <row r="676" spans="2:26" ht="22.5" x14ac:dyDescent="0.25">
      <c r="B676" s="16"/>
      <c r="C676" s="30" t="s">
        <v>129</v>
      </c>
      <c r="D676" s="19">
        <f>R671</f>
        <v>13081.55</v>
      </c>
      <c r="E676" s="211"/>
      <c r="F676" s="212"/>
      <c r="G676" s="214"/>
      <c r="H676" s="60"/>
    </row>
    <row r="677" spans="2:26" ht="23.25" x14ac:dyDescent="0.25">
      <c r="B677" s="16"/>
      <c r="C677" s="31"/>
      <c r="D677" s="20"/>
      <c r="E677" s="32"/>
      <c r="F677" s="16"/>
      <c r="G677" s="15"/>
      <c r="H677" s="60"/>
    </row>
    <row r="678" spans="2:26" ht="23.25" x14ac:dyDescent="0.25">
      <c r="B678" s="16"/>
      <c r="C678" s="55" t="s">
        <v>130</v>
      </c>
      <c r="D678" s="69" t="str">
        <f>S671</f>
        <v>8ОС1Б1ЛП+КЛ</v>
      </c>
      <c r="E678" s="16"/>
      <c r="F678" s="16"/>
      <c r="G678" s="15"/>
      <c r="H678" s="60"/>
    </row>
    <row r="679" spans="2:26" ht="23.25" x14ac:dyDescent="0.25">
      <c r="B679" s="16"/>
      <c r="C679" s="55" t="s">
        <v>131</v>
      </c>
      <c r="D679" s="69">
        <f>U671</f>
        <v>45</v>
      </c>
      <c r="E679" s="16"/>
      <c r="F679" s="16"/>
      <c r="G679" s="15"/>
      <c r="H679" s="60"/>
    </row>
    <row r="680" spans="2:26" ht="23.25" x14ac:dyDescent="0.25">
      <c r="B680" s="16"/>
      <c r="C680" s="55" t="s">
        <v>132</v>
      </c>
      <c r="D680" s="56" t="s">
        <v>133</v>
      </c>
      <c r="E680" s="16"/>
      <c r="F680" s="16"/>
      <c r="G680" s="15"/>
      <c r="H680" s="60"/>
    </row>
    <row r="681" spans="2:26" ht="24" thickBot="1" x14ac:dyDescent="0.3">
      <c r="B681" s="16"/>
      <c r="C681" s="16"/>
      <c r="D681" s="16"/>
      <c r="E681" s="16"/>
      <c r="F681" s="16"/>
      <c r="G681" s="15"/>
      <c r="H681" s="60"/>
    </row>
    <row r="682" spans="2:26" ht="48" thickBot="1" x14ac:dyDescent="0.3">
      <c r="B682" s="215" t="s">
        <v>70</v>
      </c>
      <c r="C682" s="216"/>
      <c r="D682" s="21" t="s">
        <v>134</v>
      </c>
      <c r="E682" s="217" t="s">
        <v>135</v>
      </c>
      <c r="F682" s="218"/>
      <c r="G682" s="22" t="s">
        <v>136</v>
      </c>
      <c r="H682" s="60"/>
    </row>
    <row r="683" spans="2:26" ht="24" thickBot="1" x14ac:dyDescent="0.3">
      <c r="B683" s="219" t="s">
        <v>137</v>
      </c>
      <c r="C683" s="220"/>
      <c r="D683" s="99">
        <v>191.3</v>
      </c>
      <c r="E683" s="99">
        <f>D674</f>
        <v>3.2</v>
      </c>
      <c r="F683" s="44" t="s">
        <v>68</v>
      </c>
      <c r="G683" s="45">
        <f t="shared" ref="G683:G690" si="18">D683*E683</f>
        <v>612.16000000000008</v>
      </c>
      <c r="H683" s="233"/>
    </row>
    <row r="684" spans="2:26" ht="23.25" x14ac:dyDescent="0.25">
      <c r="B684" s="205" t="s">
        <v>138</v>
      </c>
      <c r="C684" s="206"/>
      <c r="D684" s="100">
        <v>97.44</v>
      </c>
      <c r="E684" s="100">
        <f>V671</f>
        <v>0.84</v>
      </c>
      <c r="F684" s="46" t="s">
        <v>71</v>
      </c>
      <c r="G684" s="47">
        <f t="shared" si="18"/>
        <v>81.849599999999995</v>
      </c>
      <c r="H684" s="233"/>
    </row>
    <row r="685" spans="2:26" ht="24" thickBot="1" x14ac:dyDescent="0.3">
      <c r="B685" s="201" t="s">
        <v>139</v>
      </c>
      <c r="C685" s="202"/>
      <c r="D685" s="101">
        <v>151.63</v>
      </c>
      <c r="E685" s="101">
        <f>V671</f>
        <v>0.84</v>
      </c>
      <c r="F685" s="48" t="s">
        <v>71</v>
      </c>
      <c r="G685" s="49">
        <f t="shared" si="18"/>
        <v>127.36919999999999</v>
      </c>
      <c r="H685" s="233"/>
    </row>
    <row r="686" spans="2:26" ht="24" thickBot="1" x14ac:dyDescent="0.3">
      <c r="B686" s="203" t="s">
        <v>72</v>
      </c>
      <c r="C686" s="204"/>
      <c r="D686" s="102">
        <v>731.97</v>
      </c>
      <c r="E686" s="102"/>
      <c r="F686" s="50" t="s">
        <v>68</v>
      </c>
      <c r="G686" s="51">
        <f t="shared" si="18"/>
        <v>0</v>
      </c>
      <c r="H686" s="233"/>
    </row>
    <row r="687" spans="2:26" ht="23.25" x14ac:dyDescent="0.25">
      <c r="B687" s="205" t="s">
        <v>140</v>
      </c>
      <c r="C687" s="206"/>
      <c r="D687" s="100">
        <v>652.6</v>
      </c>
      <c r="E687" s="100">
        <f>D674*2</f>
        <v>6.4</v>
      </c>
      <c r="F687" s="46" t="s">
        <v>68</v>
      </c>
      <c r="G687" s="47">
        <f t="shared" si="18"/>
        <v>4176.6400000000003</v>
      </c>
      <c r="H687" s="233"/>
    </row>
    <row r="688" spans="2:26" ht="23.25" x14ac:dyDescent="0.25">
      <c r="B688" s="207" t="s">
        <v>141</v>
      </c>
      <c r="C688" s="208"/>
      <c r="D688" s="103">
        <v>526.99</v>
      </c>
      <c r="E688" s="103"/>
      <c r="F688" s="52" t="s">
        <v>68</v>
      </c>
      <c r="G688" s="53">
        <f t="shared" si="18"/>
        <v>0</v>
      </c>
      <c r="H688" s="233"/>
    </row>
    <row r="689" spans="2:8" ht="23.25" x14ac:dyDescent="0.25">
      <c r="B689" s="207" t="s">
        <v>73</v>
      </c>
      <c r="C689" s="208"/>
      <c r="D689" s="104">
        <v>5438.99</v>
      </c>
      <c r="E689" s="104">
        <f>D674</f>
        <v>3.2</v>
      </c>
      <c r="F689" s="52" t="s">
        <v>68</v>
      </c>
      <c r="G689" s="53">
        <f t="shared" si="18"/>
        <v>17404.768</v>
      </c>
      <c r="H689" s="233"/>
    </row>
    <row r="690" spans="2:8" ht="23.25" x14ac:dyDescent="0.25">
      <c r="B690" s="207" t="s">
        <v>142</v>
      </c>
      <c r="C690" s="208"/>
      <c r="D690" s="104">
        <v>1672.77</v>
      </c>
      <c r="E690" s="104">
        <f>D674</f>
        <v>3.2</v>
      </c>
      <c r="F690" s="52" t="s">
        <v>68</v>
      </c>
      <c r="G690" s="53">
        <f t="shared" si="18"/>
        <v>5352.8640000000005</v>
      </c>
      <c r="H690" s="233"/>
    </row>
    <row r="691" spans="2:8" ht="23.25" x14ac:dyDescent="0.25">
      <c r="B691" s="207" t="s">
        <v>75</v>
      </c>
      <c r="C691" s="208"/>
      <c r="D691" s="104">
        <v>548.24</v>
      </c>
      <c r="E691" s="104">
        <f>D674</f>
        <v>3.2</v>
      </c>
      <c r="F691" s="52" t="s">
        <v>68</v>
      </c>
      <c r="G691" s="53">
        <f>D691*E691</f>
        <v>1754.3680000000002</v>
      </c>
      <c r="H691" s="233"/>
    </row>
    <row r="692" spans="2:8" ht="24" thickBot="1" x14ac:dyDescent="0.3">
      <c r="B692" s="201" t="s">
        <v>74</v>
      </c>
      <c r="C692" s="202"/>
      <c r="D692" s="101">
        <v>340.74</v>
      </c>
      <c r="E692" s="101">
        <f>D674*10</f>
        <v>32</v>
      </c>
      <c r="F692" s="48" t="s">
        <v>68</v>
      </c>
      <c r="G692" s="54">
        <f>D692*E692</f>
        <v>10903.68</v>
      </c>
      <c r="H692" s="233"/>
    </row>
    <row r="693" spans="2:8" ht="23.25" x14ac:dyDescent="0.25">
      <c r="B693" s="16"/>
      <c r="C693" s="33"/>
      <c r="D693" s="33"/>
      <c r="E693" s="23"/>
      <c r="F693" s="23"/>
      <c r="G693" s="15"/>
      <c r="H693" s="65"/>
    </row>
    <row r="694" spans="2:8" ht="25.5" x14ac:dyDescent="0.25">
      <c r="B694" s="16"/>
      <c r="C694" s="26" t="s">
        <v>143</v>
      </c>
      <c r="D694" s="27"/>
      <c r="E694" s="16"/>
      <c r="F694" s="16"/>
      <c r="G694" s="15"/>
      <c r="H694" s="60"/>
    </row>
    <row r="695" spans="2:8" ht="18.75" x14ac:dyDescent="0.25">
      <c r="B695" s="16"/>
      <c r="C695" s="221" t="s">
        <v>144</v>
      </c>
      <c r="D695" s="57" t="s">
        <v>145</v>
      </c>
      <c r="E695" s="35">
        <f>ROUND((G683+D676)/D676,2)</f>
        <v>1.05</v>
      </c>
      <c r="F695" s="35"/>
      <c r="G695" s="17"/>
      <c r="H695" s="60"/>
    </row>
    <row r="696" spans="2:8" ht="23.25" x14ac:dyDescent="0.25">
      <c r="B696" s="16"/>
      <c r="C696" s="221"/>
      <c r="D696" s="57" t="s">
        <v>146</v>
      </c>
      <c r="E696" s="35">
        <f>ROUND((G684+G685+D676)/D676,2)</f>
        <v>1.02</v>
      </c>
      <c r="F696" s="35"/>
      <c r="G696" s="24"/>
      <c r="H696" s="66"/>
    </row>
    <row r="697" spans="2:8" ht="23.25" x14ac:dyDescent="0.25">
      <c r="B697" s="16"/>
      <c r="C697" s="221"/>
      <c r="D697" s="57" t="s">
        <v>147</v>
      </c>
      <c r="E697" s="35">
        <f>ROUND((G686+D676)/D676,2)</f>
        <v>1</v>
      </c>
      <c r="F697" s="17"/>
      <c r="G697" s="24"/>
      <c r="H697" s="60"/>
    </row>
    <row r="698" spans="2:8" ht="23.25" x14ac:dyDescent="0.25">
      <c r="B698" s="16"/>
      <c r="C698" s="221"/>
      <c r="D698" s="36" t="s">
        <v>148</v>
      </c>
      <c r="E698" s="37">
        <f>ROUND((SUM(G687:G692)+D676)/D676,2)</f>
        <v>4.03</v>
      </c>
      <c r="F698" s="17"/>
      <c r="G698" s="24"/>
      <c r="H698" s="60"/>
    </row>
    <row r="699" spans="2:8" ht="25.5" x14ac:dyDescent="0.25">
      <c r="B699" s="16"/>
      <c r="C699" s="16"/>
      <c r="D699" s="38" t="s">
        <v>149</v>
      </c>
      <c r="E699" s="39">
        <f>SUM(E695:E698)-IF(D680="сплошная",3,2)</f>
        <v>4.1000000000000005</v>
      </c>
      <c r="F699" s="40"/>
      <c r="G699" s="15"/>
      <c r="H699" s="60"/>
    </row>
    <row r="700" spans="2:8" ht="23.25" x14ac:dyDescent="0.25">
      <c r="B700" s="16"/>
      <c r="C700" s="16"/>
      <c r="D700" s="16"/>
      <c r="E700" s="41"/>
      <c r="F700" s="16"/>
      <c r="G700" s="15"/>
      <c r="H700" s="60"/>
    </row>
    <row r="701" spans="2:8" ht="25.5" x14ac:dyDescent="0.35">
      <c r="B701" s="25"/>
      <c r="C701" s="42" t="s">
        <v>150</v>
      </c>
      <c r="D701" s="222">
        <f>E699*D676</f>
        <v>53634.355000000003</v>
      </c>
      <c r="E701" s="222"/>
      <c r="F701" s="16"/>
      <c r="G701" s="15"/>
      <c r="H701" s="60"/>
    </row>
    <row r="702" spans="2:8" ht="18.75" x14ac:dyDescent="0.3">
      <c r="B702" s="16"/>
      <c r="C702" s="43" t="s">
        <v>151</v>
      </c>
      <c r="D702" s="223">
        <f>D701/D675</f>
        <v>108.62654177215191</v>
      </c>
      <c r="E702" s="223"/>
      <c r="F702" s="16"/>
      <c r="G702" s="16"/>
      <c r="H702" s="67"/>
    </row>
    <row r="705" spans="2:27" ht="60.75" x14ac:dyDescent="0.8">
      <c r="B705" s="224" t="str">
        <f>CONCATENATE("ЛОТ № ",K708)</f>
        <v>ЛОТ № 20</v>
      </c>
      <c r="C705" s="224"/>
      <c r="D705" s="224"/>
      <c r="E705" s="224"/>
      <c r="F705" s="224"/>
      <c r="G705" s="224"/>
      <c r="H705" s="224"/>
    </row>
    <row r="706" spans="2:27" ht="18.75" x14ac:dyDescent="0.25">
      <c r="B706" s="225" t="s">
        <v>123</v>
      </c>
      <c r="C706" s="225"/>
      <c r="D706" s="225"/>
      <c r="E706" s="225"/>
      <c r="F706" s="225"/>
      <c r="G706" s="225"/>
      <c r="H706" s="60"/>
    </row>
    <row r="707" spans="2:27" ht="25.5" x14ac:dyDescent="0.25">
      <c r="B707" s="16"/>
      <c r="C707" s="26" t="s">
        <v>124</v>
      </c>
      <c r="D707" s="27"/>
      <c r="E707" s="16"/>
      <c r="F707" s="16"/>
      <c r="G707" s="15"/>
      <c r="H707" s="60"/>
      <c r="I707" s="61"/>
      <c r="J707" s="61"/>
      <c r="K707" s="61"/>
      <c r="L707" s="61" t="s">
        <v>86</v>
      </c>
      <c r="M707" s="61" t="s">
        <v>78</v>
      </c>
      <c r="N707" s="61" t="s">
        <v>79</v>
      </c>
      <c r="O707" s="61" t="s">
        <v>85</v>
      </c>
      <c r="P707" s="62" t="s">
        <v>80</v>
      </c>
      <c r="Q707" s="61" t="s">
        <v>69</v>
      </c>
      <c r="R707" s="7" t="s">
        <v>81</v>
      </c>
      <c r="S707" s="7" t="s">
        <v>153</v>
      </c>
      <c r="T707" s="61" t="s">
        <v>35</v>
      </c>
      <c r="U707" s="61" t="s">
        <v>131</v>
      </c>
      <c r="V707" s="61" t="s">
        <v>84</v>
      </c>
      <c r="W707" s="7" t="s">
        <v>82</v>
      </c>
      <c r="X707" s="7" t="s">
        <v>83</v>
      </c>
      <c r="Y707" s="61" t="s">
        <v>154</v>
      </c>
      <c r="Z707" s="61"/>
    </row>
    <row r="708" spans="2:27" ht="39.950000000000003" customHeight="1" x14ac:dyDescent="0.25">
      <c r="B708" s="17"/>
      <c r="C708" s="226" t="s">
        <v>125</v>
      </c>
      <c r="D708" s="229" t="s">
        <v>152</v>
      </c>
      <c r="E708" s="230"/>
      <c r="F708" s="230"/>
      <c r="G708" s="231"/>
      <c r="H708" s="63"/>
      <c r="I708" s="61" t="s">
        <v>77</v>
      </c>
      <c r="J708" s="61"/>
      <c r="K708" s="9">
        <v>20</v>
      </c>
      <c r="L708" s="68" t="s">
        <v>23</v>
      </c>
      <c r="M708" s="68">
        <v>67</v>
      </c>
      <c r="N708" s="68">
        <v>2</v>
      </c>
      <c r="O708" s="68">
        <v>1</v>
      </c>
      <c r="P708" s="62">
        <v>4.0999999999999996</v>
      </c>
      <c r="Q708" s="7">
        <v>888.3</v>
      </c>
      <c r="R708" s="7">
        <v>24329.9</v>
      </c>
      <c r="S708" s="9" t="s">
        <v>43</v>
      </c>
      <c r="T708" s="9" t="s">
        <v>17</v>
      </c>
      <c r="U708" s="9">
        <v>45</v>
      </c>
      <c r="V708" s="74">
        <v>1.02</v>
      </c>
      <c r="W708" s="7">
        <v>3.12</v>
      </c>
      <c r="X708" s="7">
        <v>75909.289999999994</v>
      </c>
      <c r="Y708" s="64">
        <v>85.5</v>
      </c>
      <c r="Z708" s="61"/>
      <c r="AA708" s="59">
        <v>1</v>
      </c>
    </row>
    <row r="709" spans="2:27" ht="19.5" x14ac:dyDescent="0.25">
      <c r="B709" s="17"/>
      <c r="C709" s="227"/>
      <c r="D709" s="232" t="str">
        <f>CONCATENATE(L708, " участковое лесничество")</f>
        <v>Мамыковское участковое лесничество</v>
      </c>
      <c r="E709" s="232"/>
      <c r="F709" s="232"/>
      <c r="G709" s="232"/>
      <c r="H709" s="63"/>
      <c r="I709" s="61"/>
      <c r="J709" s="61">
        <v>20</v>
      </c>
      <c r="K709" s="61"/>
      <c r="L709" s="61"/>
      <c r="M709" s="61"/>
      <c r="N709" s="61"/>
      <c r="O709" s="61"/>
      <c r="P709" s="61"/>
      <c r="Q709" s="61"/>
      <c r="R709" s="61"/>
      <c r="S709" s="61"/>
      <c r="T709" s="61"/>
      <c r="U709" s="61"/>
      <c r="V709" s="61"/>
      <c r="W709" s="61"/>
      <c r="X709" s="61"/>
      <c r="Y709" s="61"/>
      <c r="Z709" s="61"/>
    </row>
    <row r="710" spans="2:27" ht="19.5" x14ac:dyDescent="0.25">
      <c r="B710" s="17"/>
      <c r="C710" s="228"/>
      <c r="D710" s="232" t="str">
        <f>CONCATENATE("кв. ",M708," ","выд."," ",N708," ","делянка", " ",O708)</f>
        <v>кв. 67 выд. 2 делянка 1</v>
      </c>
      <c r="E710" s="232"/>
      <c r="F710" s="232"/>
      <c r="G710" s="232"/>
      <c r="H710" s="63"/>
      <c r="I710" s="61"/>
      <c r="J710" s="61"/>
      <c r="K710" s="61"/>
      <c r="L710" s="61"/>
      <c r="M710" s="61"/>
      <c r="N710" s="61"/>
      <c r="O710" s="61"/>
      <c r="P710" s="61"/>
      <c r="Q710" s="61"/>
      <c r="R710" s="61"/>
      <c r="S710" s="61"/>
      <c r="T710" s="61"/>
      <c r="U710" s="61"/>
      <c r="V710" s="61"/>
      <c r="W710" s="61"/>
      <c r="X710" s="61"/>
      <c r="Y710" s="61"/>
      <c r="Z710" s="61"/>
    </row>
    <row r="711" spans="2:27" ht="23.25" x14ac:dyDescent="0.25">
      <c r="B711" s="16"/>
      <c r="C711" s="28" t="s">
        <v>126</v>
      </c>
      <c r="D711" s="18">
        <f>P708</f>
        <v>4.0999999999999996</v>
      </c>
      <c r="E711" s="29"/>
      <c r="F711" s="17"/>
      <c r="G711" s="15"/>
      <c r="H711" s="60"/>
    </row>
    <row r="712" spans="2:27" ht="22.5" x14ac:dyDescent="0.25">
      <c r="B712" s="16"/>
      <c r="C712" s="30" t="s">
        <v>127</v>
      </c>
      <c r="D712" s="80">
        <f>Q708</f>
        <v>888.3</v>
      </c>
      <c r="E712" s="209" t="s">
        <v>128</v>
      </c>
      <c r="F712" s="210"/>
      <c r="G712" s="213">
        <f>D713/D712</f>
        <v>27.389282899921202</v>
      </c>
      <c r="H712" s="60"/>
    </row>
    <row r="713" spans="2:27" ht="22.5" x14ac:dyDescent="0.25">
      <c r="B713" s="16"/>
      <c r="C713" s="30" t="s">
        <v>129</v>
      </c>
      <c r="D713" s="19">
        <f>R708</f>
        <v>24329.9</v>
      </c>
      <c r="E713" s="211"/>
      <c r="F713" s="212"/>
      <c r="G713" s="214"/>
      <c r="H713" s="60"/>
    </row>
    <row r="714" spans="2:27" ht="23.25" x14ac:dyDescent="0.25">
      <c r="B714" s="16"/>
      <c r="C714" s="31"/>
      <c r="D714" s="20"/>
      <c r="E714" s="32"/>
      <c r="F714" s="16"/>
      <c r="G714" s="15"/>
      <c r="H714" s="60"/>
    </row>
    <row r="715" spans="2:27" ht="23.25" x14ac:dyDescent="0.25">
      <c r="B715" s="16"/>
      <c r="C715" s="55" t="s">
        <v>130</v>
      </c>
      <c r="D715" s="69" t="str">
        <f>S708</f>
        <v>6ОС3Б1ЛП</v>
      </c>
      <c r="E715" s="16"/>
      <c r="F715" s="16"/>
      <c r="G715" s="15"/>
      <c r="H715" s="60"/>
    </row>
    <row r="716" spans="2:27" ht="23.25" x14ac:dyDescent="0.25">
      <c r="B716" s="16"/>
      <c r="C716" s="55" t="s">
        <v>131</v>
      </c>
      <c r="D716" s="69">
        <f>U708</f>
        <v>45</v>
      </c>
      <c r="E716" s="16"/>
      <c r="F716" s="16"/>
      <c r="G716" s="15"/>
      <c r="H716" s="60"/>
    </row>
    <row r="717" spans="2:27" ht="23.25" x14ac:dyDescent="0.25">
      <c r="B717" s="16"/>
      <c r="C717" s="55" t="s">
        <v>132</v>
      </c>
      <c r="D717" s="56" t="s">
        <v>133</v>
      </c>
      <c r="E717" s="16"/>
      <c r="F717" s="16"/>
      <c r="G717" s="15"/>
      <c r="H717" s="60"/>
    </row>
    <row r="718" spans="2:27" ht="24" thickBot="1" x14ac:dyDescent="0.3">
      <c r="B718" s="16"/>
      <c r="C718" s="16"/>
      <c r="D718" s="16"/>
      <c r="E718" s="16"/>
      <c r="F718" s="16"/>
      <c r="G718" s="15"/>
      <c r="H718" s="60"/>
    </row>
    <row r="719" spans="2:27" ht="48" thickBot="1" x14ac:dyDescent="0.3">
      <c r="B719" s="215" t="s">
        <v>70</v>
      </c>
      <c r="C719" s="216"/>
      <c r="D719" s="21" t="s">
        <v>134</v>
      </c>
      <c r="E719" s="217" t="s">
        <v>135</v>
      </c>
      <c r="F719" s="218"/>
      <c r="G719" s="22" t="s">
        <v>136</v>
      </c>
      <c r="H719" s="60"/>
    </row>
    <row r="720" spans="2:27" ht="24" thickBot="1" x14ac:dyDescent="0.3">
      <c r="B720" s="219" t="s">
        <v>137</v>
      </c>
      <c r="C720" s="220"/>
      <c r="D720" s="99">
        <v>191.3</v>
      </c>
      <c r="E720" s="99">
        <f>D711</f>
        <v>4.0999999999999996</v>
      </c>
      <c r="F720" s="44" t="s">
        <v>68</v>
      </c>
      <c r="G720" s="45">
        <f t="shared" ref="G720:G727" si="19">D720*E720</f>
        <v>784.32999999999993</v>
      </c>
      <c r="H720" s="233"/>
    </row>
    <row r="721" spans="2:8" ht="23.25" x14ac:dyDescent="0.25">
      <c r="B721" s="205" t="s">
        <v>138</v>
      </c>
      <c r="C721" s="206"/>
      <c r="D721" s="100">
        <v>97.44</v>
      </c>
      <c r="E721" s="100">
        <f>V708</f>
        <v>1.02</v>
      </c>
      <c r="F721" s="46" t="s">
        <v>71</v>
      </c>
      <c r="G721" s="47">
        <f t="shared" si="19"/>
        <v>99.388800000000003</v>
      </c>
      <c r="H721" s="233"/>
    </row>
    <row r="722" spans="2:8" ht="24" thickBot="1" x14ac:dyDescent="0.3">
      <c r="B722" s="201" t="s">
        <v>139</v>
      </c>
      <c r="C722" s="202"/>
      <c r="D722" s="101">
        <v>151.63</v>
      </c>
      <c r="E722" s="101">
        <f>V708</f>
        <v>1.02</v>
      </c>
      <c r="F722" s="48" t="s">
        <v>71</v>
      </c>
      <c r="G722" s="49">
        <f t="shared" si="19"/>
        <v>154.6626</v>
      </c>
      <c r="H722" s="233"/>
    </row>
    <row r="723" spans="2:8" ht="24" thickBot="1" x14ac:dyDescent="0.3">
      <c r="B723" s="203" t="s">
        <v>72</v>
      </c>
      <c r="C723" s="204"/>
      <c r="D723" s="102">
        <v>731.97</v>
      </c>
      <c r="E723" s="102"/>
      <c r="F723" s="50" t="s">
        <v>68</v>
      </c>
      <c r="G723" s="51">
        <f t="shared" si="19"/>
        <v>0</v>
      </c>
      <c r="H723" s="233"/>
    </row>
    <row r="724" spans="2:8" ht="23.25" x14ac:dyDescent="0.25">
      <c r="B724" s="205" t="s">
        <v>140</v>
      </c>
      <c r="C724" s="206"/>
      <c r="D724" s="100">
        <v>652.6</v>
      </c>
      <c r="E724" s="100">
        <f>D711*2</f>
        <v>8.1999999999999993</v>
      </c>
      <c r="F724" s="46" t="s">
        <v>68</v>
      </c>
      <c r="G724" s="47">
        <f t="shared" si="19"/>
        <v>5351.32</v>
      </c>
      <c r="H724" s="233"/>
    </row>
    <row r="725" spans="2:8" ht="23.25" x14ac:dyDescent="0.25">
      <c r="B725" s="207" t="s">
        <v>141</v>
      </c>
      <c r="C725" s="208"/>
      <c r="D725" s="103">
        <v>526.99</v>
      </c>
      <c r="E725" s="103"/>
      <c r="F725" s="52" t="s">
        <v>68</v>
      </c>
      <c r="G725" s="53">
        <f t="shared" si="19"/>
        <v>0</v>
      </c>
      <c r="H725" s="233"/>
    </row>
    <row r="726" spans="2:8" ht="23.25" x14ac:dyDescent="0.25">
      <c r="B726" s="207" t="s">
        <v>73</v>
      </c>
      <c r="C726" s="208"/>
      <c r="D726" s="104">
        <v>5438.99</v>
      </c>
      <c r="E726" s="104">
        <f>D711</f>
        <v>4.0999999999999996</v>
      </c>
      <c r="F726" s="52" t="s">
        <v>68</v>
      </c>
      <c r="G726" s="53">
        <f t="shared" si="19"/>
        <v>22299.858999999997</v>
      </c>
      <c r="H726" s="233"/>
    </row>
    <row r="727" spans="2:8" ht="23.25" x14ac:dyDescent="0.25">
      <c r="B727" s="207" t="s">
        <v>142</v>
      </c>
      <c r="C727" s="208"/>
      <c r="D727" s="104">
        <v>1672.77</v>
      </c>
      <c r="E727" s="104">
        <f>D711</f>
        <v>4.0999999999999996</v>
      </c>
      <c r="F727" s="52" t="s">
        <v>68</v>
      </c>
      <c r="G727" s="53">
        <f t="shared" si="19"/>
        <v>6858.3569999999991</v>
      </c>
      <c r="H727" s="233"/>
    </row>
    <row r="728" spans="2:8" ht="23.25" x14ac:dyDescent="0.25">
      <c r="B728" s="207" t="s">
        <v>75</v>
      </c>
      <c r="C728" s="208"/>
      <c r="D728" s="104">
        <v>548.24</v>
      </c>
      <c r="E728" s="104">
        <f>D711</f>
        <v>4.0999999999999996</v>
      </c>
      <c r="F728" s="52" t="s">
        <v>68</v>
      </c>
      <c r="G728" s="53">
        <f>D728*E728</f>
        <v>2247.7839999999997</v>
      </c>
      <c r="H728" s="233"/>
    </row>
    <row r="729" spans="2:8" ht="24" thickBot="1" x14ac:dyDescent="0.3">
      <c r="B729" s="201" t="s">
        <v>74</v>
      </c>
      <c r="C729" s="202"/>
      <c r="D729" s="101">
        <v>340.74</v>
      </c>
      <c r="E729" s="101">
        <f>D711*10</f>
        <v>41</v>
      </c>
      <c r="F729" s="48" t="s">
        <v>68</v>
      </c>
      <c r="G729" s="54">
        <f>D729*E729</f>
        <v>13970.34</v>
      </c>
      <c r="H729" s="233"/>
    </row>
    <row r="730" spans="2:8" ht="23.25" x14ac:dyDescent="0.25">
      <c r="B730" s="16"/>
      <c r="C730" s="33"/>
      <c r="D730" s="33"/>
      <c r="E730" s="23"/>
      <c r="F730" s="23"/>
      <c r="G730" s="15"/>
      <c r="H730" s="65"/>
    </row>
    <row r="731" spans="2:8" ht="25.5" x14ac:dyDescent="0.25">
      <c r="B731" s="16"/>
      <c r="C731" s="26" t="s">
        <v>143</v>
      </c>
      <c r="D731" s="27"/>
      <c r="E731" s="16"/>
      <c r="F731" s="16"/>
      <c r="G731" s="15"/>
      <c r="H731" s="60"/>
    </row>
    <row r="732" spans="2:8" ht="18.75" x14ac:dyDescent="0.25">
      <c r="B732" s="16"/>
      <c r="C732" s="221" t="s">
        <v>144</v>
      </c>
      <c r="D732" s="57" t="s">
        <v>145</v>
      </c>
      <c r="E732" s="35">
        <f>ROUND((G720+D713)/D713,2)</f>
        <v>1.03</v>
      </c>
      <c r="F732" s="35"/>
      <c r="G732" s="17"/>
      <c r="H732" s="60"/>
    </row>
    <row r="733" spans="2:8" ht="23.25" x14ac:dyDescent="0.25">
      <c r="B733" s="16"/>
      <c r="C733" s="221"/>
      <c r="D733" s="57" t="s">
        <v>146</v>
      </c>
      <c r="E733" s="35">
        <f>ROUND((G721+G722+D713)/D713,2)</f>
        <v>1.01</v>
      </c>
      <c r="F733" s="35"/>
      <c r="G733" s="24"/>
      <c r="H733" s="66"/>
    </row>
    <row r="734" spans="2:8" ht="23.25" x14ac:dyDescent="0.25">
      <c r="B734" s="16"/>
      <c r="C734" s="221"/>
      <c r="D734" s="57" t="s">
        <v>147</v>
      </c>
      <c r="E734" s="35">
        <f>ROUND((G723+D713)/D713,2)</f>
        <v>1</v>
      </c>
      <c r="F734" s="17"/>
      <c r="G734" s="24"/>
      <c r="H734" s="60"/>
    </row>
    <row r="735" spans="2:8" ht="23.25" x14ac:dyDescent="0.25">
      <c r="B735" s="16"/>
      <c r="C735" s="221"/>
      <c r="D735" s="36" t="s">
        <v>148</v>
      </c>
      <c r="E735" s="37">
        <f>ROUND((SUM(G724:G729)+D713)/D713,2)</f>
        <v>3.08</v>
      </c>
      <c r="F735" s="17"/>
      <c r="G735" s="24"/>
      <c r="H735" s="60"/>
    </row>
    <row r="736" spans="2:8" ht="25.5" x14ac:dyDescent="0.25">
      <c r="B736" s="16"/>
      <c r="C736" s="16"/>
      <c r="D736" s="38" t="s">
        <v>149</v>
      </c>
      <c r="E736" s="39">
        <f>SUM(E732:E735)-IF(D717="сплошная",3,2)</f>
        <v>3.12</v>
      </c>
      <c r="F736" s="40"/>
      <c r="G736" s="15"/>
      <c r="H736" s="60"/>
    </row>
    <row r="737" spans="2:27" ht="23.25" x14ac:dyDescent="0.25">
      <c r="B737" s="16"/>
      <c r="C737" s="16"/>
      <c r="D737" s="16"/>
      <c r="E737" s="41"/>
      <c r="F737" s="16"/>
      <c r="G737" s="15"/>
      <c r="H737" s="60"/>
    </row>
    <row r="738" spans="2:27" ht="25.5" x14ac:dyDescent="0.35">
      <c r="B738" s="25"/>
      <c r="C738" s="42" t="s">
        <v>150</v>
      </c>
      <c r="D738" s="222">
        <f>E736*D713</f>
        <v>75909.288</v>
      </c>
      <c r="E738" s="222"/>
      <c r="F738" s="16"/>
      <c r="G738" s="15"/>
      <c r="H738" s="60"/>
    </row>
    <row r="739" spans="2:27" ht="18.75" x14ac:dyDescent="0.3">
      <c r="B739" s="16"/>
      <c r="C739" s="43" t="s">
        <v>151</v>
      </c>
      <c r="D739" s="223">
        <f>D738/D712</f>
        <v>85.454562647754145</v>
      </c>
      <c r="E739" s="223"/>
      <c r="F739" s="16"/>
      <c r="G739" s="16"/>
      <c r="H739" s="67"/>
    </row>
    <row r="742" spans="2:27" ht="60.75" x14ac:dyDescent="0.8">
      <c r="B742" s="224" t="str">
        <f>CONCATENATE("ЛОТ № ",K745)</f>
        <v>ЛОТ № 21</v>
      </c>
      <c r="C742" s="224"/>
      <c r="D742" s="224"/>
      <c r="E742" s="224"/>
      <c r="F742" s="224"/>
      <c r="G742" s="224"/>
      <c r="H742" s="224"/>
    </row>
    <row r="743" spans="2:27" ht="18.75" x14ac:dyDescent="0.25">
      <c r="B743" s="225" t="s">
        <v>123</v>
      </c>
      <c r="C743" s="225"/>
      <c r="D743" s="225"/>
      <c r="E743" s="225"/>
      <c r="F743" s="225"/>
      <c r="G743" s="225"/>
      <c r="H743" s="60"/>
    </row>
    <row r="744" spans="2:27" ht="25.5" x14ac:dyDescent="0.25">
      <c r="B744" s="16"/>
      <c r="C744" s="26" t="s">
        <v>124</v>
      </c>
      <c r="D744" s="27"/>
      <c r="E744" s="16"/>
      <c r="F744" s="16"/>
      <c r="G744" s="15"/>
      <c r="H744" s="60"/>
      <c r="I744" s="61"/>
      <c r="J744" s="61"/>
      <c r="K744" s="61"/>
      <c r="L744" s="61" t="s">
        <v>86</v>
      </c>
      <c r="M744" s="61" t="s">
        <v>78</v>
      </c>
      <c r="N744" s="61" t="s">
        <v>79</v>
      </c>
      <c r="O744" s="61" t="s">
        <v>85</v>
      </c>
      <c r="P744" s="62" t="s">
        <v>80</v>
      </c>
      <c r="Q744" s="61" t="s">
        <v>69</v>
      </c>
      <c r="R744" s="7" t="s">
        <v>81</v>
      </c>
      <c r="S744" s="7" t="s">
        <v>153</v>
      </c>
      <c r="T744" s="61" t="s">
        <v>35</v>
      </c>
      <c r="U744" s="61" t="s">
        <v>131</v>
      </c>
      <c r="V744" s="61" t="s">
        <v>84</v>
      </c>
      <c r="W744" s="7" t="s">
        <v>82</v>
      </c>
      <c r="X744" s="7" t="s">
        <v>83</v>
      </c>
      <c r="Y744" s="61" t="s">
        <v>154</v>
      </c>
      <c r="Z744" s="61"/>
    </row>
    <row r="745" spans="2:27" ht="39.950000000000003" customHeight="1" x14ac:dyDescent="0.25">
      <c r="B745" s="17"/>
      <c r="C745" s="226" t="s">
        <v>125</v>
      </c>
      <c r="D745" s="229" t="s">
        <v>152</v>
      </c>
      <c r="E745" s="230"/>
      <c r="F745" s="230"/>
      <c r="G745" s="231"/>
      <c r="H745" s="63"/>
      <c r="I745" s="61" t="s">
        <v>77</v>
      </c>
      <c r="J745" s="61"/>
      <c r="K745" s="9">
        <v>21</v>
      </c>
      <c r="L745" s="68" t="s">
        <v>23</v>
      </c>
      <c r="M745" s="68">
        <v>67</v>
      </c>
      <c r="N745" s="68">
        <v>3</v>
      </c>
      <c r="O745" s="68">
        <v>2</v>
      </c>
      <c r="P745" s="62">
        <v>3.7</v>
      </c>
      <c r="Q745" s="7">
        <v>476.19</v>
      </c>
      <c r="R745" s="7">
        <v>7044.49</v>
      </c>
      <c r="S745" s="9" t="s">
        <v>50</v>
      </c>
      <c r="T745" s="9" t="s">
        <v>17</v>
      </c>
      <c r="U745" s="9">
        <v>45</v>
      </c>
      <c r="V745" s="74">
        <v>0.94</v>
      </c>
      <c r="W745" s="7">
        <v>7.63</v>
      </c>
      <c r="X745" s="7">
        <v>53749.46</v>
      </c>
      <c r="Y745" s="64">
        <v>112.9</v>
      </c>
      <c r="Z745" s="61"/>
      <c r="AA745" s="59">
        <v>1</v>
      </c>
    </row>
    <row r="746" spans="2:27" ht="19.5" x14ac:dyDescent="0.25">
      <c r="B746" s="17"/>
      <c r="C746" s="227"/>
      <c r="D746" s="232" t="str">
        <f>CONCATENATE(L745, " участковое лесничество")</f>
        <v>Мамыковское участковое лесничество</v>
      </c>
      <c r="E746" s="232"/>
      <c r="F746" s="232"/>
      <c r="G746" s="232"/>
      <c r="H746" s="63"/>
      <c r="I746" s="61"/>
      <c r="J746" s="61">
        <v>21</v>
      </c>
      <c r="K746" s="61"/>
      <c r="L746" s="61"/>
      <c r="M746" s="61"/>
      <c r="N746" s="61"/>
      <c r="O746" s="61"/>
      <c r="P746" s="61"/>
      <c r="Q746" s="61"/>
      <c r="R746" s="61"/>
      <c r="S746" s="61"/>
      <c r="T746" s="61"/>
      <c r="U746" s="61"/>
      <c r="V746" s="61"/>
      <c r="W746" s="61"/>
      <c r="X746" s="61"/>
      <c r="Y746" s="61"/>
      <c r="Z746" s="61"/>
    </row>
    <row r="747" spans="2:27" ht="19.5" x14ac:dyDescent="0.25">
      <c r="B747" s="17"/>
      <c r="C747" s="228"/>
      <c r="D747" s="232" t="str">
        <f>CONCATENATE("кв. ",M745," ","выд."," ",N745," ","делянка", " ",O745)</f>
        <v>кв. 67 выд. 3 делянка 2</v>
      </c>
      <c r="E747" s="232"/>
      <c r="F747" s="232"/>
      <c r="G747" s="232"/>
      <c r="H747" s="63"/>
      <c r="I747" s="61"/>
      <c r="J747" s="61"/>
      <c r="K747" s="61"/>
      <c r="L747" s="61"/>
      <c r="M747" s="61"/>
      <c r="N747" s="61"/>
      <c r="O747" s="61"/>
      <c r="P747" s="61"/>
      <c r="Q747" s="61"/>
      <c r="R747" s="61"/>
      <c r="S747" s="61"/>
      <c r="T747" s="61"/>
      <c r="U747" s="61"/>
      <c r="V747" s="61"/>
      <c r="W747" s="61"/>
      <c r="X747" s="61"/>
      <c r="Y747" s="61"/>
      <c r="Z747" s="61"/>
    </row>
    <row r="748" spans="2:27" ht="23.25" x14ac:dyDescent="0.25">
      <c r="B748" s="16"/>
      <c r="C748" s="28" t="s">
        <v>126</v>
      </c>
      <c r="D748" s="18">
        <f>P745</f>
        <v>3.7</v>
      </c>
      <c r="E748" s="29"/>
      <c r="F748" s="17"/>
      <c r="G748" s="15"/>
      <c r="H748" s="60"/>
    </row>
    <row r="749" spans="2:27" ht="22.5" x14ac:dyDescent="0.25">
      <c r="B749" s="16"/>
      <c r="C749" s="30" t="s">
        <v>127</v>
      </c>
      <c r="D749" s="80">
        <f>Q745</f>
        <v>476.19</v>
      </c>
      <c r="E749" s="209" t="s">
        <v>128</v>
      </c>
      <c r="F749" s="210"/>
      <c r="G749" s="213">
        <f>D750/D749</f>
        <v>14.793443793443792</v>
      </c>
      <c r="H749" s="60"/>
    </row>
    <row r="750" spans="2:27" ht="22.5" x14ac:dyDescent="0.25">
      <c r="B750" s="16"/>
      <c r="C750" s="30" t="s">
        <v>129</v>
      </c>
      <c r="D750" s="19">
        <f>R745</f>
        <v>7044.49</v>
      </c>
      <c r="E750" s="211"/>
      <c r="F750" s="212"/>
      <c r="G750" s="214"/>
      <c r="H750" s="60"/>
    </row>
    <row r="751" spans="2:27" ht="23.25" x14ac:dyDescent="0.25">
      <c r="B751" s="16"/>
      <c r="C751" s="31"/>
      <c r="D751" s="20"/>
      <c r="E751" s="32"/>
      <c r="F751" s="16"/>
      <c r="G751" s="15"/>
      <c r="H751" s="60"/>
    </row>
    <row r="752" spans="2:27" ht="23.25" x14ac:dyDescent="0.25">
      <c r="B752" s="16"/>
      <c r="C752" s="55" t="s">
        <v>130</v>
      </c>
      <c r="D752" s="69" t="str">
        <f>S745</f>
        <v>4ОС3Б3ЛП</v>
      </c>
      <c r="E752" s="16"/>
      <c r="F752" s="16"/>
      <c r="G752" s="15"/>
      <c r="H752" s="60"/>
    </row>
    <row r="753" spans="2:8" ht="23.25" x14ac:dyDescent="0.25">
      <c r="B753" s="16"/>
      <c r="C753" s="55" t="s">
        <v>131</v>
      </c>
      <c r="D753" s="69">
        <f>U745</f>
        <v>45</v>
      </c>
      <c r="E753" s="16"/>
      <c r="F753" s="16"/>
      <c r="G753" s="15"/>
      <c r="H753" s="60"/>
    </row>
    <row r="754" spans="2:8" ht="23.25" x14ac:dyDescent="0.25">
      <c r="B754" s="16"/>
      <c r="C754" s="55" t="s">
        <v>132</v>
      </c>
      <c r="D754" s="56" t="s">
        <v>133</v>
      </c>
      <c r="E754" s="16"/>
      <c r="F754" s="16"/>
      <c r="G754" s="15"/>
      <c r="H754" s="60"/>
    </row>
    <row r="755" spans="2:8" ht="24" thickBot="1" x14ac:dyDescent="0.3">
      <c r="B755" s="16"/>
      <c r="C755" s="16"/>
      <c r="D755" s="16"/>
      <c r="E755" s="16"/>
      <c r="F755" s="16"/>
      <c r="G755" s="15"/>
      <c r="H755" s="60"/>
    </row>
    <row r="756" spans="2:8" ht="48" thickBot="1" x14ac:dyDescent="0.3">
      <c r="B756" s="215" t="s">
        <v>70</v>
      </c>
      <c r="C756" s="216"/>
      <c r="D756" s="21" t="s">
        <v>134</v>
      </c>
      <c r="E756" s="217" t="s">
        <v>135</v>
      </c>
      <c r="F756" s="218"/>
      <c r="G756" s="22" t="s">
        <v>136</v>
      </c>
      <c r="H756" s="60"/>
    </row>
    <row r="757" spans="2:8" ht="24" thickBot="1" x14ac:dyDescent="0.3">
      <c r="B757" s="219" t="s">
        <v>137</v>
      </c>
      <c r="C757" s="220"/>
      <c r="D757" s="99">
        <v>191.3</v>
      </c>
      <c r="E757" s="99">
        <f>D748</f>
        <v>3.7</v>
      </c>
      <c r="F757" s="44" t="s">
        <v>68</v>
      </c>
      <c r="G757" s="45">
        <f t="shared" ref="G757:G764" si="20">D757*E757</f>
        <v>707.81000000000006</v>
      </c>
      <c r="H757" s="233"/>
    </row>
    <row r="758" spans="2:8" ht="23.25" x14ac:dyDescent="0.25">
      <c r="B758" s="205" t="s">
        <v>138</v>
      </c>
      <c r="C758" s="206"/>
      <c r="D758" s="100">
        <v>97.44</v>
      </c>
      <c r="E758" s="100">
        <f>V745</f>
        <v>0.94</v>
      </c>
      <c r="F758" s="46" t="s">
        <v>71</v>
      </c>
      <c r="G758" s="47">
        <f t="shared" si="20"/>
        <v>91.593599999999995</v>
      </c>
      <c r="H758" s="233"/>
    </row>
    <row r="759" spans="2:8" ht="24" thickBot="1" x14ac:dyDescent="0.3">
      <c r="B759" s="201" t="s">
        <v>139</v>
      </c>
      <c r="C759" s="202"/>
      <c r="D759" s="101">
        <v>151.63</v>
      </c>
      <c r="E759" s="101">
        <f>V745</f>
        <v>0.94</v>
      </c>
      <c r="F759" s="48" t="s">
        <v>71</v>
      </c>
      <c r="G759" s="49">
        <f t="shared" si="20"/>
        <v>142.53219999999999</v>
      </c>
      <c r="H759" s="233"/>
    </row>
    <row r="760" spans="2:8" ht="24" thickBot="1" x14ac:dyDescent="0.3">
      <c r="B760" s="203" t="s">
        <v>72</v>
      </c>
      <c r="C760" s="204"/>
      <c r="D760" s="102">
        <v>731.97</v>
      </c>
      <c r="E760" s="102"/>
      <c r="F760" s="50" t="s">
        <v>68</v>
      </c>
      <c r="G760" s="51">
        <f t="shared" si="20"/>
        <v>0</v>
      </c>
      <c r="H760" s="233"/>
    </row>
    <row r="761" spans="2:8" ht="23.25" x14ac:dyDescent="0.25">
      <c r="B761" s="205" t="s">
        <v>140</v>
      </c>
      <c r="C761" s="206"/>
      <c r="D761" s="100">
        <v>652.6</v>
      </c>
      <c r="E761" s="100">
        <f>D748*2</f>
        <v>7.4</v>
      </c>
      <c r="F761" s="46" t="s">
        <v>68</v>
      </c>
      <c r="G761" s="47">
        <f t="shared" si="20"/>
        <v>4829.2400000000007</v>
      </c>
      <c r="H761" s="233"/>
    </row>
    <row r="762" spans="2:8" ht="23.25" x14ac:dyDescent="0.25">
      <c r="B762" s="207" t="s">
        <v>141</v>
      </c>
      <c r="C762" s="208"/>
      <c r="D762" s="103">
        <v>526.99</v>
      </c>
      <c r="E762" s="103"/>
      <c r="F762" s="52" t="s">
        <v>68</v>
      </c>
      <c r="G762" s="53">
        <f t="shared" si="20"/>
        <v>0</v>
      </c>
      <c r="H762" s="233"/>
    </row>
    <row r="763" spans="2:8" ht="23.25" x14ac:dyDescent="0.25">
      <c r="B763" s="207" t="s">
        <v>73</v>
      </c>
      <c r="C763" s="208"/>
      <c r="D763" s="104">
        <v>5438.99</v>
      </c>
      <c r="E763" s="104">
        <f>D748</f>
        <v>3.7</v>
      </c>
      <c r="F763" s="52" t="s">
        <v>68</v>
      </c>
      <c r="G763" s="53">
        <f t="shared" si="20"/>
        <v>20124.262999999999</v>
      </c>
      <c r="H763" s="233"/>
    </row>
    <row r="764" spans="2:8" ht="23.25" x14ac:dyDescent="0.25">
      <c r="B764" s="207" t="s">
        <v>142</v>
      </c>
      <c r="C764" s="208"/>
      <c r="D764" s="104">
        <v>1672.77</v>
      </c>
      <c r="E764" s="104">
        <f>D748</f>
        <v>3.7</v>
      </c>
      <c r="F764" s="52" t="s">
        <v>68</v>
      </c>
      <c r="G764" s="53">
        <f t="shared" si="20"/>
        <v>6189.2489999999998</v>
      </c>
      <c r="H764" s="233"/>
    </row>
    <row r="765" spans="2:8" ht="23.25" x14ac:dyDescent="0.25">
      <c r="B765" s="207" t="s">
        <v>75</v>
      </c>
      <c r="C765" s="208"/>
      <c r="D765" s="104">
        <v>548.24</v>
      </c>
      <c r="E765" s="104">
        <f>D748</f>
        <v>3.7</v>
      </c>
      <c r="F765" s="52" t="s">
        <v>68</v>
      </c>
      <c r="G765" s="53">
        <f>D765*E765</f>
        <v>2028.4880000000001</v>
      </c>
      <c r="H765" s="233"/>
    </row>
    <row r="766" spans="2:8" ht="24" thickBot="1" x14ac:dyDescent="0.3">
      <c r="B766" s="201" t="s">
        <v>74</v>
      </c>
      <c r="C766" s="202"/>
      <c r="D766" s="101">
        <v>340.74</v>
      </c>
      <c r="E766" s="101">
        <f>D748*10</f>
        <v>37</v>
      </c>
      <c r="F766" s="48" t="s">
        <v>68</v>
      </c>
      <c r="G766" s="54">
        <f>D766*E766</f>
        <v>12607.380000000001</v>
      </c>
      <c r="H766" s="233"/>
    </row>
    <row r="767" spans="2:8" ht="23.25" x14ac:dyDescent="0.25">
      <c r="B767" s="16"/>
      <c r="C767" s="33"/>
      <c r="D767" s="33"/>
      <c r="E767" s="23"/>
      <c r="F767" s="23"/>
      <c r="G767" s="15"/>
      <c r="H767" s="65"/>
    </row>
    <row r="768" spans="2:8" ht="25.5" x14ac:dyDescent="0.25">
      <c r="B768" s="16"/>
      <c r="C768" s="26" t="s">
        <v>143</v>
      </c>
      <c r="D768" s="27"/>
      <c r="E768" s="16"/>
      <c r="F768" s="16"/>
      <c r="G768" s="15"/>
      <c r="H768" s="60"/>
    </row>
    <row r="769" spans="2:27" ht="18.75" x14ac:dyDescent="0.25">
      <c r="B769" s="16"/>
      <c r="C769" s="221" t="s">
        <v>144</v>
      </c>
      <c r="D769" s="57" t="s">
        <v>145</v>
      </c>
      <c r="E769" s="35">
        <f>ROUND((G757+D750)/D750,2)</f>
        <v>1.1000000000000001</v>
      </c>
      <c r="F769" s="35"/>
      <c r="G769" s="17"/>
      <c r="H769" s="60"/>
    </row>
    <row r="770" spans="2:27" ht="23.25" x14ac:dyDescent="0.25">
      <c r="B770" s="16"/>
      <c r="C770" s="221"/>
      <c r="D770" s="57" t="s">
        <v>146</v>
      </c>
      <c r="E770" s="35">
        <f>ROUND((G758+G759+D750)/D750,2)</f>
        <v>1.03</v>
      </c>
      <c r="F770" s="35"/>
      <c r="G770" s="24"/>
      <c r="H770" s="66"/>
    </row>
    <row r="771" spans="2:27" ht="23.25" x14ac:dyDescent="0.25">
      <c r="B771" s="16"/>
      <c r="C771" s="221"/>
      <c r="D771" s="57" t="s">
        <v>147</v>
      </c>
      <c r="E771" s="35">
        <f>ROUND((G760+D750)/D750,2)</f>
        <v>1</v>
      </c>
      <c r="F771" s="17"/>
      <c r="G771" s="24"/>
      <c r="H771" s="60"/>
    </row>
    <row r="772" spans="2:27" ht="23.25" x14ac:dyDescent="0.25">
      <c r="B772" s="16"/>
      <c r="C772" s="221"/>
      <c r="D772" s="36" t="s">
        <v>148</v>
      </c>
      <c r="E772" s="37">
        <f>ROUND((SUM(G761:G766)+D750)/D750,2)</f>
        <v>7.5</v>
      </c>
      <c r="F772" s="17"/>
      <c r="G772" s="24"/>
      <c r="H772" s="60"/>
    </row>
    <row r="773" spans="2:27" ht="25.5" x14ac:dyDescent="0.25">
      <c r="B773" s="16"/>
      <c r="C773" s="16"/>
      <c r="D773" s="38" t="s">
        <v>149</v>
      </c>
      <c r="E773" s="39">
        <f>SUM(E769:E772)-IF(D754="сплошная",3,2)</f>
        <v>7.629999999999999</v>
      </c>
      <c r="F773" s="40"/>
      <c r="G773" s="15"/>
      <c r="H773" s="60"/>
    </row>
    <row r="774" spans="2:27" ht="23.25" x14ac:dyDescent="0.25">
      <c r="B774" s="16"/>
      <c r="C774" s="16"/>
      <c r="D774" s="16"/>
      <c r="E774" s="41"/>
      <c r="F774" s="16"/>
      <c r="G774" s="15"/>
      <c r="H774" s="60"/>
    </row>
    <row r="775" spans="2:27" ht="25.5" x14ac:dyDescent="0.35">
      <c r="B775" s="25"/>
      <c r="C775" s="42" t="s">
        <v>150</v>
      </c>
      <c r="D775" s="222">
        <f>E773*D750</f>
        <v>53749.458699999988</v>
      </c>
      <c r="E775" s="222"/>
      <c r="F775" s="16"/>
      <c r="G775" s="15"/>
      <c r="H775" s="60"/>
    </row>
    <row r="776" spans="2:27" ht="18.75" x14ac:dyDescent="0.3">
      <c r="B776" s="16"/>
      <c r="C776" s="43" t="s">
        <v>151</v>
      </c>
      <c r="D776" s="223">
        <f>D775/D749</f>
        <v>112.87397614397612</v>
      </c>
      <c r="E776" s="223"/>
      <c r="F776" s="16"/>
      <c r="G776" s="16"/>
      <c r="H776" s="67"/>
    </row>
    <row r="779" spans="2:27" ht="60.75" x14ac:dyDescent="0.8">
      <c r="B779" s="224" t="str">
        <f>CONCATENATE("ЛОТ № ",K782)</f>
        <v>ЛОТ № 22</v>
      </c>
      <c r="C779" s="224"/>
      <c r="D779" s="224"/>
      <c r="E779" s="224"/>
      <c r="F779" s="224"/>
      <c r="G779" s="224"/>
      <c r="H779" s="224"/>
    </row>
    <row r="780" spans="2:27" ht="18.75" x14ac:dyDescent="0.25">
      <c r="B780" s="225" t="s">
        <v>123</v>
      </c>
      <c r="C780" s="225"/>
      <c r="D780" s="225"/>
      <c r="E780" s="225"/>
      <c r="F780" s="225"/>
      <c r="G780" s="225"/>
      <c r="H780" s="60"/>
    </row>
    <row r="781" spans="2:27" ht="25.5" x14ac:dyDescent="0.25">
      <c r="B781" s="16"/>
      <c r="C781" s="26" t="s">
        <v>124</v>
      </c>
      <c r="D781" s="27"/>
      <c r="E781" s="16"/>
      <c r="F781" s="16"/>
      <c r="G781" s="15"/>
      <c r="H781" s="60"/>
      <c r="I781" s="61"/>
      <c r="J781" s="61"/>
      <c r="K781" s="61"/>
      <c r="L781" s="61" t="s">
        <v>86</v>
      </c>
      <c r="M781" s="61" t="s">
        <v>78</v>
      </c>
      <c r="N781" s="61" t="s">
        <v>79</v>
      </c>
      <c r="O781" s="61" t="s">
        <v>85</v>
      </c>
      <c r="P781" s="62" t="s">
        <v>80</v>
      </c>
      <c r="Q781" s="61" t="s">
        <v>69</v>
      </c>
      <c r="R781" s="7" t="s">
        <v>81</v>
      </c>
      <c r="S781" s="7" t="s">
        <v>153</v>
      </c>
      <c r="T781" s="61" t="s">
        <v>35</v>
      </c>
      <c r="U781" s="61" t="s">
        <v>131</v>
      </c>
      <c r="V781" s="61" t="s">
        <v>84</v>
      </c>
      <c r="W781" s="7" t="s">
        <v>82</v>
      </c>
      <c r="X781" s="7" t="s">
        <v>83</v>
      </c>
      <c r="Y781" s="61" t="s">
        <v>154</v>
      </c>
      <c r="Z781" s="61"/>
    </row>
    <row r="782" spans="2:27" ht="39.950000000000003" customHeight="1" x14ac:dyDescent="0.25">
      <c r="B782" s="17"/>
      <c r="C782" s="226" t="s">
        <v>125</v>
      </c>
      <c r="D782" s="229" t="s">
        <v>152</v>
      </c>
      <c r="E782" s="230"/>
      <c r="F782" s="230"/>
      <c r="G782" s="231"/>
      <c r="H782" s="63"/>
      <c r="I782" s="61" t="s">
        <v>77</v>
      </c>
      <c r="J782" s="61"/>
      <c r="K782" s="9">
        <v>22</v>
      </c>
      <c r="L782" s="68" t="s">
        <v>23</v>
      </c>
      <c r="M782" s="68">
        <v>23</v>
      </c>
      <c r="N782" s="68">
        <v>10</v>
      </c>
      <c r="O782" s="68">
        <v>2</v>
      </c>
      <c r="P782" s="62">
        <v>4</v>
      </c>
      <c r="Q782" s="7">
        <v>557.61</v>
      </c>
      <c r="R782" s="7">
        <v>22021.96</v>
      </c>
      <c r="S782" s="9" t="s">
        <v>61</v>
      </c>
      <c r="T782" s="9" t="s">
        <v>18</v>
      </c>
      <c r="U782" s="9">
        <v>75</v>
      </c>
      <c r="V782" s="74">
        <v>1</v>
      </c>
      <c r="W782" s="7">
        <v>3.29</v>
      </c>
      <c r="X782" s="7">
        <v>72452.25</v>
      </c>
      <c r="Y782" s="64">
        <v>129.9</v>
      </c>
      <c r="Z782" s="61"/>
      <c r="AA782" s="59">
        <v>1</v>
      </c>
    </row>
    <row r="783" spans="2:27" ht="19.5" x14ac:dyDescent="0.25">
      <c r="B783" s="17"/>
      <c r="C783" s="227"/>
      <c r="D783" s="232" t="str">
        <f>CONCATENATE(L782, " участковое лесничество")</f>
        <v>Мамыковское участковое лесничество</v>
      </c>
      <c r="E783" s="232"/>
      <c r="F783" s="232"/>
      <c r="G783" s="232"/>
      <c r="H783" s="63"/>
      <c r="I783" s="61"/>
      <c r="J783" s="61">
        <v>22</v>
      </c>
      <c r="K783" s="61"/>
      <c r="L783" s="61"/>
      <c r="M783" s="61"/>
      <c r="N783" s="61"/>
      <c r="O783" s="61"/>
      <c r="P783" s="61"/>
      <c r="Q783" s="61"/>
      <c r="R783" s="61"/>
      <c r="S783" s="61"/>
      <c r="T783" s="61"/>
      <c r="U783" s="61"/>
      <c r="V783" s="61"/>
      <c r="W783" s="61"/>
      <c r="X783" s="61"/>
      <c r="Y783" s="61"/>
      <c r="Z783" s="61"/>
    </row>
    <row r="784" spans="2:27" ht="19.5" x14ac:dyDescent="0.25">
      <c r="B784" s="17"/>
      <c r="C784" s="228"/>
      <c r="D784" s="232" t="str">
        <f>CONCATENATE("кв. ",M782," ","выд."," ",N782," ","делянка", " ",O782)</f>
        <v>кв. 23 выд. 10 делянка 2</v>
      </c>
      <c r="E784" s="232"/>
      <c r="F784" s="232"/>
      <c r="G784" s="232"/>
      <c r="H784" s="63"/>
      <c r="I784" s="61"/>
      <c r="J784" s="61"/>
      <c r="K784" s="61"/>
      <c r="L784" s="61"/>
      <c r="M784" s="61"/>
      <c r="N784" s="61"/>
      <c r="O784" s="61"/>
      <c r="P784" s="61"/>
      <c r="Q784" s="61"/>
      <c r="R784" s="61"/>
      <c r="S784" s="61"/>
      <c r="T784" s="61"/>
      <c r="U784" s="61"/>
      <c r="V784" s="61"/>
      <c r="W784" s="61"/>
      <c r="X784" s="61"/>
      <c r="Y784" s="61"/>
      <c r="Z784" s="61"/>
    </row>
    <row r="785" spans="2:8" ht="23.25" x14ac:dyDescent="0.25">
      <c r="B785" s="16"/>
      <c r="C785" s="28" t="s">
        <v>126</v>
      </c>
      <c r="D785" s="18">
        <f>P782</f>
        <v>4</v>
      </c>
      <c r="E785" s="29"/>
      <c r="F785" s="17"/>
      <c r="G785" s="15"/>
      <c r="H785" s="60"/>
    </row>
    <row r="786" spans="2:8" ht="22.5" x14ac:dyDescent="0.25">
      <c r="B786" s="16"/>
      <c r="C786" s="30" t="s">
        <v>127</v>
      </c>
      <c r="D786" s="80">
        <f>Q782</f>
        <v>557.61</v>
      </c>
      <c r="E786" s="209" t="s">
        <v>128</v>
      </c>
      <c r="F786" s="210"/>
      <c r="G786" s="213">
        <f>D787/D786</f>
        <v>39.493481106866803</v>
      </c>
      <c r="H786" s="60"/>
    </row>
    <row r="787" spans="2:8" ht="22.5" x14ac:dyDescent="0.25">
      <c r="B787" s="16"/>
      <c r="C787" s="30" t="s">
        <v>129</v>
      </c>
      <c r="D787" s="19">
        <f>R782</f>
        <v>22021.96</v>
      </c>
      <c r="E787" s="211"/>
      <c r="F787" s="212"/>
      <c r="G787" s="214"/>
      <c r="H787" s="60"/>
    </row>
    <row r="788" spans="2:8" ht="23.25" x14ac:dyDescent="0.25">
      <c r="B788" s="16"/>
      <c r="C788" s="31"/>
      <c r="D788" s="20"/>
      <c r="E788" s="32"/>
      <c r="F788" s="16"/>
      <c r="G788" s="15"/>
      <c r="H788" s="60"/>
    </row>
    <row r="789" spans="2:8" ht="23.25" x14ac:dyDescent="0.25">
      <c r="B789" s="16"/>
      <c r="C789" s="55" t="s">
        <v>130</v>
      </c>
      <c r="D789" s="69" t="str">
        <f>S782</f>
        <v>5ЛП3Б2ОС+Д</v>
      </c>
      <c r="E789" s="16"/>
      <c r="F789" s="16"/>
      <c r="G789" s="15"/>
      <c r="H789" s="60"/>
    </row>
    <row r="790" spans="2:8" ht="23.25" x14ac:dyDescent="0.25">
      <c r="B790" s="16"/>
      <c r="C790" s="55" t="s">
        <v>131</v>
      </c>
      <c r="D790" s="69">
        <f>U782</f>
        <v>75</v>
      </c>
      <c r="E790" s="16"/>
      <c r="F790" s="16"/>
      <c r="G790" s="15"/>
      <c r="H790" s="60"/>
    </row>
    <row r="791" spans="2:8" ht="23.25" x14ac:dyDescent="0.25">
      <c r="B791" s="16"/>
      <c r="C791" s="55" t="s">
        <v>132</v>
      </c>
      <c r="D791" s="56" t="s">
        <v>133</v>
      </c>
      <c r="E791" s="16"/>
      <c r="F791" s="16"/>
      <c r="G791" s="15"/>
      <c r="H791" s="60"/>
    </row>
    <row r="792" spans="2:8" ht="24" thickBot="1" x14ac:dyDescent="0.3">
      <c r="B792" s="16"/>
      <c r="C792" s="16"/>
      <c r="D792" s="16"/>
      <c r="E792" s="16"/>
      <c r="F792" s="16"/>
      <c r="G792" s="15"/>
      <c r="H792" s="60"/>
    </row>
    <row r="793" spans="2:8" ht="48" thickBot="1" x14ac:dyDescent="0.3">
      <c r="B793" s="215" t="s">
        <v>70</v>
      </c>
      <c r="C793" s="216"/>
      <c r="D793" s="21" t="s">
        <v>134</v>
      </c>
      <c r="E793" s="217" t="s">
        <v>135</v>
      </c>
      <c r="F793" s="218"/>
      <c r="G793" s="22" t="s">
        <v>136</v>
      </c>
      <c r="H793" s="60"/>
    </row>
    <row r="794" spans="2:8" ht="24" thickBot="1" x14ac:dyDescent="0.3">
      <c r="B794" s="219" t="s">
        <v>137</v>
      </c>
      <c r="C794" s="220"/>
      <c r="D794" s="99">
        <v>191.3</v>
      </c>
      <c r="E794" s="99">
        <f>D785</f>
        <v>4</v>
      </c>
      <c r="F794" s="44" t="s">
        <v>68</v>
      </c>
      <c r="G794" s="45">
        <f t="shared" ref="G794:G801" si="21">D794*E794</f>
        <v>765.2</v>
      </c>
      <c r="H794" s="233"/>
    </row>
    <row r="795" spans="2:8" ht="23.25" x14ac:dyDescent="0.25">
      <c r="B795" s="205" t="s">
        <v>138</v>
      </c>
      <c r="C795" s="206"/>
      <c r="D795" s="100">
        <v>97.44</v>
      </c>
      <c r="E795" s="100">
        <f>V782</f>
        <v>1</v>
      </c>
      <c r="F795" s="46" t="s">
        <v>71</v>
      </c>
      <c r="G795" s="47">
        <f t="shared" si="21"/>
        <v>97.44</v>
      </c>
      <c r="H795" s="233"/>
    </row>
    <row r="796" spans="2:8" ht="24" thickBot="1" x14ac:dyDescent="0.3">
      <c r="B796" s="201" t="s">
        <v>139</v>
      </c>
      <c r="C796" s="202"/>
      <c r="D796" s="101">
        <v>151.63</v>
      </c>
      <c r="E796" s="101">
        <f>V782</f>
        <v>1</v>
      </c>
      <c r="F796" s="48" t="s">
        <v>71</v>
      </c>
      <c r="G796" s="49">
        <f t="shared" si="21"/>
        <v>151.63</v>
      </c>
      <c r="H796" s="233"/>
    </row>
    <row r="797" spans="2:8" ht="24" thickBot="1" x14ac:dyDescent="0.3">
      <c r="B797" s="203" t="s">
        <v>72</v>
      </c>
      <c r="C797" s="204"/>
      <c r="D797" s="102">
        <v>731.97</v>
      </c>
      <c r="E797" s="102"/>
      <c r="F797" s="50" t="s">
        <v>68</v>
      </c>
      <c r="G797" s="51">
        <f t="shared" si="21"/>
        <v>0</v>
      </c>
      <c r="H797" s="233"/>
    </row>
    <row r="798" spans="2:8" ht="23.25" x14ac:dyDescent="0.25">
      <c r="B798" s="205" t="s">
        <v>140</v>
      </c>
      <c r="C798" s="206"/>
      <c r="D798" s="100">
        <v>652.6</v>
      </c>
      <c r="E798" s="100">
        <f>D785*2</f>
        <v>8</v>
      </c>
      <c r="F798" s="46" t="s">
        <v>68</v>
      </c>
      <c r="G798" s="47">
        <f t="shared" si="21"/>
        <v>5220.8</v>
      </c>
      <c r="H798" s="233"/>
    </row>
    <row r="799" spans="2:8" ht="23.25" x14ac:dyDescent="0.25">
      <c r="B799" s="207" t="s">
        <v>141</v>
      </c>
      <c r="C799" s="208"/>
      <c r="D799" s="103">
        <v>526.99</v>
      </c>
      <c r="E799" s="103"/>
      <c r="F799" s="52" t="s">
        <v>68</v>
      </c>
      <c r="G799" s="53">
        <f t="shared" si="21"/>
        <v>0</v>
      </c>
      <c r="H799" s="233"/>
    </row>
    <row r="800" spans="2:8" ht="23.25" x14ac:dyDescent="0.25">
      <c r="B800" s="207" t="s">
        <v>73</v>
      </c>
      <c r="C800" s="208"/>
      <c r="D800" s="104">
        <v>5438.99</v>
      </c>
      <c r="E800" s="104">
        <f>D785</f>
        <v>4</v>
      </c>
      <c r="F800" s="52" t="s">
        <v>68</v>
      </c>
      <c r="G800" s="53">
        <f t="shared" si="21"/>
        <v>21755.96</v>
      </c>
      <c r="H800" s="233"/>
    </row>
    <row r="801" spans="2:8" ht="23.25" x14ac:dyDescent="0.25">
      <c r="B801" s="207" t="s">
        <v>142</v>
      </c>
      <c r="C801" s="208"/>
      <c r="D801" s="104">
        <v>1672.77</v>
      </c>
      <c r="E801" s="104">
        <f>D785</f>
        <v>4</v>
      </c>
      <c r="F801" s="52" t="s">
        <v>68</v>
      </c>
      <c r="G801" s="53">
        <f t="shared" si="21"/>
        <v>6691.08</v>
      </c>
      <c r="H801" s="233"/>
    </row>
    <row r="802" spans="2:8" ht="23.25" x14ac:dyDescent="0.25">
      <c r="B802" s="207" t="s">
        <v>75</v>
      </c>
      <c r="C802" s="208"/>
      <c r="D802" s="104">
        <v>548.24</v>
      </c>
      <c r="E802" s="104">
        <f>D785</f>
        <v>4</v>
      </c>
      <c r="F802" s="52" t="s">
        <v>68</v>
      </c>
      <c r="G802" s="53">
        <f>D802*E802</f>
        <v>2192.96</v>
      </c>
      <c r="H802" s="233"/>
    </row>
    <row r="803" spans="2:8" ht="24" thickBot="1" x14ac:dyDescent="0.3">
      <c r="B803" s="201" t="s">
        <v>74</v>
      </c>
      <c r="C803" s="202"/>
      <c r="D803" s="101">
        <v>340.74</v>
      </c>
      <c r="E803" s="101">
        <f>D785*10</f>
        <v>40</v>
      </c>
      <c r="F803" s="48" t="s">
        <v>68</v>
      </c>
      <c r="G803" s="54">
        <f>D803*E803</f>
        <v>13629.6</v>
      </c>
      <c r="H803" s="233"/>
    </row>
    <row r="804" spans="2:8" ht="23.25" x14ac:dyDescent="0.25">
      <c r="B804" s="16"/>
      <c r="C804" s="33"/>
      <c r="D804" s="33"/>
      <c r="E804" s="23"/>
      <c r="F804" s="23"/>
      <c r="G804" s="15"/>
      <c r="H804" s="65"/>
    </row>
    <row r="805" spans="2:8" ht="25.5" x14ac:dyDescent="0.25">
      <c r="B805" s="16"/>
      <c r="C805" s="26" t="s">
        <v>143</v>
      </c>
      <c r="D805" s="27"/>
      <c r="E805" s="16"/>
      <c r="F805" s="16"/>
      <c r="G805" s="15"/>
      <c r="H805" s="60"/>
    </row>
    <row r="806" spans="2:8" ht="18.75" x14ac:dyDescent="0.25">
      <c r="B806" s="16"/>
      <c r="C806" s="221" t="s">
        <v>144</v>
      </c>
      <c r="D806" s="57" t="s">
        <v>145</v>
      </c>
      <c r="E806" s="35">
        <f>ROUND((G794+D787)/D787,2)</f>
        <v>1.03</v>
      </c>
      <c r="F806" s="35"/>
      <c r="G806" s="17"/>
      <c r="H806" s="60"/>
    </row>
    <row r="807" spans="2:8" ht="23.25" x14ac:dyDescent="0.25">
      <c r="B807" s="16"/>
      <c r="C807" s="221"/>
      <c r="D807" s="57" t="s">
        <v>146</v>
      </c>
      <c r="E807" s="35">
        <f>ROUND((G795+G796+D787)/D787,2)</f>
        <v>1.01</v>
      </c>
      <c r="F807" s="35"/>
      <c r="G807" s="24"/>
      <c r="H807" s="66"/>
    </row>
    <row r="808" spans="2:8" ht="23.25" x14ac:dyDescent="0.25">
      <c r="B808" s="16"/>
      <c r="C808" s="221"/>
      <c r="D808" s="57" t="s">
        <v>147</v>
      </c>
      <c r="E808" s="35">
        <f>ROUND((G797+D787)/D787,2)</f>
        <v>1</v>
      </c>
      <c r="F808" s="17"/>
      <c r="G808" s="24"/>
      <c r="H808" s="60"/>
    </row>
    <row r="809" spans="2:8" ht="23.25" x14ac:dyDescent="0.25">
      <c r="B809" s="16"/>
      <c r="C809" s="221"/>
      <c r="D809" s="36" t="s">
        <v>148</v>
      </c>
      <c r="E809" s="37">
        <f>ROUND((SUM(G798:G803)+D787)/D787,2)</f>
        <v>3.25</v>
      </c>
      <c r="F809" s="17"/>
      <c r="G809" s="24"/>
      <c r="H809" s="60"/>
    </row>
    <row r="810" spans="2:8" ht="25.5" x14ac:dyDescent="0.25">
      <c r="B810" s="16"/>
      <c r="C810" s="16"/>
      <c r="D810" s="38" t="s">
        <v>149</v>
      </c>
      <c r="E810" s="39">
        <f>SUM(E806:E809)-IF(D791="сплошная",3,2)</f>
        <v>3.29</v>
      </c>
      <c r="F810" s="40"/>
      <c r="G810" s="15"/>
      <c r="H810" s="60"/>
    </row>
    <row r="811" spans="2:8" ht="23.25" x14ac:dyDescent="0.25">
      <c r="B811" s="16"/>
      <c r="C811" s="16"/>
      <c r="D811" s="16"/>
      <c r="E811" s="41"/>
      <c r="F811" s="16"/>
      <c r="G811" s="15"/>
      <c r="H811" s="60"/>
    </row>
    <row r="812" spans="2:8" ht="25.5" x14ac:dyDescent="0.35">
      <c r="B812" s="25"/>
      <c r="C812" s="42" t="s">
        <v>150</v>
      </c>
      <c r="D812" s="222">
        <f>E810*D787</f>
        <v>72452.248399999997</v>
      </c>
      <c r="E812" s="222"/>
      <c r="F812" s="16"/>
      <c r="G812" s="15"/>
      <c r="H812" s="60"/>
    </row>
    <row r="813" spans="2:8" ht="18.75" x14ac:dyDescent="0.3">
      <c r="B813" s="16"/>
      <c r="C813" s="43" t="s">
        <v>151</v>
      </c>
      <c r="D813" s="223">
        <f>D812/D786</f>
        <v>129.93355284159179</v>
      </c>
      <c r="E813" s="223"/>
      <c r="F813" s="16"/>
      <c r="G813" s="16"/>
      <c r="H813" s="67"/>
    </row>
    <row r="816" spans="2:8" ht="60.75" x14ac:dyDescent="0.8">
      <c r="B816" s="224" t="str">
        <f>CONCATENATE("ЛОТ № ",K819)</f>
        <v>ЛОТ № 23</v>
      </c>
      <c r="C816" s="224"/>
      <c r="D816" s="224"/>
      <c r="E816" s="224"/>
      <c r="F816" s="224"/>
      <c r="G816" s="224"/>
      <c r="H816" s="224"/>
    </row>
    <row r="817" spans="2:27" ht="18.75" x14ac:dyDescent="0.25">
      <c r="B817" s="225" t="s">
        <v>123</v>
      </c>
      <c r="C817" s="225"/>
      <c r="D817" s="225"/>
      <c r="E817" s="225"/>
      <c r="F817" s="225"/>
      <c r="G817" s="225"/>
      <c r="H817" s="60"/>
    </row>
    <row r="818" spans="2:27" ht="25.5" x14ac:dyDescent="0.25">
      <c r="B818" s="16"/>
      <c r="C818" s="26" t="s">
        <v>124</v>
      </c>
      <c r="D818" s="27"/>
      <c r="E818" s="16"/>
      <c r="F818" s="16"/>
      <c r="G818" s="15"/>
      <c r="H818" s="60"/>
      <c r="I818" s="61"/>
      <c r="J818" s="61"/>
      <c r="K818" s="61"/>
      <c r="L818" s="61" t="s">
        <v>86</v>
      </c>
      <c r="M818" s="61" t="s">
        <v>78</v>
      </c>
      <c r="N818" s="61" t="s">
        <v>79</v>
      </c>
      <c r="O818" s="61" t="s">
        <v>85</v>
      </c>
      <c r="P818" s="62" t="s">
        <v>80</v>
      </c>
      <c r="Q818" s="61" t="s">
        <v>69</v>
      </c>
      <c r="R818" s="7" t="s">
        <v>81</v>
      </c>
      <c r="S818" s="7" t="s">
        <v>153</v>
      </c>
      <c r="T818" s="61" t="s">
        <v>35</v>
      </c>
      <c r="U818" s="61" t="s">
        <v>131</v>
      </c>
      <c r="V818" s="61" t="s">
        <v>84</v>
      </c>
      <c r="W818" s="7" t="s">
        <v>82</v>
      </c>
      <c r="X818" s="7" t="s">
        <v>83</v>
      </c>
      <c r="Y818" s="61" t="s">
        <v>154</v>
      </c>
      <c r="Z818" s="61"/>
    </row>
    <row r="819" spans="2:27" ht="39.950000000000003" customHeight="1" x14ac:dyDescent="0.25">
      <c r="B819" s="17"/>
      <c r="C819" s="226" t="s">
        <v>125</v>
      </c>
      <c r="D819" s="229" t="s">
        <v>152</v>
      </c>
      <c r="E819" s="230"/>
      <c r="F819" s="230"/>
      <c r="G819" s="231"/>
      <c r="H819" s="63"/>
      <c r="I819" s="61" t="s">
        <v>77</v>
      </c>
      <c r="J819" s="61"/>
      <c r="K819" s="9">
        <v>23</v>
      </c>
      <c r="L819" s="68" t="s">
        <v>23</v>
      </c>
      <c r="M819" s="68">
        <v>123</v>
      </c>
      <c r="N819" s="68">
        <v>19</v>
      </c>
      <c r="O819" s="68">
        <v>1</v>
      </c>
      <c r="P819" s="62">
        <v>3.7</v>
      </c>
      <c r="Q819" s="7">
        <v>574.05999999999995</v>
      </c>
      <c r="R819" s="7">
        <v>31184.5</v>
      </c>
      <c r="S819" s="9" t="s">
        <v>62</v>
      </c>
      <c r="T819" s="9" t="s">
        <v>16</v>
      </c>
      <c r="U819" s="9">
        <v>65</v>
      </c>
      <c r="V819" s="74">
        <v>0.94</v>
      </c>
      <c r="W819" s="7">
        <v>2.5</v>
      </c>
      <c r="X819" s="7">
        <v>77961.25</v>
      </c>
      <c r="Y819" s="64">
        <v>135.80000000000001</v>
      </c>
      <c r="Z819" s="61"/>
      <c r="AA819" s="59">
        <v>1</v>
      </c>
    </row>
    <row r="820" spans="2:27" ht="19.5" x14ac:dyDescent="0.25">
      <c r="B820" s="17"/>
      <c r="C820" s="227"/>
      <c r="D820" s="232" t="str">
        <f>CONCATENATE(L819, " участковое лесничество")</f>
        <v>Мамыковское участковое лесничество</v>
      </c>
      <c r="E820" s="232"/>
      <c r="F820" s="232"/>
      <c r="G820" s="232"/>
      <c r="H820" s="63"/>
      <c r="I820" s="61"/>
      <c r="J820" s="61">
        <v>23</v>
      </c>
      <c r="K820" s="61"/>
      <c r="L820" s="61"/>
      <c r="M820" s="61"/>
      <c r="N820" s="61"/>
      <c r="O820" s="61"/>
      <c r="P820" s="61"/>
      <c r="Q820" s="61"/>
      <c r="R820" s="61"/>
      <c r="S820" s="61"/>
      <c r="T820" s="61"/>
      <c r="U820" s="61"/>
      <c r="V820" s="61"/>
      <c r="W820" s="61"/>
      <c r="X820" s="61"/>
      <c r="Y820" s="61"/>
      <c r="Z820" s="61"/>
    </row>
    <row r="821" spans="2:27" ht="19.5" x14ac:dyDescent="0.25">
      <c r="B821" s="17"/>
      <c r="C821" s="228"/>
      <c r="D821" s="232" t="str">
        <f>CONCATENATE("кв. ",M819," ","выд."," ",N819," ","делянка", " ",O819)</f>
        <v>кв. 123 выд. 19 делянка 1</v>
      </c>
      <c r="E821" s="232"/>
      <c r="F821" s="232"/>
      <c r="G821" s="232"/>
      <c r="H821" s="63"/>
      <c r="I821" s="61"/>
      <c r="J821" s="61"/>
      <c r="K821" s="61"/>
      <c r="L821" s="61"/>
      <c r="M821" s="61"/>
      <c r="N821" s="61"/>
      <c r="O821" s="61"/>
      <c r="P821" s="61"/>
      <c r="Q821" s="61"/>
      <c r="R821" s="61"/>
      <c r="S821" s="61"/>
      <c r="T821" s="61"/>
      <c r="U821" s="61"/>
      <c r="V821" s="61"/>
      <c r="W821" s="61"/>
      <c r="X821" s="61"/>
      <c r="Y821" s="61"/>
      <c r="Z821" s="61"/>
    </row>
    <row r="822" spans="2:27" ht="23.25" x14ac:dyDescent="0.25">
      <c r="B822" s="16"/>
      <c r="C822" s="28" t="s">
        <v>126</v>
      </c>
      <c r="D822" s="18">
        <f>P819</f>
        <v>3.7</v>
      </c>
      <c r="E822" s="29"/>
      <c r="F822" s="17"/>
      <c r="G822" s="15"/>
      <c r="H822" s="60"/>
    </row>
    <row r="823" spans="2:27" ht="22.5" x14ac:dyDescent="0.25">
      <c r="B823" s="16"/>
      <c r="C823" s="30" t="s">
        <v>127</v>
      </c>
      <c r="D823" s="80">
        <f>Q819</f>
        <v>574.05999999999995</v>
      </c>
      <c r="E823" s="209" t="s">
        <v>128</v>
      </c>
      <c r="F823" s="210"/>
      <c r="G823" s="213">
        <f>D824/D823</f>
        <v>54.322718879559631</v>
      </c>
      <c r="H823" s="60"/>
    </row>
    <row r="824" spans="2:27" ht="22.5" x14ac:dyDescent="0.25">
      <c r="B824" s="16"/>
      <c r="C824" s="30" t="s">
        <v>129</v>
      </c>
      <c r="D824" s="19">
        <f>R819</f>
        <v>31184.5</v>
      </c>
      <c r="E824" s="211"/>
      <c r="F824" s="212"/>
      <c r="G824" s="214"/>
      <c r="H824" s="60"/>
    </row>
    <row r="825" spans="2:27" ht="23.25" x14ac:dyDescent="0.25">
      <c r="B825" s="16"/>
      <c r="C825" s="31"/>
      <c r="D825" s="20"/>
      <c r="E825" s="32"/>
      <c r="F825" s="16"/>
      <c r="G825" s="15"/>
      <c r="H825" s="60"/>
    </row>
    <row r="826" spans="2:27" ht="23.25" x14ac:dyDescent="0.25">
      <c r="B826" s="16"/>
      <c r="C826" s="55" t="s">
        <v>130</v>
      </c>
      <c r="D826" s="69" t="str">
        <f>S819</f>
        <v>7Б1ЛП1ОС1Д</v>
      </c>
      <c r="E826" s="16"/>
      <c r="F826" s="16"/>
      <c r="G826" s="15"/>
      <c r="H826" s="60"/>
    </row>
    <row r="827" spans="2:27" ht="23.25" x14ac:dyDescent="0.25">
      <c r="B827" s="16"/>
      <c r="C827" s="55" t="s">
        <v>131</v>
      </c>
      <c r="D827" s="69">
        <f>U819</f>
        <v>65</v>
      </c>
      <c r="E827" s="16"/>
      <c r="F827" s="16"/>
      <c r="G827" s="15"/>
      <c r="H827" s="60"/>
    </row>
    <row r="828" spans="2:27" ht="23.25" x14ac:dyDescent="0.25">
      <c r="B828" s="16"/>
      <c r="C828" s="55" t="s">
        <v>132</v>
      </c>
      <c r="D828" s="56" t="s">
        <v>133</v>
      </c>
      <c r="E828" s="16"/>
      <c r="F828" s="16"/>
      <c r="G828" s="15"/>
      <c r="H828" s="60"/>
    </row>
    <row r="829" spans="2:27" ht="24" thickBot="1" x14ac:dyDescent="0.3">
      <c r="B829" s="16"/>
      <c r="C829" s="16"/>
      <c r="D829" s="16"/>
      <c r="E829" s="16"/>
      <c r="F829" s="16"/>
      <c r="G829" s="15"/>
      <c r="H829" s="60"/>
    </row>
    <row r="830" spans="2:27" ht="48" thickBot="1" x14ac:dyDescent="0.3">
      <c r="B830" s="215" t="s">
        <v>70</v>
      </c>
      <c r="C830" s="216"/>
      <c r="D830" s="21" t="s">
        <v>134</v>
      </c>
      <c r="E830" s="217" t="s">
        <v>135</v>
      </c>
      <c r="F830" s="218"/>
      <c r="G830" s="22" t="s">
        <v>136</v>
      </c>
      <c r="H830" s="60"/>
    </row>
    <row r="831" spans="2:27" ht="24" thickBot="1" x14ac:dyDescent="0.3">
      <c r="B831" s="219" t="s">
        <v>137</v>
      </c>
      <c r="C831" s="220"/>
      <c r="D831" s="99">
        <v>191.3</v>
      </c>
      <c r="E831" s="99">
        <f>D822</f>
        <v>3.7</v>
      </c>
      <c r="F831" s="44" t="s">
        <v>68</v>
      </c>
      <c r="G831" s="45">
        <f t="shared" ref="G831:G838" si="22">D831*E831</f>
        <v>707.81000000000006</v>
      </c>
      <c r="H831" s="233"/>
    </row>
    <row r="832" spans="2:27" ht="23.25" x14ac:dyDescent="0.25">
      <c r="B832" s="205" t="s">
        <v>138</v>
      </c>
      <c r="C832" s="206"/>
      <c r="D832" s="100">
        <v>97.44</v>
      </c>
      <c r="E832" s="100">
        <f>V819</f>
        <v>0.94</v>
      </c>
      <c r="F832" s="46" t="s">
        <v>71</v>
      </c>
      <c r="G832" s="47">
        <f t="shared" si="22"/>
        <v>91.593599999999995</v>
      </c>
      <c r="H832" s="233"/>
    </row>
    <row r="833" spans="2:8" ht="24" thickBot="1" x14ac:dyDescent="0.3">
      <c r="B833" s="201" t="s">
        <v>139</v>
      </c>
      <c r="C833" s="202"/>
      <c r="D833" s="101">
        <v>151.63</v>
      </c>
      <c r="E833" s="101">
        <f>V819</f>
        <v>0.94</v>
      </c>
      <c r="F833" s="48" t="s">
        <v>71</v>
      </c>
      <c r="G833" s="49">
        <f t="shared" si="22"/>
        <v>142.53219999999999</v>
      </c>
      <c r="H833" s="233"/>
    </row>
    <row r="834" spans="2:8" ht="24" thickBot="1" x14ac:dyDescent="0.3">
      <c r="B834" s="203" t="s">
        <v>72</v>
      </c>
      <c r="C834" s="204"/>
      <c r="D834" s="102">
        <v>731.97</v>
      </c>
      <c r="E834" s="102"/>
      <c r="F834" s="50" t="s">
        <v>68</v>
      </c>
      <c r="G834" s="51">
        <f t="shared" si="22"/>
        <v>0</v>
      </c>
      <c r="H834" s="233"/>
    </row>
    <row r="835" spans="2:8" ht="23.25" x14ac:dyDescent="0.25">
      <c r="B835" s="205" t="s">
        <v>140</v>
      </c>
      <c r="C835" s="206"/>
      <c r="D835" s="100">
        <v>652.6</v>
      </c>
      <c r="E835" s="100">
        <f>D822*2</f>
        <v>7.4</v>
      </c>
      <c r="F835" s="46" t="s">
        <v>68</v>
      </c>
      <c r="G835" s="47">
        <f t="shared" si="22"/>
        <v>4829.2400000000007</v>
      </c>
      <c r="H835" s="233"/>
    </row>
    <row r="836" spans="2:8" ht="23.25" x14ac:dyDescent="0.25">
      <c r="B836" s="207" t="s">
        <v>141</v>
      </c>
      <c r="C836" s="208"/>
      <c r="D836" s="103">
        <v>526.99</v>
      </c>
      <c r="E836" s="103"/>
      <c r="F836" s="52" t="s">
        <v>68</v>
      </c>
      <c r="G836" s="53">
        <f t="shared" si="22"/>
        <v>0</v>
      </c>
      <c r="H836" s="233"/>
    </row>
    <row r="837" spans="2:8" ht="23.25" x14ac:dyDescent="0.25">
      <c r="B837" s="207" t="s">
        <v>73</v>
      </c>
      <c r="C837" s="208"/>
      <c r="D837" s="104">
        <v>5438.99</v>
      </c>
      <c r="E837" s="104">
        <f>D822</f>
        <v>3.7</v>
      </c>
      <c r="F837" s="52" t="s">
        <v>68</v>
      </c>
      <c r="G837" s="53">
        <f t="shared" si="22"/>
        <v>20124.262999999999</v>
      </c>
      <c r="H837" s="233"/>
    </row>
    <row r="838" spans="2:8" ht="23.25" x14ac:dyDescent="0.25">
      <c r="B838" s="207" t="s">
        <v>142</v>
      </c>
      <c r="C838" s="208"/>
      <c r="D838" s="104">
        <v>1672.77</v>
      </c>
      <c r="E838" s="104">
        <f>D822</f>
        <v>3.7</v>
      </c>
      <c r="F838" s="52" t="s">
        <v>68</v>
      </c>
      <c r="G838" s="53">
        <f t="shared" si="22"/>
        <v>6189.2489999999998</v>
      </c>
      <c r="H838" s="233"/>
    </row>
    <row r="839" spans="2:8" ht="23.25" x14ac:dyDescent="0.25">
      <c r="B839" s="207" t="s">
        <v>75</v>
      </c>
      <c r="C839" s="208"/>
      <c r="D839" s="104">
        <v>548.24</v>
      </c>
      <c r="E839" s="104">
        <f>D822</f>
        <v>3.7</v>
      </c>
      <c r="F839" s="52" t="s">
        <v>68</v>
      </c>
      <c r="G839" s="53">
        <f>D839*E839</f>
        <v>2028.4880000000001</v>
      </c>
      <c r="H839" s="233"/>
    </row>
    <row r="840" spans="2:8" ht="24" thickBot="1" x14ac:dyDescent="0.3">
      <c r="B840" s="201" t="s">
        <v>74</v>
      </c>
      <c r="C840" s="202"/>
      <c r="D840" s="101">
        <v>340.74</v>
      </c>
      <c r="E840" s="101">
        <f>D822*10</f>
        <v>37</v>
      </c>
      <c r="F840" s="48" t="s">
        <v>68</v>
      </c>
      <c r="G840" s="54">
        <f>D840*E840</f>
        <v>12607.380000000001</v>
      </c>
      <c r="H840" s="233"/>
    </row>
    <row r="841" spans="2:8" ht="23.25" x14ac:dyDescent="0.25">
      <c r="B841" s="16"/>
      <c r="C841" s="33"/>
      <c r="D841" s="33"/>
      <c r="E841" s="23"/>
      <c r="F841" s="23"/>
      <c r="G841" s="15"/>
      <c r="H841" s="65"/>
    </row>
    <row r="842" spans="2:8" ht="25.5" x14ac:dyDescent="0.25">
      <c r="B842" s="16"/>
      <c r="C842" s="26" t="s">
        <v>143</v>
      </c>
      <c r="D842" s="27"/>
      <c r="E842" s="16"/>
      <c r="F842" s="16"/>
      <c r="G842" s="15"/>
      <c r="H842" s="60"/>
    </row>
    <row r="843" spans="2:8" ht="18.75" x14ac:dyDescent="0.25">
      <c r="B843" s="16"/>
      <c r="C843" s="221" t="s">
        <v>144</v>
      </c>
      <c r="D843" s="57" t="s">
        <v>145</v>
      </c>
      <c r="E843" s="35">
        <f>ROUND((G831+D824)/D824,2)</f>
        <v>1.02</v>
      </c>
      <c r="F843" s="35"/>
      <c r="G843" s="17"/>
      <c r="H843" s="60"/>
    </row>
    <row r="844" spans="2:8" ht="23.25" x14ac:dyDescent="0.25">
      <c r="B844" s="16"/>
      <c r="C844" s="221"/>
      <c r="D844" s="57" t="s">
        <v>146</v>
      </c>
      <c r="E844" s="35">
        <f>ROUND((G832+G833+D824)/D824,2)</f>
        <v>1.01</v>
      </c>
      <c r="F844" s="35"/>
      <c r="G844" s="24"/>
      <c r="H844" s="66"/>
    </row>
    <row r="845" spans="2:8" ht="23.25" x14ac:dyDescent="0.25">
      <c r="B845" s="16"/>
      <c r="C845" s="221"/>
      <c r="D845" s="57" t="s">
        <v>147</v>
      </c>
      <c r="E845" s="35">
        <f>ROUND((G834+D824)/D824,2)</f>
        <v>1</v>
      </c>
      <c r="F845" s="17"/>
      <c r="G845" s="24"/>
      <c r="H845" s="60"/>
    </row>
    <row r="846" spans="2:8" ht="23.25" x14ac:dyDescent="0.25">
      <c r="B846" s="16"/>
      <c r="C846" s="221"/>
      <c r="D846" s="36" t="s">
        <v>148</v>
      </c>
      <c r="E846" s="37">
        <f>ROUND((SUM(G835:G840)+D824)/D824,2)</f>
        <v>2.4700000000000002</v>
      </c>
      <c r="F846" s="17"/>
      <c r="G846" s="24"/>
      <c r="H846" s="60"/>
    </row>
    <row r="847" spans="2:8" ht="25.5" x14ac:dyDescent="0.25">
      <c r="B847" s="16"/>
      <c r="C847" s="16"/>
      <c r="D847" s="38" t="s">
        <v>149</v>
      </c>
      <c r="E847" s="39">
        <f>SUM(E843:E846)-IF(D828="сплошная",3,2)</f>
        <v>2.5</v>
      </c>
      <c r="F847" s="40"/>
      <c r="G847" s="15"/>
      <c r="H847" s="60"/>
    </row>
    <row r="848" spans="2:8" ht="23.25" x14ac:dyDescent="0.25">
      <c r="B848" s="16"/>
      <c r="C848" s="16"/>
      <c r="D848" s="16"/>
      <c r="E848" s="41"/>
      <c r="F848" s="16"/>
      <c r="G848" s="15"/>
      <c r="H848" s="60"/>
    </row>
    <row r="849" spans="2:27" ht="25.5" x14ac:dyDescent="0.35">
      <c r="B849" s="25"/>
      <c r="C849" s="42" t="s">
        <v>150</v>
      </c>
      <c r="D849" s="222">
        <f>E847*D824</f>
        <v>77961.25</v>
      </c>
      <c r="E849" s="222"/>
      <c r="F849" s="16"/>
      <c r="G849" s="15"/>
      <c r="H849" s="60"/>
    </row>
    <row r="850" spans="2:27" ht="18.75" x14ac:dyDescent="0.3">
      <c r="B850" s="16"/>
      <c r="C850" s="43" t="s">
        <v>151</v>
      </c>
      <c r="D850" s="223">
        <f>D849/D823</f>
        <v>135.80679719889909</v>
      </c>
      <c r="E850" s="223"/>
      <c r="F850" s="16"/>
      <c r="G850" s="16"/>
      <c r="H850" s="67"/>
    </row>
    <row r="853" spans="2:27" ht="60.75" x14ac:dyDescent="0.8">
      <c r="B853" s="224" t="str">
        <f>CONCATENATE("ЛОТ № ",K856)</f>
        <v>ЛОТ № 24</v>
      </c>
      <c r="C853" s="224"/>
      <c r="D853" s="224"/>
      <c r="E853" s="224"/>
      <c r="F853" s="224"/>
      <c r="G853" s="224"/>
      <c r="H853" s="224"/>
    </row>
    <row r="854" spans="2:27" ht="18.75" x14ac:dyDescent="0.25">
      <c r="B854" s="225" t="s">
        <v>123</v>
      </c>
      <c r="C854" s="225"/>
      <c r="D854" s="225"/>
      <c r="E854" s="225"/>
      <c r="F854" s="225"/>
      <c r="G854" s="225"/>
      <c r="H854" s="60"/>
    </row>
    <row r="855" spans="2:27" ht="25.5" x14ac:dyDescent="0.25">
      <c r="B855" s="16"/>
      <c r="C855" s="26" t="s">
        <v>124</v>
      </c>
      <c r="D855" s="27"/>
      <c r="E855" s="16"/>
      <c r="F855" s="16"/>
      <c r="G855" s="15"/>
      <c r="H855" s="60"/>
      <c r="I855" s="61"/>
      <c r="J855" s="61"/>
      <c r="K855" s="61"/>
      <c r="L855" s="61" t="s">
        <v>86</v>
      </c>
      <c r="M855" s="61" t="s">
        <v>78</v>
      </c>
      <c r="N855" s="61" t="s">
        <v>79</v>
      </c>
      <c r="O855" s="61" t="s">
        <v>85</v>
      </c>
      <c r="P855" s="62" t="s">
        <v>80</v>
      </c>
      <c r="Q855" s="61" t="s">
        <v>69</v>
      </c>
      <c r="R855" s="7" t="s">
        <v>81</v>
      </c>
      <c r="S855" s="7" t="s">
        <v>153</v>
      </c>
      <c r="T855" s="61" t="s">
        <v>35</v>
      </c>
      <c r="U855" s="61" t="s">
        <v>131</v>
      </c>
      <c r="V855" s="61" t="s">
        <v>84</v>
      </c>
      <c r="W855" s="7" t="s">
        <v>82</v>
      </c>
      <c r="X855" s="7" t="s">
        <v>83</v>
      </c>
      <c r="Y855" s="61" t="s">
        <v>154</v>
      </c>
      <c r="Z855" s="61"/>
    </row>
    <row r="856" spans="2:27" ht="39.950000000000003" customHeight="1" x14ac:dyDescent="0.25">
      <c r="B856" s="17"/>
      <c r="C856" s="226" t="s">
        <v>125</v>
      </c>
      <c r="D856" s="229" t="s">
        <v>152</v>
      </c>
      <c r="E856" s="230"/>
      <c r="F856" s="230"/>
      <c r="G856" s="231"/>
      <c r="H856" s="63"/>
      <c r="I856" s="61" t="s">
        <v>77</v>
      </c>
      <c r="J856" s="61"/>
      <c r="K856" s="9">
        <v>24</v>
      </c>
      <c r="L856" s="68" t="s">
        <v>21</v>
      </c>
      <c r="M856" s="68">
        <v>9</v>
      </c>
      <c r="N856" s="68">
        <v>5</v>
      </c>
      <c r="O856" s="68">
        <v>1</v>
      </c>
      <c r="P856" s="62">
        <v>11</v>
      </c>
      <c r="Q856" s="7">
        <v>1797.62</v>
      </c>
      <c r="R856" s="7">
        <v>116907.04</v>
      </c>
      <c r="S856" s="9" t="s">
        <v>55</v>
      </c>
      <c r="T856" s="9" t="s">
        <v>16</v>
      </c>
      <c r="U856" s="9">
        <v>65</v>
      </c>
      <c r="V856" s="74">
        <v>1.36</v>
      </c>
      <c r="W856" s="7">
        <v>2.1800000000000002</v>
      </c>
      <c r="X856" s="7">
        <v>254857.35</v>
      </c>
      <c r="Y856" s="64">
        <v>141.80000000000001</v>
      </c>
      <c r="Z856" s="61"/>
      <c r="AA856" s="59">
        <v>1</v>
      </c>
    </row>
    <row r="857" spans="2:27" ht="19.5" x14ac:dyDescent="0.25">
      <c r="B857" s="17"/>
      <c r="C857" s="227"/>
      <c r="D857" s="232" t="str">
        <f>CONCATENATE(L856, " участковое лесничество")</f>
        <v>Тимерликовское участковое лесничество</v>
      </c>
      <c r="E857" s="232"/>
      <c r="F857" s="232"/>
      <c r="G857" s="232"/>
      <c r="H857" s="63"/>
      <c r="I857" s="61"/>
      <c r="J857" s="61">
        <v>24</v>
      </c>
      <c r="K857" s="61"/>
      <c r="L857" s="61"/>
      <c r="M857" s="61"/>
      <c r="N857" s="61"/>
      <c r="O857" s="61"/>
      <c r="P857" s="61"/>
      <c r="Q857" s="61"/>
      <c r="R857" s="61"/>
      <c r="S857" s="61"/>
      <c r="T857" s="61"/>
      <c r="U857" s="61"/>
      <c r="V857" s="61"/>
      <c r="W857" s="61"/>
      <c r="X857" s="61"/>
      <c r="Y857" s="61"/>
      <c r="Z857" s="61"/>
    </row>
    <row r="858" spans="2:27" ht="19.5" x14ac:dyDescent="0.25">
      <c r="B858" s="17"/>
      <c r="C858" s="228"/>
      <c r="D858" s="232" t="str">
        <f>CONCATENATE("кв. ",M856," ","выд."," ",N856," ","делянка", " ",O856)</f>
        <v>кв. 9 выд. 5 делянка 1</v>
      </c>
      <c r="E858" s="232"/>
      <c r="F858" s="232"/>
      <c r="G858" s="232"/>
      <c r="H858" s="63"/>
      <c r="I858" s="61"/>
      <c r="J858" s="61"/>
      <c r="K858" s="61"/>
      <c r="L858" s="61"/>
      <c r="M858" s="61"/>
      <c r="N858" s="61"/>
      <c r="O858" s="61"/>
      <c r="P858" s="61"/>
      <c r="Q858" s="61"/>
      <c r="R858" s="61"/>
      <c r="S858" s="61"/>
      <c r="T858" s="61"/>
      <c r="U858" s="61"/>
      <c r="V858" s="61"/>
      <c r="W858" s="61"/>
      <c r="X858" s="61"/>
      <c r="Y858" s="61"/>
      <c r="Z858" s="61"/>
    </row>
    <row r="859" spans="2:27" ht="23.25" x14ac:dyDescent="0.25">
      <c r="B859" s="16"/>
      <c r="C859" s="28" t="s">
        <v>126</v>
      </c>
      <c r="D859" s="18">
        <f>P856</f>
        <v>11</v>
      </c>
      <c r="E859" s="29"/>
      <c r="F859" s="17"/>
      <c r="G859" s="15"/>
      <c r="H859" s="60"/>
    </row>
    <row r="860" spans="2:27" ht="22.5" x14ac:dyDescent="0.25">
      <c r="B860" s="16"/>
      <c r="C860" s="30" t="s">
        <v>127</v>
      </c>
      <c r="D860" s="80">
        <f>Q856</f>
        <v>1797.62</v>
      </c>
      <c r="E860" s="209" t="s">
        <v>128</v>
      </c>
      <c r="F860" s="210"/>
      <c r="G860" s="213">
        <f>D861/D860</f>
        <v>65.034345412267328</v>
      </c>
      <c r="H860" s="60"/>
    </row>
    <row r="861" spans="2:27" ht="22.5" x14ac:dyDescent="0.25">
      <c r="B861" s="16"/>
      <c r="C861" s="30" t="s">
        <v>129</v>
      </c>
      <c r="D861" s="19">
        <f>R856</f>
        <v>116907.04</v>
      </c>
      <c r="E861" s="211"/>
      <c r="F861" s="212"/>
      <c r="G861" s="214"/>
      <c r="H861" s="60"/>
    </row>
    <row r="862" spans="2:27" ht="23.25" x14ac:dyDescent="0.25">
      <c r="B862" s="16"/>
      <c r="C862" s="31"/>
      <c r="D862" s="20"/>
      <c r="E862" s="32"/>
      <c r="F862" s="16"/>
      <c r="G862" s="15"/>
      <c r="H862" s="60"/>
    </row>
    <row r="863" spans="2:27" ht="23.25" x14ac:dyDescent="0.25">
      <c r="B863" s="16"/>
      <c r="C863" s="55" t="s">
        <v>130</v>
      </c>
      <c r="D863" s="69" t="str">
        <f>S856</f>
        <v>9Б1ОС</v>
      </c>
      <c r="E863" s="16"/>
      <c r="F863" s="16"/>
      <c r="G863" s="15"/>
      <c r="H863" s="60"/>
    </row>
    <row r="864" spans="2:27" ht="23.25" x14ac:dyDescent="0.25">
      <c r="B864" s="16"/>
      <c r="C864" s="55" t="s">
        <v>131</v>
      </c>
      <c r="D864" s="69">
        <f>U856</f>
        <v>65</v>
      </c>
      <c r="E864" s="16"/>
      <c r="F864" s="16"/>
      <c r="G864" s="15"/>
      <c r="H864" s="60"/>
    </row>
    <row r="865" spans="2:8" ht="23.25" x14ac:dyDescent="0.25">
      <c r="B865" s="16"/>
      <c r="C865" s="55" t="s">
        <v>132</v>
      </c>
      <c r="D865" s="56" t="s">
        <v>133</v>
      </c>
      <c r="E865" s="16"/>
      <c r="F865" s="16"/>
      <c r="G865" s="15"/>
      <c r="H865" s="60"/>
    </row>
    <row r="866" spans="2:8" ht="24" thickBot="1" x14ac:dyDescent="0.3">
      <c r="B866" s="16"/>
      <c r="C866" s="16"/>
      <c r="D866" s="16"/>
      <c r="E866" s="16"/>
      <c r="F866" s="16"/>
      <c r="G866" s="15"/>
      <c r="H866" s="60"/>
    </row>
    <row r="867" spans="2:8" ht="48" thickBot="1" x14ac:dyDescent="0.3">
      <c r="B867" s="215" t="s">
        <v>70</v>
      </c>
      <c r="C867" s="216"/>
      <c r="D867" s="21" t="s">
        <v>134</v>
      </c>
      <c r="E867" s="217" t="s">
        <v>135</v>
      </c>
      <c r="F867" s="218"/>
      <c r="G867" s="22" t="s">
        <v>136</v>
      </c>
      <c r="H867" s="60"/>
    </row>
    <row r="868" spans="2:8" ht="24" thickBot="1" x14ac:dyDescent="0.3">
      <c r="B868" s="219" t="s">
        <v>137</v>
      </c>
      <c r="C868" s="220"/>
      <c r="D868" s="99">
        <v>191.3</v>
      </c>
      <c r="E868" s="99">
        <f>D859</f>
        <v>11</v>
      </c>
      <c r="F868" s="44" t="s">
        <v>68</v>
      </c>
      <c r="G868" s="45">
        <f t="shared" ref="G868:G875" si="23">D868*E868</f>
        <v>2104.3000000000002</v>
      </c>
      <c r="H868" s="233"/>
    </row>
    <row r="869" spans="2:8" ht="23.25" x14ac:dyDescent="0.25">
      <c r="B869" s="205" t="s">
        <v>138</v>
      </c>
      <c r="C869" s="206"/>
      <c r="D869" s="100">
        <v>97.44</v>
      </c>
      <c r="E869" s="100">
        <f>V856</f>
        <v>1.36</v>
      </c>
      <c r="F869" s="46" t="s">
        <v>71</v>
      </c>
      <c r="G869" s="47">
        <f t="shared" si="23"/>
        <v>132.51840000000001</v>
      </c>
      <c r="H869" s="233"/>
    </row>
    <row r="870" spans="2:8" ht="24" thickBot="1" x14ac:dyDescent="0.3">
      <c r="B870" s="201" t="s">
        <v>139</v>
      </c>
      <c r="C870" s="202"/>
      <c r="D870" s="101">
        <v>151.63</v>
      </c>
      <c r="E870" s="101">
        <f>V856</f>
        <v>1.36</v>
      </c>
      <c r="F870" s="48" t="s">
        <v>71</v>
      </c>
      <c r="G870" s="49">
        <f t="shared" si="23"/>
        <v>206.21680000000001</v>
      </c>
      <c r="H870" s="233"/>
    </row>
    <row r="871" spans="2:8" ht="24" thickBot="1" x14ac:dyDescent="0.3">
      <c r="B871" s="203" t="s">
        <v>72</v>
      </c>
      <c r="C871" s="204"/>
      <c r="D871" s="102">
        <v>731.97</v>
      </c>
      <c r="E871" s="102"/>
      <c r="F871" s="50" t="s">
        <v>68</v>
      </c>
      <c r="G871" s="51">
        <f t="shared" si="23"/>
        <v>0</v>
      </c>
      <c r="H871" s="233"/>
    </row>
    <row r="872" spans="2:8" ht="23.25" x14ac:dyDescent="0.25">
      <c r="B872" s="205" t="s">
        <v>140</v>
      </c>
      <c r="C872" s="206"/>
      <c r="D872" s="100">
        <v>652.6</v>
      </c>
      <c r="E872" s="100">
        <f>D859*2</f>
        <v>22</v>
      </c>
      <c r="F872" s="46" t="s">
        <v>68</v>
      </c>
      <c r="G872" s="47">
        <f t="shared" si="23"/>
        <v>14357.2</v>
      </c>
      <c r="H872" s="233"/>
    </row>
    <row r="873" spans="2:8" ht="23.25" x14ac:dyDescent="0.25">
      <c r="B873" s="207" t="s">
        <v>141</v>
      </c>
      <c r="C873" s="208"/>
      <c r="D873" s="103">
        <v>526.99</v>
      </c>
      <c r="E873" s="103"/>
      <c r="F873" s="52" t="s">
        <v>68</v>
      </c>
      <c r="G873" s="53">
        <f t="shared" si="23"/>
        <v>0</v>
      </c>
      <c r="H873" s="233"/>
    </row>
    <row r="874" spans="2:8" ht="23.25" x14ac:dyDescent="0.25">
      <c r="B874" s="207" t="s">
        <v>73</v>
      </c>
      <c r="C874" s="208"/>
      <c r="D874" s="104">
        <v>5438.99</v>
      </c>
      <c r="E874" s="104">
        <f>D859</f>
        <v>11</v>
      </c>
      <c r="F874" s="52" t="s">
        <v>68</v>
      </c>
      <c r="G874" s="53">
        <f t="shared" si="23"/>
        <v>59828.89</v>
      </c>
      <c r="H874" s="233"/>
    </row>
    <row r="875" spans="2:8" ht="23.25" x14ac:dyDescent="0.25">
      <c r="B875" s="207" t="s">
        <v>142</v>
      </c>
      <c r="C875" s="208"/>
      <c r="D875" s="104">
        <v>1672.77</v>
      </c>
      <c r="E875" s="104">
        <f>D859</f>
        <v>11</v>
      </c>
      <c r="F875" s="52" t="s">
        <v>68</v>
      </c>
      <c r="G875" s="53">
        <f t="shared" si="23"/>
        <v>18400.47</v>
      </c>
      <c r="H875" s="233"/>
    </row>
    <row r="876" spans="2:8" ht="23.25" x14ac:dyDescent="0.25">
      <c r="B876" s="207" t="s">
        <v>75</v>
      </c>
      <c r="C876" s="208"/>
      <c r="D876" s="104">
        <v>548.24</v>
      </c>
      <c r="E876" s="104">
        <f>D859</f>
        <v>11</v>
      </c>
      <c r="F876" s="52" t="s">
        <v>68</v>
      </c>
      <c r="G876" s="53">
        <f>D876*E876</f>
        <v>6030.64</v>
      </c>
      <c r="H876" s="233"/>
    </row>
    <row r="877" spans="2:8" ht="24" thickBot="1" x14ac:dyDescent="0.3">
      <c r="B877" s="201" t="s">
        <v>74</v>
      </c>
      <c r="C877" s="202"/>
      <c r="D877" s="101">
        <v>340.74</v>
      </c>
      <c r="E877" s="101">
        <f>D859*10</f>
        <v>110</v>
      </c>
      <c r="F877" s="48" t="s">
        <v>68</v>
      </c>
      <c r="G877" s="54">
        <f>D877*E877</f>
        <v>37481.4</v>
      </c>
      <c r="H877" s="233"/>
    </row>
    <row r="878" spans="2:8" ht="23.25" x14ac:dyDescent="0.25">
      <c r="B878" s="16"/>
      <c r="C878" s="33"/>
      <c r="D878" s="33"/>
      <c r="E878" s="23"/>
      <c r="F878" s="23"/>
      <c r="G878" s="15"/>
      <c r="H878" s="65"/>
    </row>
    <row r="879" spans="2:8" ht="25.5" x14ac:dyDescent="0.25">
      <c r="B879" s="16"/>
      <c r="C879" s="26" t="s">
        <v>143</v>
      </c>
      <c r="D879" s="27"/>
      <c r="E879" s="16"/>
      <c r="F879" s="16"/>
      <c r="G879" s="15"/>
      <c r="H879" s="60"/>
    </row>
    <row r="880" spans="2:8" ht="18.75" x14ac:dyDescent="0.25">
      <c r="B880" s="16"/>
      <c r="C880" s="221" t="s">
        <v>144</v>
      </c>
      <c r="D880" s="57" t="s">
        <v>145</v>
      </c>
      <c r="E880" s="35">
        <f>ROUND((G868+D861)/D861,2)</f>
        <v>1.02</v>
      </c>
      <c r="F880" s="35"/>
      <c r="G880" s="17"/>
      <c r="H880" s="60"/>
    </row>
    <row r="881" spans="2:27" ht="23.25" x14ac:dyDescent="0.25">
      <c r="B881" s="16"/>
      <c r="C881" s="221"/>
      <c r="D881" s="57" t="s">
        <v>146</v>
      </c>
      <c r="E881" s="35">
        <f>ROUND((G869+G870+D861)/D861,2)</f>
        <v>1</v>
      </c>
      <c r="F881" s="35"/>
      <c r="G881" s="24"/>
      <c r="H881" s="66"/>
    </row>
    <row r="882" spans="2:27" ht="23.25" x14ac:dyDescent="0.25">
      <c r="B882" s="16"/>
      <c r="C882" s="221"/>
      <c r="D882" s="57" t="s">
        <v>147</v>
      </c>
      <c r="E882" s="35">
        <f>ROUND((G871+D861)/D861,2)</f>
        <v>1</v>
      </c>
      <c r="F882" s="17"/>
      <c r="G882" s="24"/>
      <c r="H882" s="60"/>
    </row>
    <row r="883" spans="2:27" ht="23.25" x14ac:dyDescent="0.25">
      <c r="B883" s="16"/>
      <c r="C883" s="221"/>
      <c r="D883" s="36" t="s">
        <v>148</v>
      </c>
      <c r="E883" s="37">
        <f>ROUND((SUM(G872:G877)+D861)/D861,2)</f>
        <v>2.16</v>
      </c>
      <c r="F883" s="17"/>
      <c r="G883" s="24"/>
      <c r="H883" s="60"/>
    </row>
    <row r="884" spans="2:27" ht="25.5" x14ac:dyDescent="0.25">
      <c r="B884" s="16"/>
      <c r="C884" s="16"/>
      <c r="D884" s="38" t="s">
        <v>149</v>
      </c>
      <c r="E884" s="39">
        <f>SUM(E880:E883)-IF(D865="сплошная",3,2)</f>
        <v>2.1799999999999997</v>
      </c>
      <c r="F884" s="40"/>
      <c r="G884" s="15"/>
      <c r="H884" s="60"/>
    </row>
    <row r="885" spans="2:27" ht="23.25" x14ac:dyDescent="0.25">
      <c r="B885" s="16"/>
      <c r="C885" s="16"/>
      <c r="D885" s="16"/>
      <c r="E885" s="41"/>
      <c r="F885" s="16"/>
      <c r="G885" s="15"/>
      <c r="H885" s="60"/>
    </row>
    <row r="886" spans="2:27" ht="25.5" x14ac:dyDescent="0.35">
      <c r="B886" s="25"/>
      <c r="C886" s="42" t="s">
        <v>150</v>
      </c>
      <c r="D886" s="222">
        <f>E884*D861</f>
        <v>254857.34719999996</v>
      </c>
      <c r="E886" s="222"/>
      <c r="F886" s="16"/>
      <c r="G886" s="15"/>
      <c r="H886" s="60"/>
    </row>
    <row r="887" spans="2:27" ht="18.75" x14ac:dyDescent="0.3">
      <c r="B887" s="16"/>
      <c r="C887" s="43" t="s">
        <v>151</v>
      </c>
      <c r="D887" s="223">
        <f>D886/D860</f>
        <v>141.77487299874278</v>
      </c>
      <c r="E887" s="223"/>
      <c r="F887" s="16"/>
      <c r="G887" s="16"/>
      <c r="H887" s="67"/>
    </row>
    <row r="890" spans="2:27" ht="60.75" x14ac:dyDescent="0.8">
      <c r="B890" s="224" t="str">
        <f>CONCATENATE("ЛОТ № ",K893)</f>
        <v>ЛОТ № 25</v>
      </c>
      <c r="C890" s="224"/>
      <c r="D890" s="224"/>
      <c r="E890" s="224"/>
      <c r="F890" s="224"/>
      <c r="G890" s="224"/>
      <c r="H890" s="224"/>
    </row>
    <row r="891" spans="2:27" ht="18.75" x14ac:dyDescent="0.25">
      <c r="B891" s="225" t="s">
        <v>123</v>
      </c>
      <c r="C891" s="225"/>
      <c r="D891" s="225"/>
      <c r="E891" s="225"/>
      <c r="F891" s="225"/>
      <c r="G891" s="225"/>
      <c r="H891" s="60"/>
    </row>
    <row r="892" spans="2:27" ht="25.5" x14ac:dyDescent="0.25">
      <c r="B892" s="16"/>
      <c r="C892" s="26" t="s">
        <v>124</v>
      </c>
      <c r="D892" s="27"/>
      <c r="E892" s="16"/>
      <c r="F892" s="16"/>
      <c r="G892" s="15"/>
      <c r="H892" s="60"/>
      <c r="I892" s="61"/>
      <c r="J892" s="61"/>
      <c r="K892" s="61"/>
      <c r="L892" s="61" t="s">
        <v>86</v>
      </c>
      <c r="M892" s="61" t="s">
        <v>78</v>
      </c>
      <c r="N892" s="61" t="s">
        <v>79</v>
      </c>
      <c r="O892" s="61" t="s">
        <v>85</v>
      </c>
      <c r="P892" s="62" t="s">
        <v>80</v>
      </c>
      <c r="Q892" s="61" t="s">
        <v>69</v>
      </c>
      <c r="R892" s="7" t="s">
        <v>81</v>
      </c>
      <c r="S892" s="7" t="s">
        <v>153</v>
      </c>
      <c r="T892" s="61" t="s">
        <v>35</v>
      </c>
      <c r="U892" s="61" t="s">
        <v>131</v>
      </c>
      <c r="V892" s="61" t="s">
        <v>84</v>
      </c>
      <c r="W892" s="7" t="s">
        <v>82</v>
      </c>
      <c r="X892" s="7" t="s">
        <v>83</v>
      </c>
      <c r="Y892" s="61" t="s">
        <v>154</v>
      </c>
      <c r="Z892" s="61"/>
    </row>
    <row r="893" spans="2:27" ht="39.950000000000003" customHeight="1" x14ac:dyDescent="0.25">
      <c r="B893" s="17"/>
      <c r="C893" s="226" t="s">
        <v>125</v>
      </c>
      <c r="D893" s="229" t="s">
        <v>152</v>
      </c>
      <c r="E893" s="230"/>
      <c r="F893" s="230"/>
      <c r="G893" s="231"/>
      <c r="H893" s="63"/>
      <c r="I893" s="61" t="s">
        <v>77</v>
      </c>
      <c r="J893" s="61"/>
      <c r="K893" s="9">
        <v>25</v>
      </c>
      <c r="L893" s="68" t="s">
        <v>21</v>
      </c>
      <c r="M893" s="68">
        <v>29</v>
      </c>
      <c r="N893" s="68">
        <v>8</v>
      </c>
      <c r="O893" s="68">
        <v>1</v>
      </c>
      <c r="P893" s="62">
        <v>2.5</v>
      </c>
      <c r="Q893" s="7">
        <v>531.91</v>
      </c>
      <c r="R893" s="7">
        <v>16067.35</v>
      </c>
      <c r="S893" s="9" t="s">
        <v>46</v>
      </c>
      <c r="T893" s="9" t="s">
        <v>17</v>
      </c>
      <c r="U893" s="9">
        <v>55</v>
      </c>
      <c r="V893" s="74">
        <v>0.72</v>
      </c>
      <c r="W893" s="7">
        <v>2.97</v>
      </c>
      <c r="X893" s="7">
        <v>47720.03</v>
      </c>
      <c r="Y893" s="64">
        <v>89.7</v>
      </c>
      <c r="Z893" s="61"/>
      <c r="AA893" s="59">
        <v>1</v>
      </c>
    </row>
    <row r="894" spans="2:27" ht="19.5" x14ac:dyDescent="0.25">
      <c r="B894" s="17"/>
      <c r="C894" s="227"/>
      <c r="D894" s="232" t="str">
        <f>CONCATENATE(L893, " участковое лесничество")</f>
        <v>Тимерликовское участковое лесничество</v>
      </c>
      <c r="E894" s="232"/>
      <c r="F894" s="232"/>
      <c r="G894" s="232"/>
      <c r="H894" s="63"/>
      <c r="I894" s="61"/>
      <c r="J894" s="61">
        <v>25</v>
      </c>
      <c r="K894" s="61"/>
      <c r="L894" s="61"/>
      <c r="M894" s="61"/>
      <c r="N894" s="61"/>
      <c r="O894" s="61"/>
      <c r="P894" s="61"/>
      <c r="Q894" s="61"/>
      <c r="R894" s="61"/>
      <c r="S894" s="61"/>
      <c r="T894" s="61"/>
      <c r="U894" s="61"/>
      <c r="V894" s="61"/>
      <c r="W894" s="61"/>
      <c r="X894" s="61"/>
      <c r="Y894" s="61"/>
      <c r="Z894" s="61"/>
    </row>
    <row r="895" spans="2:27" ht="19.5" x14ac:dyDescent="0.25">
      <c r="B895" s="17"/>
      <c r="C895" s="228"/>
      <c r="D895" s="232" t="str">
        <f>CONCATENATE("кв. ",M893," ","выд."," ",N893," ","делянка", " ",O893)</f>
        <v>кв. 29 выд. 8 делянка 1</v>
      </c>
      <c r="E895" s="232"/>
      <c r="F895" s="232"/>
      <c r="G895" s="232"/>
      <c r="H895" s="63"/>
      <c r="I895" s="61"/>
      <c r="J895" s="61"/>
      <c r="K895" s="61"/>
      <c r="L895" s="61"/>
      <c r="M895" s="61"/>
      <c r="N895" s="61"/>
      <c r="O895" s="61"/>
      <c r="P895" s="61"/>
      <c r="Q895" s="61"/>
      <c r="R895" s="61"/>
      <c r="S895" s="61"/>
      <c r="T895" s="61"/>
      <c r="U895" s="61"/>
      <c r="V895" s="61"/>
      <c r="W895" s="61"/>
      <c r="X895" s="61"/>
      <c r="Y895" s="61"/>
      <c r="Z895" s="61"/>
    </row>
    <row r="896" spans="2:27" ht="23.25" x14ac:dyDescent="0.25">
      <c r="B896" s="16"/>
      <c r="C896" s="28" t="s">
        <v>126</v>
      </c>
      <c r="D896" s="18">
        <f>P893</f>
        <v>2.5</v>
      </c>
      <c r="E896" s="29"/>
      <c r="F896" s="17"/>
      <c r="G896" s="15"/>
      <c r="H896" s="60"/>
    </row>
    <row r="897" spans="2:8" ht="22.5" x14ac:dyDescent="0.25">
      <c r="B897" s="16"/>
      <c r="C897" s="30" t="s">
        <v>127</v>
      </c>
      <c r="D897" s="80">
        <f>Q893</f>
        <v>531.91</v>
      </c>
      <c r="E897" s="209" t="s">
        <v>128</v>
      </c>
      <c r="F897" s="210"/>
      <c r="G897" s="213">
        <f>D898/D897</f>
        <v>30.206895903442316</v>
      </c>
      <c r="H897" s="60"/>
    </row>
    <row r="898" spans="2:8" ht="22.5" x14ac:dyDescent="0.25">
      <c r="B898" s="16"/>
      <c r="C898" s="30" t="s">
        <v>129</v>
      </c>
      <c r="D898" s="19">
        <f>R893</f>
        <v>16067.35</v>
      </c>
      <c r="E898" s="211"/>
      <c r="F898" s="212"/>
      <c r="G898" s="214"/>
      <c r="H898" s="60"/>
    </row>
    <row r="899" spans="2:8" ht="23.25" x14ac:dyDescent="0.25">
      <c r="B899" s="16"/>
      <c r="C899" s="31"/>
      <c r="D899" s="20"/>
      <c r="E899" s="32"/>
      <c r="F899" s="16"/>
      <c r="G899" s="15"/>
      <c r="H899" s="60"/>
    </row>
    <row r="900" spans="2:8" ht="23.25" x14ac:dyDescent="0.25">
      <c r="B900" s="16"/>
      <c r="C900" s="55" t="s">
        <v>130</v>
      </c>
      <c r="D900" s="69" t="str">
        <f>S893</f>
        <v>8ОС2Б</v>
      </c>
      <c r="E900" s="16"/>
      <c r="F900" s="16"/>
      <c r="G900" s="15"/>
      <c r="H900" s="60"/>
    </row>
    <row r="901" spans="2:8" ht="23.25" x14ac:dyDescent="0.25">
      <c r="B901" s="16"/>
      <c r="C901" s="55" t="s">
        <v>131</v>
      </c>
      <c r="D901" s="69">
        <f>U893</f>
        <v>55</v>
      </c>
      <c r="E901" s="16"/>
      <c r="F901" s="16"/>
      <c r="G901" s="15"/>
      <c r="H901" s="60"/>
    </row>
    <row r="902" spans="2:8" ht="23.25" x14ac:dyDescent="0.25">
      <c r="B902" s="16"/>
      <c r="C902" s="55" t="s">
        <v>132</v>
      </c>
      <c r="D902" s="56" t="s">
        <v>133</v>
      </c>
      <c r="E902" s="16"/>
      <c r="F902" s="16"/>
      <c r="G902" s="15"/>
      <c r="H902" s="60"/>
    </row>
    <row r="903" spans="2:8" ht="24" thickBot="1" x14ac:dyDescent="0.3">
      <c r="B903" s="16"/>
      <c r="C903" s="16"/>
      <c r="D903" s="16"/>
      <c r="E903" s="16"/>
      <c r="F903" s="16"/>
      <c r="G903" s="15"/>
      <c r="H903" s="60"/>
    </row>
    <row r="904" spans="2:8" ht="48" thickBot="1" x14ac:dyDescent="0.3">
      <c r="B904" s="215" t="s">
        <v>70</v>
      </c>
      <c r="C904" s="216"/>
      <c r="D904" s="21" t="s">
        <v>134</v>
      </c>
      <c r="E904" s="217" t="s">
        <v>135</v>
      </c>
      <c r="F904" s="218"/>
      <c r="G904" s="22" t="s">
        <v>136</v>
      </c>
      <c r="H904" s="60"/>
    </row>
    <row r="905" spans="2:8" ht="24" thickBot="1" x14ac:dyDescent="0.3">
      <c r="B905" s="219" t="s">
        <v>137</v>
      </c>
      <c r="C905" s="220"/>
      <c r="D905" s="99">
        <v>191.3</v>
      </c>
      <c r="E905" s="99">
        <f>D896</f>
        <v>2.5</v>
      </c>
      <c r="F905" s="44" t="s">
        <v>68</v>
      </c>
      <c r="G905" s="45">
        <f t="shared" ref="G905:G912" si="24">D905*E905</f>
        <v>478.25</v>
      </c>
      <c r="H905" s="233"/>
    </row>
    <row r="906" spans="2:8" ht="23.25" x14ac:dyDescent="0.25">
      <c r="B906" s="205" t="s">
        <v>138</v>
      </c>
      <c r="C906" s="206"/>
      <c r="D906" s="100">
        <v>97.44</v>
      </c>
      <c r="E906" s="100">
        <f>V893</f>
        <v>0.72</v>
      </c>
      <c r="F906" s="46" t="s">
        <v>71</v>
      </c>
      <c r="G906" s="47">
        <f t="shared" si="24"/>
        <v>70.15679999999999</v>
      </c>
      <c r="H906" s="233"/>
    </row>
    <row r="907" spans="2:8" ht="24" thickBot="1" x14ac:dyDescent="0.3">
      <c r="B907" s="201" t="s">
        <v>139</v>
      </c>
      <c r="C907" s="202"/>
      <c r="D907" s="101">
        <v>151.63</v>
      </c>
      <c r="E907" s="101">
        <f>V893</f>
        <v>0.72</v>
      </c>
      <c r="F907" s="48" t="s">
        <v>71</v>
      </c>
      <c r="G907" s="49">
        <f t="shared" si="24"/>
        <v>109.17359999999999</v>
      </c>
      <c r="H907" s="233"/>
    </row>
    <row r="908" spans="2:8" ht="24" thickBot="1" x14ac:dyDescent="0.3">
      <c r="B908" s="203" t="s">
        <v>72</v>
      </c>
      <c r="C908" s="204"/>
      <c r="D908" s="102">
        <v>731.97</v>
      </c>
      <c r="E908" s="102"/>
      <c r="F908" s="50" t="s">
        <v>68</v>
      </c>
      <c r="G908" s="51">
        <f t="shared" si="24"/>
        <v>0</v>
      </c>
      <c r="H908" s="233"/>
    </row>
    <row r="909" spans="2:8" ht="23.25" x14ac:dyDescent="0.25">
      <c r="B909" s="205" t="s">
        <v>140</v>
      </c>
      <c r="C909" s="206"/>
      <c r="D909" s="100">
        <v>652.6</v>
      </c>
      <c r="E909" s="100">
        <f>D896*2</f>
        <v>5</v>
      </c>
      <c r="F909" s="46" t="s">
        <v>68</v>
      </c>
      <c r="G909" s="47">
        <f t="shared" si="24"/>
        <v>3263</v>
      </c>
      <c r="H909" s="233"/>
    </row>
    <row r="910" spans="2:8" ht="23.25" x14ac:dyDescent="0.25">
      <c r="B910" s="207" t="s">
        <v>141</v>
      </c>
      <c r="C910" s="208"/>
      <c r="D910" s="103">
        <v>526.99</v>
      </c>
      <c r="E910" s="103"/>
      <c r="F910" s="52" t="s">
        <v>68</v>
      </c>
      <c r="G910" s="53">
        <f t="shared" si="24"/>
        <v>0</v>
      </c>
      <c r="H910" s="233"/>
    </row>
    <row r="911" spans="2:8" ht="23.25" x14ac:dyDescent="0.25">
      <c r="B911" s="207" t="s">
        <v>73</v>
      </c>
      <c r="C911" s="208"/>
      <c r="D911" s="104">
        <v>5438.99</v>
      </c>
      <c r="E911" s="104">
        <f>D896</f>
        <v>2.5</v>
      </c>
      <c r="F911" s="52" t="s">
        <v>68</v>
      </c>
      <c r="G911" s="53">
        <f t="shared" si="24"/>
        <v>13597.474999999999</v>
      </c>
      <c r="H911" s="233"/>
    </row>
    <row r="912" spans="2:8" ht="23.25" x14ac:dyDescent="0.25">
      <c r="B912" s="207" t="s">
        <v>142</v>
      </c>
      <c r="C912" s="208"/>
      <c r="D912" s="104">
        <v>1672.77</v>
      </c>
      <c r="E912" s="104">
        <f>D896</f>
        <v>2.5</v>
      </c>
      <c r="F912" s="52" t="s">
        <v>68</v>
      </c>
      <c r="G912" s="53">
        <f t="shared" si="24"/>
        <v>4181.9250000000002</v>
      </c>
      <c r="H912" s="233"/>
    </row>
    <row r="913" spans="2:8" ht="23.25" x14ac:dyDescent="0.25">
      <c r="B913" s="207" t="s">
        <v>75</v>
      </c>
      <c r="C913" s="208"/>
      <c r="D913" s="104">
        <v>548.24</v>
      </c>
      <c r="E913" s="104">
        <f>D896</f>
        <v>2.5</v>
      </c>
      <c r="F913" s="52" t="s">
        <v>68</v>
      </c>
      <c r="G913" s="53">
        <f>D913*E913</f>
        <v>1370.6</v>
      </c>
      <c r="H913" s="233"/>
    </row>
    <row r="914" spans="2:8" ht="24" thickBot="1" x14ac:dyDescent="0.3">
      <c r="B914" s="201" t="s">
        <v>74</v>
      </c>
      <c r="C914" s="202"/>
      <c r="D914" s="101">
        <v>340.74</v>
      </c>
      <c r="E914" s="101">
        <f>D896*10</f>
        <v>25</v>
      </c>
      <c r="F914" s="48" t="s">
        <v>68</v>
      </c>
      <c r="G914" s="54">
        <f>D914*E914</f>
        <v>8518.5</v>
      </c>
      <c r="H914" s="233"/>
    </row>
    <row r="915" spans="2:8" ht="23.25" x14ac:dyDescent="0.25">
      <c r="B915" s="16"/>
      <c r="C915" s="33"/>
      <c r="D915" s="33"/>
      <c r="E915" s="23"/>
      <c r="F915" s="23"/>
      <c r="G915" s="15"/>
      <c r="H915" s="65"/>
    </row>
    <row r="916" spans="2:8" ht="25.5" x14ac:dyDescent="0.25">
      <c r="B916" s="16"/>
      <c r="C916" s="26" t="s">
        <v>143</v>
      </c>
      <c r="D916" s="27"/>
      <c r="E916" s="16"/>
      <c r="F916" s="16"/>
      <c r="G916" s="15"/>
      <c r="H916" s="60"/>
    </row>
    <row r="917" spans="2:8" ht="18.75" x14ac:dyDescent="0.25">
      <c r="B917" s="16"/>
      <c r="C917" s="221" t="s">
        <v>144</v>
      </c>
      <c r="D917" s="57" t="s">
        <v>145</v>
      </c>
      <c r="E917" s="35">
        <f>ROUND((G905+D898)/D898,2)</f>
        <v>1.03</v>
      </c>
      <c r="F917" s="35"/>
      <c r="G917" s="17"/>
      <c r="H917" s="60"/>
    </row>
    <row r="918" spans="2:8" ht="23.25" x14ac:dyDescent="0.25">
      <c r="B918" s="16"/>
      <c r="C918" s="221"/>
      <c r="D918" s="57" t="s">
        <v>146</v>
      </c>
      <c r="E918" s="35">
        <f>ROUND((G906+G907+D898)/D898,2)</f>
        <v>1.01</v>
      </c>
      <c r="F918" s="35"/>
      <c r="G918" s="24"/>
      <c r="H918" s="66"/>
    </row>
    <row r="919" spans="2:8" ht="23.25" x14ac:dyDescent="0.25">
      <c r="B919" s="16"/>
      <c r="C919" s="221"/>
      <c r="D919" s="57" t="s">
        <v>147</v>
      </c>
      <c r="E919" s="35">
        <f>ROUND((G908+D898)/D898,2)</f>
        <v>1</v>
      </c>
      <c r="F919" s="17"/>
      <c r="G919" s="24"/>
      <c r="H919" s="60"/>
    </row>
    <row r="920" spans="2:8" ht="23.25" x14ac:dyDescent="0.25">
      <c r="B920" s="16"/>
      <c r="C920" s="221"/>
      <c r="D920" s="36" t="s">
        <v>148</v>
      </c>
      <c r="E920" s="37">
        <f>ROUND((SUM(G909:G914)+D898)/D898,2)</f>
        <v>2.93</v>
      </c>
      <c r="F920" s="17"/>
      <c r="G920" s="24"/>
      <c r="H920" s="60"/>
    </row>
    <row r="921" spans="2:8" ht="25.5" x14ac:dyDescent="0.25">
      <c r="B921" s="16"/>
      <c r="C921" s="16"/>
      <c r="D921" s="38" t="s">
        <v>149</v>
      </c>
      <c r="E921" s="39">
        <f>SUM(E917:E920)-IF(D902="сплошная",3,2)</f>
        <v>2.9700000000000006</v>
      </c>
      <c r="F921" s="40"/>
      <c r="G921" s="15"/>
      <c r="H921" s="60"/>
    </row>
    <row r="922" spans="2:8" ht="23.25" x14ac:dyDescent="0.25">
      <c r="B922" s="16"/>
      <c r="C922" s="16"/>
      <c r="D922" s="16"/>
      <c r="E922" s="41"/>
      <c r="F922" s="16"/>
      <c r="G922" s="15"/>
      <c r="H922" s="60"/>
    </row>
    <row r="923" spans="2:8" ht="25.5" x14ac:dyDescent="0.35">
      <c r="B923" s="25"/>
      <c r="C923" s="42" t="s">
        <v>150</v>
      </c>
      <c r="D923" s="222">
        <f>E921*D898</f>
        <v>47720.029500000011</v>
      </c>
      <c r="E923" s="222"/>
      <c r="F923" s="16"/>
      <c r="G923" s="15"/>
      <c r="H923" s="60"/>
    </row>
    <row r="924" spans="2:8" ht="18.75" x14ac:dyDescent="0.3">
      <c r="B924" s="16"/>
      <c r="C924" s="43" t="s">
        <v>151</v>
      </c>
      <c r="D924" s="223">
        <f>D923/D897</f>
        <v>89.714480833223689</v>
      </c>
      <c r="E924" s="223"/>
      <c r="F924" s="16"/>
      <c r="G924" s="16"/>
      <c r="H924" s="67"/>
    </row>
    <row r="927" spans="2:8" ht="60.75" x14ac:dyDescent="0.8">
      <c r="B927" s="224" t="str">
        <f>CONCATENATE("ЛОТ № ",K930)</f>
        <v>ЛОТ № 26</v>
      </c>
      <c r="C927" s="224"/>
      <c r="D927" s="224"/>
      <c r="E927" s="224"/>
      <c r="F927" s="224"/>
      <c r="G927" s="224"/>
      <c r="H927" s="224"/>
    </row>
    <row r="928" spans="2:8" ht="18.75" x14ac:dyDescent="0.25">
      <c r="B928" s="225" t="s">
        <v>123</v>
      </c>
      <c r="C928" s="225"/>
      <c r="D928" s="225"/>
      <c r="E928" s="225"/>
      <c r="F928" s="225"/>
      <c r="G928" s="225"/>
      <c r="H928" s="60"/>
    </row>
    <row r="929" spans="2:27" ht="25.5" x14ac:dyDescent="0.25">
      <c r="B929" s="16"/>
      <c r="C929" s="26" t="s">
        <v>124</v>
      </c>
      <c r="D929" s="27"/>
      <c r="E929" s="16"/>
      <c r="F929" s="16"/>
      <c r="G929" s="15"/>
      <c r="H929" s="60"/>
      <c r="I929" s="61"/>
      <c r="J929" s="61"/>
      <c r="K929" s="61"/>
      <c r="L929" s="61" t="s">
        <v>86</v>
      </c>
      <c r="M929" s="61" t="s">
        <v>78</v>
      </c>
      <c r="N929" s="61" t="s">
        <v>79</v>
      </c>
      <c r="O929" s="61" t="s">
        <v>85</v>
      </c>
      <c r="P929" s="62" t="s">
        <v>80</v>
      </c>
      <c r="Q929" s="61" t="s">
        <v>69</v>
      </c>
      <c r="R929" s="7" t="s">
        <v>81</v>
      </c>
      <c r="S929" s="7" t="s">
        <v>153</v>
      </c>
      <c r="T929" s="61" t="s">
        <v>35</v>
      </c>
      <c r="U929" s="61" t="s">
        <v>131</v>
      </c>
      <c r="V929" s="61" t="s">
        <v>84</v>
      </c>
      <c r="W929" s="7" t="s">
        <v>82</v>
      </c>
      <c r="X929" s="7" t="s">
        <v>83</v>
      </c>
      <c r="Y929" s="61" t="s">
        <v>154</v>
      </c>
      <c r="Z929" s="61"/>
    </row>
    <row r="930" spans="2:27" ht="39.950000000000003" customHeight="1" x14ac:dyDescent="0.25">
      <c r="B930" s="17"/>
      <c r="C930" s="226" t="s">
        <v>125</v>
      </c>
      <c r="D930" s="229" t="s">
        <v>152</v>
      </c>
      <c r="E930" s="230"/>
      <c r="F930" s="230"/>
      <c r="G930" s="231"/>
      <c r="H930" s="63"/>
      <c r="I930" s="61" t="s">
        <v>77</v>
      </c>
      <c r="J930" s="61"/>
      <c r="K930" s="9">
        <v>26</v>
      </c>
      <c r="L930" s="68" t="s">
        <v>21</v>
      </c>
      <c r="M930" s="68">
        <v>29</v>
      </c>
      <c r="N930" s="68">
        <v>18</v>
      </c>
      <c r="O930" s="68">
        <v>2</v>
      </c>
      <c r="P930" s="62">
        <v>3.5</v>
      </c>
      <c r="Q930" s="7">
        <v>670.39</v>
      </c>
      <c r="R930" s="7">
        <v>19098.05</v>
      </c>
      <c r="S930" s="9" t="s">
        <v>58</v>
      </c>
      <c r="T930" s="9" t="s">
        <v>17</v>
      </c>
      <c r="U930" s="9">
        <v>55</v>
      </c>
      <c r="V930" s="74">
        <v>0.93</v>
      </c>
      <c r="W930" s="7">
        <v>3.32</v>
      </c>
      <c r="X930" s="7">
        <v>63405.53</v>
      </c>
      <c r="Y930" s="64">
        <v>94.6</v>
      </c>
      <c r="Z930" s="61"/>
      <c r="AA930" s="59">
        <v>1</v>
      </c>
    </row>
    <row r="931" spans="2:27" ht="19.5" x14ac:dyDescent="0.25">
      <c r="B931" s="17"/>
      <c r="C931" s="227"/>
      <c r="D931" s="232" t="str">
        <f>CONCATENATE(L930, " участковое лесничество")</f>
        <v>Тимерликовское участковое лесничество</v>
      </c>
      <c r="E931" s="232"/>
      <c r="F931" s="232"/>
      <c r="G931" s="232"/>
      <c r="H931" s="63"/>
      <c r="I931" s="61"/>
      <c r="J931" s="61">
        <v>26</v>
      </c>
      <c r="K931" s="61"/>
      <c r="L931" s="61"/>
      <c r="M931" s="61"/>
      <c r="N931" s="61"/>
      <c r="O931" s="61"/>
      <c r="P931" s="61"/>
      <c r="Q931" s="61"/>
      <c r="R931" s="61"/>
      <c r="S931" s="61"/>
      <c r="T931" s="61"/>
      <c r="U931" s="61"/>
      <c r="V931" s="61"/>
      <c r="W931" s="61"/>
      <c r="X931" s="61"/>
      <c r="Y931" s="61"/>
      <c r="Z931" s="61"/>
    </row>
    <row r="932" spans="2:27" ht="19.5" x14ac:dyDescent="0.25">
      <c r="B932" s="17"/>
      <c r="C932" s="228"/>
      <c r="D932" s="232" t="str">
        <f>CONCATENATE("кв. ",M930," ","выд."," ",N930," ","делянка", " ",O930)</f>
        <v>кв. 29 выд. 18 делянка 2</v>
      </c>
      <c r="E932" s="232"/>
      <c r="F932" s="232"/>
      <c r="G932" s="232"/>
      <c r="H932" s="63"/>
      <c r="I932" s="61"/>
      <c r="J932" s="61"/>
      <c r="K932" s="61"/>
      <c r="L932" s="61"/>
      <c r="M932" s="61"/>
      <c r="N932" s="61"/>
      <c r="O932" s="61"/>
      <c r="P932" s="61"/>
      <c r="Q932" s="61"/>
      <c r="R932" s="61"/>
      <c r="S932" s="61"/>
      <c r="T932" s="61"/>
      <c r="U932" s="61"/>
      <c r="V932" s="61"/>
      <c r="W932" s="61"/>
      <c r="X932" s="61"/>
      <c r="Y932" s="61"/>
      <c r="Z932" s="61"/>
    </row>
    <row r="933" spans="2:27" ht="23.25" x14ac:dyDescent="0.25">
      <c r="B933" s="16"/>
      <c r="C933" s="28" t="s">
        <v>126</v>
      </c>
      <c r="D933" s="18">
        <f>P930</f>
        <v>3.5</v>
      </c>
      <c r="E933" s="29"/>
      <c r="F933" s="17"/>
      <c r="G933" s="15"/>
      <c r="H933" s="60"/>
    </row>
    <row r="934" spans="2:27" ht="22.5" x14ac:dyDescent="0.25">
      <c r="B934" s="16"/>
      <c r="C934" s="30" t="s">
        <v>127</v>
      </c>
      <c r="D934" s="80">
        <f>Q930</f>
        <v>670.39</v>
      </c>
      <c r="E934" s="209" t="s">
        <v>128</v>
      </c>
      <c r="F934" s="210"/>
      <c r="G934" s="213">
        <f>D935/D934</f>
        <v>28.48796968928534</v>
      </c>
      <c r="H934" s="60"/>
    </row>
    <row r="935" spans="2:27" ht="22.5" x14ac:dyDescent="0.25">
      <c r="B935" s="16"/>
      <c r="C935" s="30" t="s">
        <v>129</v>
      </c>
      <c r="D935" s="19">
        <f>R930</f>
        <v>19098.05</v>
      </c>
      <c r="E935" s="211"/>
      <c r="F935" s="212"/>
      <c r="G935" s="214"/>
      <c r="H935" s="60"/>
    </row>
    <row r="936" spans="2:27" ht="23.25" x14ac:dyDescent="0.25">
      <c r="B936" s="16"/>
      <c r="C936" s="31"/>
      <c r="D936" s="20"/>
      <c r="E936" s="32"/>
      <c r="F936" s="16"/>
      <c r="G936" s="15"/>
      <c r="H936" s="60"/>
    </row>
    <row r="937" spans="2:27" ht="23.25" x14ac:dyDescent="0.25">
      <c r="B937" s="16"/>
      <c r="C937" s="55" t="s">
        <v>130</v>
      </c>
      <c r="D937" s="69" t="str">
        <f>S930</f>
        <v>5ОС3Б1ЛП1КЛ</v>
      </c>
      <c r="E937" s="16"/>
      <c r="F937" s="16"/>
      <c r="G937" s="15"/>
      <c r="H937" s="60"/>
    </row>
    <row r="938" spans="2:27" ht="23.25" x14ac:dyDescent="0.25">
      <c r="B938" s="16"/>
      <c r="C938" s="55" t="s">
        <v>131</v>
      </c>
      <c r="D938" s="69">
        <f>U930</f>
        <v>55</v>
      </c>
      <c r="E938" s="16"/>
      <c r="F938" s="16"/>
      <c r="G938" s="15"/>
      <c r="H938" s="60"/>
    </row>
    <row r="939" spans="2:27" ht="23.25" x14ac:dyDescent="0.25">
      <c r="B939" s="16"/>
      <c r="C939" s="55" t="s">
        <v>132</v>
      </c>
      <c r="D939" s="56" t="s">
        <v>133</v>
      </c>
      <c r="E939" s="16"/>
      <c r="F939" s="16"/>
      <c r="G939" s="15"/>
      <c r="H939" s="60"/>
    </row>
    <row r="940" spans="2:27" ht="24" thickBot="1" x14ac:dyDescent="0.3">
      <c r="B940" s="16"/>
      <c r="C940" s="16"/>
      <c r="D940" s="16"/>
      <c r="E940" s="16"/>
      <c r="F940" s="16"/>
      <c r="G940" s="15"/>
      <c r="H940" s="60"/>
    </row>
    <row r="941" spans="2:27" ht="48" thickBot="1" x14ac:dyDescent="0.3">
      <c r="B941" s="215" t="s">
        <v>70</v>
      </c>
      <c r="C941" s="216"/>
      <c r="D941" s="21" t="s">
        <v>134</v>
      </c>
      <c r="E941" s="217" t="s">
        <v>135</v>
      </c>
      <c r="F941" s="218"/>
      <c r="G941" s="22" t="s">
        <v>136</v>
      </c>
      <c r="H941" s="60"/>
    </row>
    <row r="942" spans="2:27" ht="24" thickBot="1" x14ac:dyDescent="0.3">
      <c r="B942" s="219" t="s">
        <v>137</v>
      </c>
      <c r="C942" s="220"/>
      <c r="D942" s="99">
        <v>191.3</v>
      </c>
      <c r="E942" s="99">
        <f>D933</f>
        <v>3.5</v>
      </c>
      <c r="F942" s="44" t="s">
        <v>68</v>
      </c>
      <c r="G942" s="45">
        <f t="shared" ref="G942:G949" si="25">D942*E942</f>
        <v>669.55000000000007</v>
      </c>
      <c r="H942" s="233"/>
    </row>
    <row r="943" spans="2:27" ht="23.25" x14ac:dyDescent="0.25">
      <c r="B943" s="205" t="s">
        <v>138</v>
      </c>
      <c r="C943" s="206"/>
      <c r="D943" s="100">
        <v>97.44</v>
      </c>
      <c r="E943" s="100">
        <f>V930</f>
        <v>0.93</v>
      </c>
      <c r="F943" s="46" t="s">
        <v>71</v>
      </c>
      <c r="G943" s="47">
        <f t="shared" si="25"/>
        <v>90.619200000000006</v>
      </c>
      <c r="H943" s="233"/>
    </row>
    <row r="944" spans="2:27" ht="24" thickBot="1" x14ac:dyDescent="0.3">
      <c r="B944" s="201" t="s">
        <v>139</v>
      </c>
      <c r="C944" s="202"/>
      <c r="D944" s="101">
        <v>151.63</v>
      </c>
      <c r="E944" s="101">
        <f>V930</f>
        <v>0.93</v>
      </c>
      <c r="F944" s="48" t="s">
        <v>71</v>
      </c>
      <c r="G944" s="49">
        <f t="shared" si="25"/>
        <v>141.01590000000002</v>
      </c>
      <c r="H944" s="233"/>
    </row>
    <row r="945" spans="2:8" ht="24" thickBot="1" x14ac:dyDescent="0.3">
      <c r="B945" s="203" t="s">
        <v>72</v>
      </c>
      <c r="C945" s="204"/>
      <c r="D945" s="102">
        <v>731.97</v>
      </c>
      <c r="E945" s="102"/>
      <c r="F945" s="50" t="s">
        <v>68</v>
      </c>
      <c r="G945" s="51">
        <f t="shared" si="25"/>
        <v>0</v>
      </c>
      <c r="H945" s="233"/>
    </row>
    <row r="946" spans="2:8" ht="23.25" x14ac:dyDescent="0.25">
      <c r="B946" s="205" t="s">
        <v>140</v>
      </c>
      <c r="C946" s="206"/>
      <c r="D946" s="100">
        <v>652.6</v>
      </c>
      <c r="E946" s="100">
        <f>D933*2</f>
        <v>7</v>
      </c>
      <c r="F946" s="46" t="s">
        <v>68</v>
      </c>
      <c r="G946" s="47">
        <f t="shared" si="25"/>
        <v>4568.2</v>
      </c>
      <c r="H946" s="233"/>
    </row>
    <row r="947" spans="2:8" ht="23.25" x14ac:dyDescent="0.25">
      <c r="B947" s="207" t="s">
        <v>141</v>
      </c>
      <c r="C947" s="208"/>
      <c r="D947" s="103">
        <v>526.99</v>
      </c>
      <c r="E947" s="103"/>
      <c r="F947" s="52" t="s">
        <v>68</v>
      </c>
      <c r="G947" s="53">
        <f t="shared" si="25"/>
        <v>0</v>
      </c>
      <c r="H947" s="233"/>
    </row>
    <row r="948" spans="2:8" ht="23.25" x14ac:dyDescent="0.25">
      <c r="B948" s="207" t="s">
        <v>73</v>
      </c>
      <c r="C948" s="208"/>
      <c r="D948" s="104">
        <v>5438.99</v>
      </c>
      <c r="E948" s="104">
        <f>D933</f>
        <v>3.5</v>
      </c>
      <c r="F948" s="52" t="s">
        <v>68</v>
      </c>
      <c r="G948" s="53">
        <f t="shared" si="25"/>
        <v>19036.465</v>
      </c>
      <c r="H948" s="233"/>
    </row>
    <row r="949" spans="2:8" ht="23.25" x14ac:dyDescent="0.25">
      <c r="B949" s="207" t="s">
        <v>142</v>
      </c>
      <c r="C949" s="208"/>
      <c r="D949" s="104">
        <v>1672.77</v>
      </c>
      <c r="E949" s="104">
        <f>D933</f>
        <v>3.5</v>
      </c>
      <c r="F949" s="52" t="s">
        <v>68</v>
      </c>
      <c r="G949" s="53">
        <f t="shared" si="25"/>
        <v>5854.6949999999997</v>
      </c>
      <c r="H949" s="233"/>
    </row>
    <row r="950" spans="2:8" ht="23.25" x14ac:dyDescent="0.25">
      <c r="B950" s="207" t="s">
        <v>75</v>
      </c>
      <c r="C950" s="208"/>
      <c r="D950" s="104">
        <v>548.24</v>
      </c>
      <c r="E950" s="104">
        <f>D933</f>
        <v>3.5</v>
      </c>
      <c r="F950" s="52" t="s">
        <v>68</v>
      </c>
      <c r="G950" s="53">
        <f>D950*E950</f>
        <v>1918.8400000000001</v>
      </c>
      <c r="H950" s="233"/>
    </row>
    <row r="951" spans="2:8" ht="24" thickBot="1" x14ac:dyDescent="0.3">
      <c r="B951" s="201" t="s">
        <v>74</v>
      </c>
      <c r="C951" s="202"/>
      <c r="D951" s="101">
        <v>340.74</v>
      </c>
      <c r="E951" s="101">
        <f>D933*10</f>
        <v>35</v>
      </c>
      <c r="F951" s="48" t="s">
        <v>68</v>
      </c>
      <c r="G951" s="54">
        <f>D951*E951</f>
        <v>11925.9</v>
      </c>
      <c r="H951" s="233"/>
    </row>
    <row r="952" spans="2:8" ht="23.25" x14ac:dyDescent="0.25">
      <c r="B952" s="16"/>
      <c r="C952" s="33"/>
      <c r="D952" s="33"/>
      <c r="E952" s="23"/>
      <c r="F952" s="23"/>
      <c r="G952" s="15"/>
      <c r="H952" s="65"/>
    </row>
    <row r="953" spans="2:8" ht="25.5" x14ac:dyDescent="0.25">
      <c r="B953" s="16"/>
      <c r="C953" s="26" t="s">
        <v>143</v>
      </c>
      <c r="D953" s="27"/>
      <c r="E953" s="16"/>
      <c r="F953" s="16"/>
      <c r="G953" s="15"/>
      <c r="H953" s="60"/>
    </row>
    <row r="954" spans="2:8" ht="18.75" x14ac:dyDescent="0.25">
      <c r="B954" s="16"/>
      <c r="C954" s="221" t="s">
        <v>144</v>
      </c>
      <c r="D954" s="57" t="s">
        <v>145</v>
      </c>
      <c r="E954" s="35">
        <f>ROUND((G942+D935)/D935,2)</f>
        <v>1.04</v>
      </c>
      <c r="F954" s="35"/>
      <c r="G954" s="17"/>
      <c r="H954" s="60"/>
    </row>
    <row r="955" spans="2:8" ht="23.25" x14ac:dyDescent="0.25">
      <c r="B955" s="16"/>
      <c r="C955" s="221"/>
      <c r="D955" s="57" t="s">
        <v>146</v>
      </c>
      <c r="E955" s="35">
        <f>ROUND((G943+G944+D935)/D935,2)</f>
        <v>1.01</v>
      </c>
      <c r="F955" s="35"/>
      <c r="G955" s="24"/>
      <c r="H955" s="66"/>
    </row>
    <row r="956" spans="2:8" ht="23.25" x14ac:dyDescent="0.25">
      <c r="B956" s="16"/>
      <c r="C956" s="221"/>
      <c r="D956" s="57" t="s">
        <v>147</v>
      </c>
      <c r="E956" s="35">
        <f>ROUND((G945+D935)/D935,2)</f>
        <v>1</v>
      </c>
      <c r="F956" s="17"/>
      <c r="G956" s="24"/>
      <c r="H956" s="60"/>
    </row>
    <row r="957" spans="2:8" ht="23.25" x14ac:dyDescent="0.25">
      <c r="B957" s="16"/>
      <c r="C957" s="221"/>
      <c r="D957" s="36" t="s">
        <v>148</v>
      </c>
      <c r="E957" s="37">
        <f>ROUND((SUM(G946:G951)+D935)/D935,2)</f>
        <v>3.27</v>
      </c>
      <c r="F957" s="17"/>
      <c r="G957" s="24"/>
      <c r="H957" s="60"/>
    </row>
    <row r="958" spans="2:8" ht="25.5" x14ac:dyDescent="0.25">
      <c r="B958" s="16"/>
      <c r="C958" s="16"/>
      <c r="D958" s="38" t="s">
        <v>149</v>
      </c>
      <c r="E958" s="39">
        <f>SUM(E954:E957)-IF(D939="сплошная",3,2)</f>
        <v>3.3200000000000003</v>
      </c>
      <c r="F958" s="40"/>
      <c r="G958" s="15"/>
      <c r="H958" s="60"/>
    </row>
    <row r="959" spans="2:8" ht="23.25" x14ac:dyDescent="0.25">
      <c r="B959" s="16"/>
      <c r="C959" s="16"/>
      <c r="D959" s="16"/>
      <c r="E959" s="41"/>
      <c r="F959" s="16"/>
      <c r="G959" s="15"/>
      <c r="H959" s="60"/>
    </row>
    <row r="960" spans="2:8" ht="25.5" x14ac:dyDescent="0.35">
      <c r="B960" s="25"/>
      <c r="C960" s="42" t="s">
        <v>150</v>
      </c>
      <c r="D960" s="222">
        <f>E958*D935</f>
        <v>63405.526000000005</v>
      </c>
      <c r="E960" s="222"/>
      <c r="F960" s="16"/>
      <c r="G960" s="15"/>
      <c r="H960" s="60"/>
    </row>
    <row r="961" spans="2:27" ht="18.75" x14ac:dyDescent="0.3">
      <c r="B961" s="16"/>
      <c r="C961" s="43" t="s">
        <v>151</v>
      </c>
      <c r="D961" s="223">
        <f>D960/D934</f>
        <v>94.580059368427342</v>
      </c>
      <c r="E961" s="223"/>
      <c r="F961" s="16"/>
      <c r="G961" s="16"/>
      <c r="H961" s="67"/>
    </row>
    <row r="964" spans="2:27" ht="60.75" x14ac:dyDescent="0.8">
      <c r="B964" s="224" t="str">
        <f>CONCATENATE("ЛОТ № ",K967)</f>
        <v>ЛОТ № 27</v>
      </c>
      <c r="C964" s="224"/>
      <c r="D964" s="224"/>
      <c r="E964" s="224"/>
      <c r="F964" s="224"/>
      <c r="G964" s="224"/>
      <c r="H964" s="224"/>
    </row>
    <row r="965" spans="2:27" ht="18.75" x14ac:dyDescent="0.25">
      <c r="B965" s="225" t="s">
        <v>123</v>
      </c>
      <c r="C965" s="225"/>
      <c r="D965" s="225"/>
      <c r="E965" s="225"/>
      <c r="F965" s="225"/>
      <c r="G965" s="225"/>
      <c r="H965" s="60"/>
    </row>
    <row r="966" spans="2:27" ht="25.5" x14ac:dyDescent="0.25">
      <c r="B966" s="16"/>
      <c r="C966" s="26" t="s">
        <v>124</v>
      </c>
      <c r="D966" s="27"/>
      <c r="E966" s="16"/>
      <c r="F966" s="16"/>
      <c r="G966" s="15"/>
      <c r="H966" s="60"/>
      <c r="I966" s="61"/>
      <c r="J966" s="61"/>
      <c r="K966" s="61"/>
      <c r="L966" s="61" t="s">
        <v>86</v>
      </c>
      <c r="M966" s="61" t="s">
        <v>78</v>
      </c>
      <c r="N966" s="61" t="s">
        <v>79</v>
      </c>
      <c r="O966" s="61" t="s">
        <v>85</v>
      </c>
      <c r="P966" s="62" t="s">
        <v>80</v>
      </c>
      <c r="Q966" s="61" t="s">
        <v>69</v>
      </c>
      <c r="R966" s="7" t="s">
        <v>81</v>
      </c>
      <c r="S966" s="7" t="s">
        <v>153</v>
      </c>
      <c r="T966" s="61" t="s">
        <v>35</v>
      </c>
      <c r="U966" s="61" t="s">
        <v>131</v>
      </c>
      <c r="V966" s="61" t="s">
        <v>84</v>
      </c>
      <c r="W966" s="7" t="s">
        <v>82</v>
      </c>
      <c r="X966" s="7" t="s">
        <v>83</v>
      </c>
      <c r="Y966" s="61" t="s">
        <v>154</v>
      </c>
      <c r="Z966" s="61"/>
    </row>
    <row r="967" spans="2:27" ht="19.5" x14ac:dyDescent="0.25">
      <c r="B967" s="17"/>
      <c r="C967" s="226" t="s">
        <v>125</v>
      </c>
      <c r="D967" s="229" t="s">
        <v>152</v>
      </c>
      <c r="E967" s="230"/>
      <c r="F967" s="230"/>
      <c r="G967" s="231"/>
      <c r="H967" s="63"/>
      <c r="I967" s="61" t="s">
        <v>77</v>
      </c>
      <c r="J967" s="61"/>
      <c r="K967" s="9">
        <v>27</v>
      </c>
      <c r="L967" s="68" t="s">
        <v>21</v>
      </c>
      <c r="M967" s="68">
        <v>29</v>
      </c>
      <c r="N967" s="68">
        <v>31</v>
      </c>
      <c r="O967" s="68">
        <v>3</v>
      </c>
      <c r="P967" s="62">
        <v>2.2999999999999998</v>
      </c>
      <c r="Q967" s="7">
        <v>564.74</v>
      </c>
      <c r="R967" s="7">
        <v>19960.32</v>
      </c>
      <c r="S967" s="9" t="s">
        <v>46</v>
      </c>
      <c r="T967" s="9" t="s">
        <v>17</v>
      </c>
      <c r="U967" s="9">
        <v>55</v>
      </c>
      <c r="V967" s="74">
        <v>0.7</v>
      </c>
      <c r="W967" s="7">
        <v>2.46</v>
      </c>
      <c r="X967" s="7">
        <v>49102.39</v>
      </c>
      <c r="Y967" s="64">
        <v>86.9</v>
      </c>
      <c r="Z967" s="61"/>
      <c r="AA967" s="59">
        <v>1</v>
      </c>
    </row>
    <row r="968" spans="2:27" ht="19.5" x14ac:dyDescent="0.25">
      <c r="B968" s="17"/>
      <c r="C968" s="227"/>
      <c r="D968" s="232" t="str">
        <f>CONCATENATE(L967, " участковое лесничество")</f>
        <v>Тимерликовское участковое лесничество</v>
      </c>
      <c r="E968" s="232"/>
      <c r="F968" s="232"/>
      <c r="G968" s="232"/>
      <c r="H968" s="63"/>
      <c r="I968" s="61"/>
      <c r="J968" s="61">
        <v>27</v>
      </c>
      <c r="K968" s="61"/>
      <c r="L968" s="61"/>
      <c r="M968" s="61"/>
      <c r="N968" s="61"/>
      <c r="O968" s="61"/>
      <c r="P968" s="61"/>
      <c r="Q968" s="61"/>
      <c r="R968" s="61"/>
      <c r="S968" s="61"/>
      <c r="T968" s="61"/>
      <c r="U968" s="61"/>
      <c r="V968" s="61"/>
      <c r="W968" s="61"/>
      <c r="X968" s="61"/>
      <c r="Y968" s="61"/>
      <c r="Z968" s="61"/>
    </row>
    <row r="969" spans="2:27" ht="19.5" x14ac:dyDescent="0.25">
      <c r="B969" s="17"/>
      <c r="C969" s="228"/>
      <c r="D969" s="232" t="str">
        <f>CONCATENATE("кв. ",M967," ","выд."," ",N967," ","делянка", " ",O967)</f>
        <v>кв. 29 выд. 31 делянка 3</v>
      </c>
      <c r="E969" s="232"/>
      <c r="F969" s="232"/>
      <c r="G969" s="232"/>
      <c r="H969" s="63"/>
      <c r="I969" s="61"/>
      <c r="J969" s="61"/>
      <c r="K969" s="61"/>
      <c r="L969" s="61"/>
      <c r="M969" s="61"/>
      <c r="N969" s="61"/>
      <c r="O969" s="61"/>
      <c r="P969" s="61"/>
      <c r="Q969" s="61"/>
      <c r="R969" s="61"/>
      <c r="S969" s="61"/>
      <c r="T969" s="61"/>
      <c r="U969" s="61"/>
      <c r="V969" s="61"/>
      <c r="W969" s="61"/>
      <c r="X969" s="61"/>
      <c r="Y969" s="61"/>
      <c r="Z969" s="61"/>
    </row>
    <row r="970" spans="2:27" ht="23.25" x14ac:dyDescent="0.25">
      <c r="B970" s="16"/>
      <c r="C970" s="28" t="s">
        <v>126</v>
      </c>
      <c r="D970" s="18">
        <f>P967</f>
        <v>2.2999999999999998</v>
      </c>
      <c r="E970" s="29"/>
      <c r="F970" s="17"/>
      <c r="G970" s="15"/>
      <c r="H970" s="60"/>
    </row>
    <row r="971" spans="2:27" ht="22.5" x14ac:dyDescent="0.25">
      <c r="B971" s="16"/>
      <c r="C971" s="30" t="s">
        <v>127</v>
      </c>
      <c r="D971" s="80">
        <f>Q967</f>
        <v>564.74</v>
      </c>
      <c r="E971" s="209" t="s">
        <v>128</v>
      </c>
      <c r="F971" s="210"/>
      <c r="G971" s="213">
        <f>D972/D971</f>
        <v>35.344264617346035</v>
      </c>
      <c r="H971" s="60"/>
    </row>
    <row r="972" spans="2:27" ht="22.5" x14ac:dyDescent="0.25">
      <c r="B972" s="16"/>
      <c r="C972" s="30" t="s">
        <v>129</v>
      </c>
      <c r="D972" s="19">
        <f>R967</f>
        <v>19960.32</v>
      </c>
      <c r="E972" s="211"/>
      <c r="F972" s="212"/>
      <c r="G972" s="214"/>
      <c r="H972" s="60"/>
    </row>
    <row r="973" spans="2:27" ht="23.25" x14ac:dyDescent="0.25">
      <c r="B973" s="16"/>
      <c r="C973" s="31"/>
      <c r="D973" s="20"/>
      <c r="E973" s="32"/>
      <c r="F973" s="16"/>
      <c r="G973" s="15"/>
      <c r="H973" s="60"/>
    </row>
    <row r="974" spans="2:27" ht="23.25" x14ac:dyDescent="0.25">
      <c r="B974" s="16"/>
      <c r="C974" s="55" t="s">
        <v>130</v>
      </c>
      <c r="D974" s="69" t="str">
        <f>S967</f>
        <v>8ОС2Б</v>
      </c>
      <c r="E974" s="16"/>
      <c r="F974" s="16"/>
      <c r="G974" s="15"/>
      <c r="H974" s="60"/>
    </row>
    <row r="975" spans="2:27" ht="23.25" x14ac:dyDescent="0.25">
      <c r="B975" s="16"/>
      <c r="C975" s="55" t="s">
        <v>131</v>
      </c>
      <c r="D975" s="69">
        <f>U967</f>
        <v>55</v>
      </c>
      <c r="E975" s="16"/>
      <c r="F975" s="16"/>
      <c r="G975" s="15"/>
      <c r="H975" s="60"/>
    </row>
    <row r="976" spans="2:27" ht="23.25" x14ac:dyDescent="0.25">
      <c r="B976" s="16"/>
      <c r="C976" s="55" t="s">
        <v>132</v>
      </c>
      <c r="D976" s="56" t="s">
        <v>133</v>
      </c>
      <c r="E976" s="16"/>
      <c r="F976" s="16"/>
      <c r="G976" s="15"/>
      <c r="H976" s="60"/>
    </row>
    <row r="977" spans="2:8" ht="24" thickBot="1" x14ac:dyDescent="0.3">
      <c r="B977" s="16"/>
      <c r="C977" s="16"/>
      <c r="D977" s="16"/>
      <c r="E977" s="16"/>
      <c r="F977" s="16"/>
      <c r="G977" s="15"/>
      <c r="H977" s="60"/>
    </row>
    <row r="978" spans="2:8" ht="48" thickBot="1" x14ac:dyDescent="0.3">
      <c r="B978" s="215" t="s">
        <v>70</v>
      </c>
      <c r="C978" s="216"/>
      <c r="D978" s="21" t="s">
        <v>134</v>
      </c>
      <c r="E978" s="217" t="s">
        <v>135</v>
      </c>
      <c r="F978" s="218"/>
      <c r="G978" s="22" t="s">
        <v>136</v>
      </c>
      <c r="H978" s="60"/>
    </row>
    <row r="979" spans="2:8" ht="24" thickBot="1" x14ac:dyDescent="0.3">
      <c r="B979" s="219" t="s">
        <v>137</v>
      </c>
      <c r="C979" s="220"/>
      <c r="D979" s="99">
        <v>191.3</v>
      </c>
      <c r="E979" s="99">
        <f>D970</f>
        <v>2.2999999999999998</v>
      </c>
      <c r="F979" s="44" t="s">
        <v>68</v>
      </c>
      <c r="G979" s="45">
        <f t="shared" ref="G979:G986" si="26">D979*E979</f>
        <v>439.99</v>
      </c>
      <c r="H979" s="233"/>
    </row>
    <row r="980" spans="2:8" ht="23.25" x14ac:dyDescent="0.25">
      <c r="B980" s="205" t="s">
        <v>138</v>
      </c>
      <c r="C980" s="206"/>
      <c r="D980" s="100">
        <v>97.44</v>
      </c>
      <c r="E980" s="100">
        <f>V967</f>
        <v>0.7</v>
      </c>
      <c r="F980" s="46" t="s">
        <v>71</v>
      </c>
      <c r="G980" s="47">
        <f t="shared" si="26"/>
        <v>68.207999999999998</v>
      </c>
      <c r="H980" s="233"/>
    </row>
    <row r="981" spans="2:8" ht="24" thickBot="1" x14ac:dyDescent="0.3">
      <c r="B981" s="201" t="s">
        <v>139</v>
      </c>
      <c r="C981" s="202"/>
      <c r="D981" s="101">
        <v>151.63</v>
      </c>
      <c r="E981" s="101">
        <f>V967</f>
        <v>0.7</v>
      </c>
      <c r="F981" s="48" t="s">
        <v>71</v>
      </c>
      <c r="G981" s="49">
        <f t="shared" si="26"/>
        <v>106.14099999999999</v>
      </c>
      <c r="H981" s="233"/>
    </row>
    <row r="982" spans="2:8" ht="24" thickBot="1" x14ac:dyDescent="0.3">
      <c r="B982" s="203" t="s">
        <v>72</v>
      </c>
      <c r="C982" s="204"/>
      <c r="D982" s="102">
        <v>731.97</v>
      </c>
      <c r="E982" s="102"/>
      <c r="F982" s="50" t="s">
        <v>68</v>
      </c>
      <c r="G982" s="51">
        <f t="shared" si="26"/>
        <v>0</v>
      </c>
      <c r="H982" s="233"/>
    </row>
    <row r="983" spans="2:8" ht="23.25" x14ac:dyDescent="0.25">
      <c r="B983" s="205" t="s">
        <v>140</v>
      </c>
      <c r="C983" s="206"/>
      <c r="D983" s="100">
        <v>652.6</v>
      </c>
      <c r="E983" s="100">
        <f>D970*2</f>
        <v>4.5999999999999996</v>
      </c>
      <c r="F983" s="46" t="s">
        <v>68</v>
      </c>
      <c r="G983" s="47">
        <f t="shared" si="26"/>
        <v>3001.96</v>
      </c>
      <c r="H983" s="233"/>
    </row>
    <row r="984" spans="2:8" ht="23.25" x14ac:dyDescent="0.25">
      <c r="B984" s="207" t="s">
        <v>141</v>
      </c>
      <c r="C984" s="208"/>
      <c r="D984" s="103">
        <v>526.99</v>
      </c>
      <c r="E984" s="103"/>
      <c r="F984" s="52" t="s">
        <v>68</v>
      </c>
      <c r="G984" s="53">
        <f t="shared" si="26"/>
        <v>0</v>
      </c>
      <c r="H984" s="233"/>
    </row>
    <row r="985" spans="2:8" ht="23.25" x14ac:dyDescent="0.25">
      <c r="B985" s="207" t="s">
        <v>73</v>
      </c>
      <c r="C985" s="208"/>
      <c r="D985" s="104">
        <v>5438.99</v>
      </c>
      <c r="E985" s="104">
        <f>D970</f>
        <v>2.2999999999999998</v>
      </c>
      <c r="F985" s="52" t="s">
        <v>68</v>
      </c>
      <c r="G985" s="53">
        <f t="shared" si="26"/>
        <v>12509.676999999998</v>
      </c>
      <c r="H985" s="233"/>
    </row>
    <row r="986" spans="2:8" ht="23.25" x14ac:dyDescent="0.25">
      <c r="B986" s="207" t="s">
        <v>142</v>
      </c>
      <c r="C986" s="208"/>
      <c r="D986" s="104">
        <v>1672.77</v>
      </c>
      <c r="E986" s="104">
        <f>D970</f>
        <v>2.2999999999999998</v>
      </c>
      <c r="F986" s="52" t="s">
        <v>68</v>
      </c>
      <c r="G986" s="53">
        <f t="shared" si="26"/>
        <v>3847.3709999999996</v>
      </c>
      <c r="H986" s="233"/>
    </row>
    <row r="987" spans="2:8" ht="23.25" x14ac:dyDescent="0.25">
      <c r="B987" s="207" t="s">
        <v>75</v>
      </c>
      <c r="C987" s="208"/>
      <c r="D987" s="104">
        <v>548.24</v>
      </c>
      <c r="E987" s="104">
        <f>D970</f>
        <v>2.2999999999999998</v>
      </c>
      <c r="F987" s="52" t="s">
        <v>68</v>
      </c>
      <c r="G987" s="53">
        <f>D987*E987</f>
        <v>1260.952</v>
      </c>
      <c r="H987" s="233"/>
    </row>
    <row r="988" spans="2:8" ht="24" thickBot="1" x14ac:dyDescent="0.3">
      <c r="B988" s="201" t="s">
        <v>74</v>
      </c>
      <c r="C988" s="202"/>
      <c r="D988" s="101">
        <v>340.74</v>
      </c>
      <c r="E988" s="101">
        <f>D970*10</f>
        <v>23</v>
      </c>
      <c r="F988" s="48" t="s">
        <v>68</v>
      </c>
      <c r="G988" s="54">
        <f>D988*E988</f>
        <v>7837.02</v>
      </c>
      <c r="H988" s="233"/>
    </row>
    <row r="989" spans="2:8" ht="23.25" x14ac:dyDescent="0.25">
      <c r="B989" s="16"/>
      <c r="C989" s="33"/>
      <c r="D989" s="33"/>
      <c r="E989" s="23"/>
      <c r="F989" s="23"/>
      <c r="G989" s="15"/>
      <c r="H989" s="65"/>
    </row>
    <row r="990" spans="2:8" ht="25.5" x14ac:dyDescent="0.25">
      <c r="B990" s="16"/>
      <c r="C990" s="26" t="s">
        <v>143</v>
      </c>
      <c r="D990" s="27"/>
      <c r="E990" s="16"/>
      <c r="F990" s="16"/>
      <c r="G990" s="15"/>
      <c r="H990" s="60"/>
    </row>
    <row r="991" spans="2:8" ht="18.75" x14ac:dyDescent="0.25">
      <c r="B991" s="16"/>
      <c r="C991" s="221" t="s">
        <v>144</v>
      </c>
      <c r="D991" s="81" t="s">
        <v>145</v>
      </c>
      <c r="E991" s="35">
        <f>ROUND((G979+D972)/D972,2)</f>
        <v>1.02</v>
      </c>
      <c r="F991" s="35"/>
      <c r="G991" s="17"/>
      <c r="H991" s="60"/>
    </row>
    <row r="992" spans="2:8" ht="23.25" x14ac:dyDescent="0.25">
      <c r="B992" s="16"/>
      <c r="C992" s="221"/>
      <c r="D992" s="81" t="s">
        <v>146</v>
      </c>
      <c r="E992" s="35">
        <f>ROUND((G980+G981+D972)/D972,2)</f>
        <v>1.01</v>
      </c>
      <c r="F992" s="35"/>
      <c r="G992" s="24"/>
      <c r="H992" s="66"/>
    </row>
    <row r="993" spans="2:27" ht="23.25" x14ac:dyDescent="0.25">
      <c r="B993" s="16"/>
      <c r="C993" s="221"/>
      <c r="D993" s="81" t="s">
        <v>147</v>
      </c>
      <c r="E993" s="35">
        <f>ROUND((G982+D972)/D972,2)</f>
        <v>1</v>
      </c>
      <c r="F993" s="17"/>
      <c r="G993" s="24"/>
      <c r="H993" s="60"/>
    </row>
    <row r="994" spans="2:27" ht="23.25" x14ac:dyDescent="0.25">
      <c r="B994" s="16"/>
      <c r="C994" s="221"/>
      <c r="D994" s="36" t="s">
        <v>148</v>
      </c>
      <c r="E994" s="37">
        <f>ROUND((SUM(G983:G988)+D972)/D972,2)</f>
        <v>2.4300000000000002</v>
      </c>
      <c r="F994" s="17"/>
      <c r="G994" s="24"/>
      <c r="H994" s="60"/>
    </row>
    <row r="995" spans="2:27" ht="25.5" x14ac:dyDescent="0.25">
      <c r="B995" s="16"/>
      <c r="C995" s="16"/>
      <c r="D995" s="38" t="s">
        <v>149</v>
      </c>
      <c r="E995" s="39">
        <f>SUM(E991:E994)-IF(D976="сплошная",3,2)</f>
        <v>2.4600000000000009</v>
      </c>
      <c r="F995" s="40"/>
      <c r="G995" s="15"/>
      <c r="H995" s="60"/>
    </row>
    <row r="996" spans="2:27" ht="23.25" x14ac:dyDescent="0.25">
      <c r="B996" s="16"/>
      <c r="C996" s="16"/>
      <c r="D996" s="16"/>
      <c r="E996" s="41"/>
      <c r="F996" s="16"/>
      <c r="G996" s="15"/>
      <c r="H996" s="60"/>
    </row>
    <row r="997" spans="2:27" ht="25.5" x14ac:dyDescent="0.35">
      <c r="B997" s="25"/>
      <c r="C997" s="42" t="s">
        <v>150</v>
      </c>
      <c r="D997" s="222">
        <f>E995*D972</f>
        <v>49102.387200000019</v>
      </c>
      <c r="E997" s="222"/>
      <c r="F997" s="16"/>
      <c r="G997" s="15"/>
      <c r="H997" s="60"/>
    </row>
    <row r="998" spans="2:27" ht="18.75" x14ac:dyDescent="0.3">
      <c r="B998" s="16"/>
      <c r="C998" s="43" t="s">
        <v>151</v>
      </c>
      <c r="D998" s="223">
        <f>D997/D971</f>
        <v>86.946890958671275</v>
      </c>
      <c r="E998" s="223"/>
      <c r="F998" s="16"/>
      <c r="G998" s="16"/>
      <c r="H998" s="67"/>
    </row>
    <row r="1001" spans="2:27" ht="60.75" x14ac:dyDescent="0.8">
      <c r="B1001" s="224" t="str">
        <f>CONCATENATE("ЛОТ № ",K1004)</f>
        <v>ЛОТ № 28</v>
      </c>
      <c r="C1001" s="224"/>
      <c r="D1001" s="224"/>
      <c r="E1001" s="224"/>
      <c r="F1001" s="224"/>
      <c r="G1001" s="224"/>
      <c r="H1001" s="224"/>
    </row>
    <row r="1002" spans="2:27" ht="18.75" x14ac:dyDescent="0.25">
      <c r="B1002" s="225" t="s">
        <v>123</v>
      </c>
      <c r="C1002" s="225"/>
      <c r="D1002" s="225"/>
      <c r="E1002" s="225"/>
      <c r="F1002" s="225"/>
      <c r="G1002" s="225"/>
      <c r="H1002" s="60"/>
    </row>
    <row r="1003" spans="2:27" ht="25.5" x14ac:dyDescent="0.25">
      <c r="B1003" s="16"/>
      <c r="C1003" s="26" t="s">
        <v>124</v>
      </c>
      <c r="D1003" s="27"/>
      <c r="E1003" s="16"/>
      <c r="F1003" s="16"/>
      <c r="G1003" s="15"/>
      <c r="H1003" s="60"/>
      <c r="I1003" s="61"/>
      <c r="J1003" s="61"/>
      <c r="K1003" s="61"/>
      <c r="L1003" s="61" t="s">
        <v>86</v>
      </c>
      <c r="M1003" s="61" t="s">
        <v>78</v>
      </c>
      <c r="N1003" s="61" t="s">
        <v>79</v>
      </c>
      <c r="O1003" s="61" t="s">
        <v>85</v>
      </c>
      <c r="P1003" s="62" t="s">
        <v>80</v>
      </c>
      <c r="Q1003" s="61" t="s">
        <v>69</v>
      </c>
      <c r="R1003" s="7" t="s">
        <v>81</v>
      </c>
      <c r="S1003" s="7" t="s">
        <v>153</v>
      </c>
      <c r="T1003" s="61" t="s">
        <v>35</v>
      </c>
      <c r="U1003" s="61" t="s">
        <v>131</v>
      </c>
      <c r="V1003" s="61" t="s">
        <v>84</v>
      </c>
      <c r="W1003" s="7" t="s">
        <v>82</v>
      </c>
      <c r="X1003" s="7" t="s">
        <v>83</v>
      </c>
      <c r="Y1003" s="61" t="s">
        <v>154</v>
      </c>
      <c r="Z1003" s="61"/>
    </row>
    <row r="1004" spans="2:27" ht="19.5" x14ac:dyDescent="0.25">
      <c r="B1004" s="17"/>
      <c r="C1004" s="226" t="s">
        <v>125</v>
      </c>
      <c r="D1004" s="229" t="s">
        <v>152</v>
      </c>
      <c r="E1004" s="230"/>
      <c r="F1004" s="230"/>
      <c r="G1004" s="231"/>
      <c r="H1004" s="63"/>
      <c r="I1004" s="61" t="s">
        <v>77</v>
      </c>
      <c r="J1004" s="61"/>
      <c r="K1004" s="9">
        <v>28</v>
      </c>
      <c r="L1004" s="68" t="s">
        <v>21</v>
      </c>
      <c r="M1004" s="68">
        <v>32</v>
      </c>
      <c r="N1004" s="68">
        <v>7</v>
      </c>
      <c r="O1004" s="68">
        <v>2</v>
      </c>
      <c r="P1004" s="62">
        <v>3.7</v>
      </c>
      <c r="Q1004" s="7">
        <v>554.09</v>
      </c>
      <c r="R1004" s="7">
        <v>8304.76</v>
      </c>
      <c r="S1004" s="9" t="s">
        <v>39</v>
      </c>
      <c r="T1004" s="9" t="s">
        <v>17</v>
      </c>
      <c r="U1004" s="9">
        <v>50</v>
      </c>
      <c r="V1004" s="74">
        <v>0.93</v>
      </c>
      <c r="W1004" s="7">
        <v>6.63</v>
      </c>
      <c r="X1004" s="7">
        <v>55060.56</v>
      </c>
      <c r="Y1004" s="64">
        <v>99.4</v>
      </c>
      <c r="Z1004" s="61"/>
      <c r="AA1004" s="59">
        <v>1</v>
      </c>
    </row>
    <row r="1005" spans="2:27" ht="19.5" x14ac:dyDescent="0.25">
      <c r="B1005" s="17"/>
      <c r="C1005" s="227"/>
      <c r="D1005" s="232" t="str">
        <f>CONCATENATE(L1004, " участковое лесничество")</f>
        <v>Тимерликовское участковое лесничество</v>
      </c>
      <c r="E1005" s="232"/>
      <c r="F1005" s="232"/>
      <c r="G1005" s="232"/>
      <c r="H1005" s="63"/>
      <c r="I1005" s="61"/>
      <c r="J1005" s="61">
        <v>28</v>
      </c>
      <c r="K1005" s="61"/>
      <c r="L1005" s="61"/>
      <c r="M1005" s="61"/>
      <c r="N1005" s="61"/>
      <c r="O1005" s="61"/>
      <c r="P1005" s="61"/>
      <c r="Q1005" s="61"/>
      <c r="R1005" s="61"/>
      <c r="S1005" s="61"/>
      <c r="T1005" s="61"/>
      <c r="U1005" s="61"/>
      <c r="V1005" s="61"/>
      <c r="W1005" s="61"/>
      <c r="X1005" s="61"/>
      <c r="Y1005" s="61"/>
      <c r="Z1005" s="61"/>
    </row>
    <row r="1006" spans="2:27" ht="19.5" x14ac:dyDescent="0.25">
      <c r="B1006" s="17"/>
      <c r="C1006" s="228"/>
      <c r="D1006" s="232" t="str">
        <f>CONCATENATE("кв. ",M1004," ","выд."," ",N1004," ","делянка", " ",O1004)</f>
        <v>кв. 32 выд. 7 делянка 2</v>
      </c>
      <c r="E1006" s="232"/>
      <c r="F1006" s="232"/>
      <c r="G1006" s="232"/>
      <c r="H1006" s="63"/>
      <c r="I1006" s="61"/>
      <c r="J1006" s="61"/>
      <c r="K1006" s="61"/>
      <c r="L1006" s="61"/>
      <c r="M1006" s="61"/>
      <c r="N1006" s="61"/>
      <c r="O1006" s="61"/>
      <c r="P1006" s="61"/>
      <c r="Q1006" s="61"/>
      <c r="R1006" s="61"/>
      <c r="S1006" s="61"/>
      <c r="T1006" s="61"/>
      <c r="U1006" s="61"/>
      <c r="V1006" s="61"/>
      <c r="W1006" s="61"/>
      <c r="X1006" s="61"/>
      <c r="Y1006" s="61"/>
      <c r="Z1006" s="61"/>
    </row>
    <row r="1007" spans="2:27" ht="23.25" x14ac:dyDescent="0.25">
      <c r="B1007" s="16"/>
      <c r="C1007" s="28" t="s">
        <v>126</v>
      </c>
      <c r="D1007" s="18">
        <f>P1004</f>
        <v>3.7</v>
      </c>
      <c r="E1007" s="29"/>
      <c r="F1007" s="17"/>
      <c r="G1007" s="15"/>
      <c r="H1007" s="60"/>
    </row>
    <row r="1008" spans="2:27" ht="22.5" x14ac:dyDescent="0.25">
      <c r="B1008" s="16"/>
      <c r="C1008" s="30" t="s">
        <v>127</v>
      </c>
      <c r="D1008" s="80">
        <f>Q1004</f>
        <v>554.09</v>
      </c>
      <c r="E1008" s="209" t="s">
        <v>128</v>
      </c>
      <c r="F1008" s="210"/>
      <c r="G1008" s="213">
        <f>D1009/D1008</f>
        <v>14.988106625277481</v>
      </c>
      <c r="H1008" s="60"/>
    </row>
    <row r="1009" spans="2:8" ht="22.5" x14ac:dyDescent="0.25">
      <c r="B1009" s="16"/>
      <c r="C1009" s="30" t="s">
        <v>129</v>
      </c>
      <c r="D1009" s="19">
        <f>R1004</f>
        <v>8304.76</v>
      </c>
      <c r="E1009" s="211"/>
      <c r="F1009" s="212"/>
      <c r="G1009" s="214"/>
      <c r="H1009" s="60"/>
    </row>
    <row r="1010" spans="2:8" ht="23.25" x14ac:dyDescent="0.25">
      <c r="B1010" s="16"/>
      <c r="C1010" s="31"/>
      <c r="D1010" s="20"/>
      <c r="E1010" s="32"/>
      <c r="F1010" s="16"/>
      <c r="G1010" s="15"/>
      <c r="H1010" s="60"/>
    </row>
    <row r="1011" spans="2:8" ht="23.25" x14ac:dyDescent="0.25">
      <c r="B1011" s="16"/>
      <c r="C1011" s="55" t="s">
        <v>130</v>
      </c>
      <c r="D1011" s="69" t="str">
        <f>S1004</f>
        <v>10ОС+ЛП</v>
      </c>
      <c r="E1011" s="16"/>
      <c r="F1011" s="16"/>
      <c r="G1011" s="15"/>
      <c r="H1011" s="60"/>
    </row>
    <row r="1012" spans="2:8" ht="23.25" x14ac:dyDescent="0.25">
      <c r="B1012" s="16"/>
      <c r="C1012" s="55" t="s">
        <v>131</v>
      </c>
      <c r="D1012" s="69">
        <f>U1004</f>
        <v>50</v>
      </c>
      <c r="E1012" s="16"/>
      <c r="F1012" s="16"/>
      <c r="G1012" s="15"/>
      <c r="H1012" s="60"/>
    </row>
    <row r="1013" spans="2:8" ht="23.25" x14ac:dyDescent="0.25">
      <c r="B1013" s="16"/>
      <c r="C1013" s="55" t="s">
        <v>132</v>
      </c>
      <c r="D1013" s="56" t="s">
        <v>133</v>
      </c>
      <c r="E1013" s="16"/>
      <c r="F1013" s="16"/>
      <c r="G1013" s="15"/>
      <c r="H1013" s="60"/>
    </row>
    <row r="1014" spans="2:8" ht="24" thickBot="1" x14ac:dyDescent="0.3">
      <c r="B1014" s="16"/>
      <c r="C1014" s="16"/>
      <c r="D1014" s="16"/>
      <c r="E1014" s="16"/>
      <c r="F1014" s="16"/>
      <c r="G1014" s="15"/>
      <c r="H1014" s="60"/>
    </row>
    <row r="1015" spans="2:8" ht="48" thickBot="1" x14ac:dyDescent="0.3">
      <c r="B1015" s="215" t="s">
        <v>70</v>
      </c>
      <c r="C1015" s="216"/>
      <c r="D1015" s="21" t="s">
        <v>134</v>
      </c>
      <c r="E1015" s="217" t="s">
        <v>135</v>
      </c>
      <c r="F1015" s="218"/>
      <c r="G1015" s="22" t="s">
        <v>136</v>
      </c>
      <c r="H1015" s="60"/>
    </row>
    <row r="1016" spans="2:8" ht="24" thickBot="1" x14ac:dyDescent="0.3">
      <c r="B1016" s="219" t="s">
        <v>137</v>
      </c>
      <c r="C1016" s="220"/>
      <c r="D1016" s="99">
        <v>191.3</v>
      </c>
      <c r="E1016" s="99">
        <f>D1007</f>
        <v>3.7</v>
      </c>
      <c r="F1016" s="44" t="s">
        <v>68</v>
      </c>
      <c r="G1016" s="45">
        <f t="shared" ref="G1016:G1023" si="27">D1016*E1016</f>
        <v>707.81000000000006</v>
      </c>
      <c r="H1016" s="233"/>
    </row>
    <row r="1017" spans="2:8" ht="23.25" x14ac:dyDescent="0.25">
      <c r="B1017" s="205" t="s">
        <v>138</v>
      </c>
      <c r="C1017" s="206"/>
      <c r="D1017" s="100">
        <v>97.44</v>
      </c>
      <c r="E1017" s="100">
        <f>V1004</f>
        <v>0.93</v>
      </c>
      <c r="F1017" s="46" t="s">
        <v>71</v>
      </c>
      <c r="G1017" s="47">
        <f t="shared" si="27"/>
        <v>90.619200000000006</v>
      </c>
      <c r="H1017" s="233"/>
    </row>
    <row r="1018" spans="2:8" ht="24" thickBot="1" x14ac:dyDescent="0.3">
      <c r="B1018" s="201" t="s">
        <v>139</v>
      </c>
      <c r="C1018" s="202"/>
      <c r="D1018" s="101">
        <v>151.63</v>
      </c>
      <c r="E1018" s="101">
        <f>V1004</f>
        <v>0.93</v>
      </c>
      <c r="F1018" s="48" t="s">
        <v>71</v>
      </c>
      <c r="G1018" s="49">
        <f t="shared" si="27"/>
        <v>141.01590000000002</v>
      </c>
      <c r="H1018" s="233"/>
    </row>
    <row r="1019" spans="2:8" ht="24" thickBot="1" x14ac:dyDescent="0.3">
      <c r="B1019" s="203" t="s">
        <v>72</v>
      </c>
      <c r="C1019" s="204"/>
      <c r="D1019" s="102">
        <v>731.97</v>
      </c>
      <c r="E1019" s="102"/>
      <c r="F1019" s="50" t="s">
        <v>68</v>
      </c>
      <c r="G1019" s="51">
        <f t="shared" si="27"/>
        <v>0</v>
      </c>
      <c r="H1019" s="233"/>
    </row>
    <row r="1020" spans="2:8" ht="23.25" x14ac:dyDescent="0.25">
      <c r="B1020" s="205" t="s">
        <v>140</v>
      </c>
      <c r="C1020" s="206"/>
      <c r="D1020" s="100">
        <v>652.6</v>
      </c>
      <c r="E1020" s="100">
        <f>D1007*2</f>
        <v>7.4</v>
      </c>
      <c r="F1020" s="46" t="s">
        <v>68</v>
      </c>
      <c r="G1020" s="47">
        <f t="shared" si="27"/>
        <v>4829.2400000000007</v>
      </c>
      <c r="H1020" s="233"/>
    </row>
    <row r="1021" spans="2:8" ht="23.25" x14ac:dyDescent="0.25">
      <c r="B1021" s="207" t="s">
        <v>141</v>
      </c>
      <c r="C1021" s="208"/>
      <c r="D1021" s="103">
        <v>526.99</v>
      </c>
      <c r="E1021" s="103"/>
      <c r="F1021" s="52" t="s">
        <v>68</v>
      </c>
      <c r="G1021" s="53">
        <f t="shared" si="27"/>
        <v>0</v>
      </c>
      <c r="H1021" s="233"/>
    </row>
    <row r="1022" spans="2:8" ht="23.25" x14ac:dyDescent="0.25">
      <c r="B1022" s="207" t="s">
        <v>73</v>
      </c>
      <c r="C1022" s="208"/>
      <c r="D1022" s="104">
        <v>5438.99</v>
      </c>
      <c r="E1022" s="104">
        <f>D1007</f>
        <v>3.7</v>
      </c>
      <c r="F1022" s="52" t="s">
        <v>68</v>
      </c>
      <c r="G1022" s="53">
        <f t="shared" si="27"/>
        <v>20124.262999999999</v>
      </c>
      <c r="H1022" s="233"/>
    </row>
    <row r="1023" spans="2:8" ht="23.25" x14ac:dyDescent="0.25">
      <c r="B1023" s="207" t="s">
        <v>142</v>
      </c>
      <c r="C1023" s="208"/>
      <c r="D1023" s="104">
        <v>1672.77</v>
      </c>
      <c r="E1023" s="104">
        <f>D1007</f>
        <v>3.7</v>
      </c>
      <c r="F1023" s="52" t="s">
        <v>68</v>
      </c>
      <c r="G1023" s="53">
        <f t="shared" si="27"/>
        <v>6189.2489999999998</v>
      </c>
      <c r="H1023" s="233"/>
    </row>
    <row r="1024" spans="2:8" ht="23.25" x14ac:dyDescent="0.25">
      <c r="B1024" s="207" t="s">
        <v>75</v>
      </c>
      <c r="C1024" s="208"/>
      <c r="D1024" s="104">
        <v>548.24</v>
      </c>
      <c r="E1024" s="104">
        <f>D1007</f>
        <v>3.7</v>
      </c>
      <c r="F1024" s="52" t="s">
        <v>68</v>
      </c>
      <c r="G1024" s="53">
        <f>D1024*E1024</f>
        <v>2028.4880000000001</v>
      </c>
      <c r="H1024" s="233"/>
    </row>
    <row r="1025" spans="2:26" ht="24" thickBot="1" x14ac:dyDescent="0.3">
      <c r="B1025" s="201" t="s">
        <v>74</v>
      </c>
      <c r="C1025" s="202"/>
      <c r="D1025" s="101">
        <v>340.74</v>
      </c>
      <c r="E1025" s="101">
        <f>D1007*10</f>
        <v>37</v>
      </c>
      <c r="F1025" s="48" t="s">
        <v>68</v>
      </c>
      <c r="G1025" s="54">
        <f>D1025*E1025</f>
        <v>12607.380000000001</v>
      </c>
      <c r="H1025" s="233"/>
    </row>
    <row r="1026" spans="2:26" ht="23.25" x14ac:dyDescent="0.25">
      <c r="B1026" s="16"/>
      <c r="C1026" s="33"/>
      <c r="D1026" s="33"/>
      <c r="E1026" s="23"/>
      <c r="F1026" s="23"/>
      <c r="G1026" s="15"/>
      <c r="H1026" s="65"/>
    </row>
    <row r="1027" spans="2:26" ht="25.5" x14ac:dyDescent="0.25">
      <c r="B1027" s="16"/>
      <c r="C1027" s="26" t="s">
        <v>143</v>
      </c>
      <c r="D1027" s="27"/>
      <c r="E1027" s="16"/>
      <c r="F1027" s="16"/>
      <c r="G1027" s="15"/>
      <c r="H1027" s="60"/>
    </row>
    <row r="1028" spans="2:26" ht="18.75" x14ac:dyDescent="0.25">
      <c r="B1028" s="16"/>
      <c r="C1028" s="221" t="s">
        <v>144</v>
      </c>
      <c r="D1028" s="81" t="s">
        <v>145</v>
      </c>
      <c r="E1028" s="35">
        <f>ROUND((G1016+D1009)/D1009,2)</f>
        <v>1.0900000000000001</v>
      </c>
      <c r="F1028" s="35"/>
      <c r="G1028" s="17"/>
      <c r="H1028" s="60"/>
    </row>
    <row r="1029" spans="2:26" ht="23.25" x14ac:dyDescent="0.25">
      <c r="B1029" s="16"/>
      <c r="C1029" s="221"/>
      <c r="D1029" s="81" t="s">
        <v>146</v>
      </c>
      <c r="E1029" s="35">
        <f>ROUND((G1017+G1018+D1009)/D1009,2)</f>
        <v>1.03</v>
      </c>
      <c r="F1029" s="35"/>
      <c r="G1029" s="24"/>
      <c r="H1029" s="66"/>
    </row>
    <row r="1030" spans="2:26" ht="23.25" x14ac:dyDescent="0.25">
      <c r="B1030" s="16"/>
      <c r="C1030" s="221"/>
      <c r="D1030" s="81" t="s">
        <v>147</v>
      </c>
      <c r="E1030" s="35">
        <f>ROUND((G1019+D1009)/D1009,2)</f>
        <v>1</v>
      </c>
      <c r="F1030" s="17"/>
      <c r="G1030" s="24"/>
      <c r="H1030" s="60"/>
    </row>
    <row r="1031" spans="2:26" ht="23.25" x14ac:dyDescent="0.25">
      <c r="B1031" s="16"/>
      <c r="C1031" s="221"/>
      <c r="D1031" s="36" t="s">
        <v>148</v>
      </c>
      <c r="E1031" s="37">
        <f>ROUND((SUM(G1020:G1025)+D1009)/D1009,2)</f>
        <v>6.51</v>
      </c>
      <c r="F1031" s="17"/>
      <c r="G1031" s="24"/>
      <c r="H1031" s="60"/>
    </row>
    <row r="1032" spans="2:26" ht="25.5" x14ac:dyDescent="0.25">
      <c r="B1032" s="16"/>
      <c r="C1032" s="16"/>
      <c r="D1032" s="38" t="s">
        <v>149</v>
      </c>
      <c r="E1032" s="39">
        <f>SUM(E1028:E1031)-IF(D1013="сплошная",3,2)</f>
        <v>6.629999999999999</v>
      </c>
      <c r="F1032" s="40"/>
      <c r="G1032" s="15"/>
      <c r="H1032" s="60"/>
    </row>
    <row r="1033" spans="2:26" ht="23.25" x14ac:dyDescent="0.25">
      <c r="B1033" s="16"/>
      <c r="C1033" s="16"/>
      <c r="D1033" s="16"/>
      <c r="E1033" s="41"/>
      <c r="F1033" s="16"/>
      <c r="G1033" s="15"/>
      <c r="H1033" s="60"/>
    </row>
    <row r="1034" spans="2:26" ht="25.5" x14ac:dyDescent="0.35">
      <c r="B1034" s="25"/>
      <c r="C1034" s="42" t="s">
        <v>150</v>
      </c>
      <c r="D1034" s="222">
        <f>E1032*D1009</f>
        <v>55060.558799999992</v>
      </c>
      <c r="E1034" s="222"/>
      <c r="F1034" s="16"/>
      <c r="G1034" s="15"/>
      <c r="H1034" s="60"/>
    </row>
    <row r="1035" spans="2:26" ht="18.75" x14ac:dyDescent="0.3">
      <c r="B1035" s="16"/>
      <c r="C1035" s="43" t="s">
        <v>151</v>
      </c>
      <c r="D1035" s="223">
        <f>D1034/D1008</f>
        <v>99.371146925589684</v>
      </c>
      <c r="E1035" s="223"/>
      <c r="F1035" s="16"/>
      <c r="G1035" s="16"/>
      <c r="H1035" s="67"/>
    </row>
    <row r="1038" spans="2:26" ht="60.75" x14ac:dyDescent="0.8">
      <c r="B1038" s="224" t="str">
        <f>CONCATENATE("ЛОТ № ",K1041)</f>
        <v>ЛОТ № 29</v>
      </c>
      <c r="C1038" s="224"/>
      <c r="D1038" s="224"/>
      <c r="E1038" s="224"/>
      <c r="F1038" s="224"/>
      <c r="G1038" s="224"/>
      <c r="H1038" s="224"/>
    </row>
    <row r="1039" spans="2:26" ht="18.75" x14ac:dyDescent="0.25">
      <c r="B1039" s="225" t="s">
        <v>123</v>
      </c>
      <c r="C1039" s="225"/>
      <c r="D1039" s="225"/>
      <c r="E1039" s="225"/>
      <c r="F1039" s="225"/>
      <c r="G1039" s="225"/>
      <c r="H1039" s="60"/>
    </row>
    <row r="1040" spans="2:26" ht="25.5" x14ac:dyDescent="0.25">
      <c r="B1040" s="16"/>
      <c r="C1040" s="26" t="s">
        <v>124</v>
      </c>
      <c r="D1040" s="27"/>
      <c r="E1040" s="16"/>
      <c r="F1040" s="16"/>
      <c r="G1040" s="15"/>
      <c r="H1040" s="60"/>
      <c r="I1040" s="61"/>
      <c r="J1040" s="61"/>
      <c r="K1040" s="61"/>
      <c r="L1040" s="61" t="s">
        <v>86</v>
      </c>
      <c r="M1040" s="61" t="s">
        <v>78</v>
      </c>
      <c r="N1040" s="61" t="s">
        <v>79</v>
      </c>
      <c r="O1040" s="61" t="s">
        <v>85</v>
      </c>
      <c r="P1040" s="62" t="s">
        <v>80</v>
      </c>
      <c r="Q1040" s="61" t="s">
        <v>69</v>
      </c>
      <c r="R1040" s="7" t="s">
        <v>81</v>
      </c>
      <c r="S1040" s="7" t="s">
        <v>153</v>
      </c>
      <c r="T1040" s="61" t="s">
        <v>35</v>
      </c>
      <c r="U1040" s="61" t="s">
        <v>131</v>
      </c>
      <c r="V1040" s="61" t="s">
        <v>84</v>
      </c>
      <c r="W1040" s="7" t="s">
        <v>82</v>
      </c>
      <c r="X1040" s="7" t="s">
        <v>83</v>
      </c>
      <c r="Y1040" s="61" t="s">
        <v>154</v>
      </c>
      <c r="Z1040" s="61"/>
    </row>
    <row r="1041" spans="2:27" ht="19.5" x14ac:dyDescent="0.25">
      <c r="B1041" s="17"/>
      <c r="C1041" s="226" t="s">
        <v>125</v>
      </c>
      <c r="D1041" s="229" t="s">
        <v>152</v>
      </c>
      <c r="E1041" s="230"/>
      <c r="F1041" s="230"/>
      <c r="G1041" s="231"/>
      <c r="H1041" s="63"/>
      <c r="I1041" s="61" t="s">
        <v>77</v>
      </c>
      <c r="J1041" s="61"/>
      <c r="K1041" s="9">
        <v>29</v>
      </c>
      <c r="L1041" s="68" t="s">
        <v>21</v>
      </c>
      <c r="M1041" s="68">
        <v>33</v>
      </c>
      <c r="N1041" s="68">
        <v>25</v>
      </c>
      <c r="O1041" s="68">
        <v>3</v>
      </c>
      <c r="P1041" s="62">
        <v>4.3</v>
      </c>
      <c r="Q1041" s="7">
        <v>860.35</v>
      </c>
      <c r="R1041" s="7">
        <v>22653.53</v>
      </c>
      <c r="S1041" s="9" t="s">
        <v>46</v>
      </c>
      <c r="T1041" s="9" t="s">
        <v>17</v>
      </c>
      <c r="U1041" s="9">
        <v>50</v>
      </c>
      <c r="V1041" s="74">
        <v>0.88</v>
      </c>
      <c r="W1041" s="7">
        <v>3.4</v>
      </c>
      <c r="X1041" s="7">
        <v>77022</v>
      </c>
      <c r="Y1041" s="64">
        <v>89.5</v>
      </c>
      <c r="Z1041" s="61"/>
      <c r="AA1041" s="59">
        <v>1</v>
      </c>
    </row>
    <row r="1042" spans="2:27" ht="19.5" x14ac:dyDescent="0.25">
      <c r="B1042" s="17"/>
      <c r="C1042" s="227"/>
      <c r="D1042" s="232" t="str">
        <f>CONCATENATE(L1041, " участковое лесничество")</f>
        <v>Тимерликовское участковое лесничество</v>
      </c>
      <c r="E1042" s="232"/>
      <c r="F1042" s="232"/>
      <c r="G1042" s="232"/>
      <c r="H1042" s="63"/>
      <c r="I1042" s="61"/>
      <c r="J1042" s="61">
        <v>29</v>
      </c>
      <c r="K1042" s="61"/>
      <c r="L1042" s="61"/>
      <c r="M1042" s="61"/>
      <c r="N1042" s="61"/>
      <c r="O1042" s="61"/>
      <c r="P1042" s="61"/>
      <c r="Q1042" s="61"/>
      <c r="R1042" s="61"/>
      <c r="S1042" s="61"/>
      <c r="T1042" s="61"/>
      <c r="U1042" s="61"/>
      <c r="V1042" s="61"/>
      <c r="W1042" s="61"/>
      <c r="X1042" s="61"/>
      <c r="Y1042" s="61"/>
      <c r="Z1042" s="61"/>
    </row>
    <row r="1043" spans="2:27" ht="19.5" x14ac:dyDescent="0.25">
      <c r="B1043" s="17"/>
      <c r="C1043" s="228"/>
      <c r="D1043" s="232" t="str">
        <f>CONCATENATE("кв. ",M1041," ","выд."," ",N1041," ","делянка", " ",O1041)</f>
        <v>кв. 33 выд. 25 делянка 3</v>
      </c>
      <c r="E1043" s="232"/>
      <c r="F1043" s="232"/>
      <c r="G1043" s="232"/>
      <c r="H1043" s="63"/>
      <c r="I1043" s="61"/>
      <c r="J1043" s="61"/>
      <c r="K1043" s="61"/>
      <c r="L1043" s="61"/>
      <c r="M1043" s="61"/>
      <c r="N1043" s="61"/>
      <c r="O1043" s="61"/>
      <c r="P1043" s="61"/>
      <c r="Q1043" s="61"/>
      <c r="R1043" s="61"/>
      <c r="S1043" s="61"/>
      <c r="T1043" s="61"/>
      <c r="U1043" s="61"/>
      <c r="V1043" s="61"/>
      <c r="W1043" s="61"/>
      <c r="X1043" s="61"/>
      <c r="Y1043" s="61"/>
      <c r="Z1043" s="61"/>
    </row>
    <row r="1044" spans="2:27" ht="23.25" x14ac:dyDescent="0.25">
      <c r="B1044" s="16"/>
      <c r="C1044" s="28" t="s">
        <v>126</v>
      </c>
      <c r="D1044" s="18">
        <f>P1041</f>
        <v>4.3</v>
      </c>
      <c r="E1044" s="29"/>
      <c r="F1044" s="17"/>
      <c r="G1044" s="15"/>
      <c r="H1044" s="60"/>
    </row>
    <row r="1045" spans="2:27" ht="22.5" x14ac:dyDescent="0.25">
      <c r="B1045" s="16"/>
      <c r="C1045" s="30" t="s">
        <v>127</v>
      </c>
      <c r="D1045" s="80">
        <f>Q1041</f>
        <v>860.35</v>
      </c>
      <c r="E1045" s="209" t="s">
        <v>128</v>
      </c>
      <c r="F1045" s="210"/>
      <c r="G1045" s="213">
        <f>D1046/D1045</f>
        <v>26.330598012436798</v>
      </c>
      <c r="H1045" s="60"/>
    </row>
    <row r="1046" spans="2:27" ht="22.5" x14ac:dyDescent="0.25">
      <c r="B1046" s="16"/>
      <c r="C1046" s="30" t="s">
        <v>129</v>
      </c>
      <c r="D1046" s="19">
        <f>R1041</f>
        <v>22653.53</v>
      </c>
      <c r="E1046" s="211"/>
      <c r="F1046" s="212"/>
      <c r="G1046" s="214"/>
      <c r="H1046" s="60"/>
    </row>
    <row r="1047" spans="2:27" ht="23.25" x14ac:dyDescent="0.25">
      <c r="B1047" s="16"/>
      <c r="C1047" s="31"/>
      <c r="D1047" s="20"/>
      <c r="E1047" s="32"/>
      <c r="F1047" s="16"/>
      <c r="G1047" s="15"/>
      <c r="H1047" s="60"/>
    </row>
    <row r="1048" spans="2:27" ht="23.25" x14ac:dyDescent="0.25">
      <c r="B1048" s="16"/>
      <c r="C1048" s="55" t="s">
        <v>130</v>
      </c>
      <c r="D1048" s="69" t="str">
        <f>S1041</f>
        <v>8ОС2Б</v>
      </c>
      <c r="E1048" s="16"/>
      <c r="F1048" s="16"/>
      <c r="G1048" s="15"/>
      <c r="H1048" s="60"/>
    </row>
    <row r="1049" spans="2:27" ht="23.25" x14ac:dyDescent="0.25">
      <c r="B1049" s="16"/>
      <c r="C1049" s="55" t="s">
        <v>131</v>
      </c>
      <c r="D1049" s="69">
        <f>U1041</f>
        <v>50</v>
      </c>
      <c r="E1049" s="16"/>
      <c r="F1049" s="16"/>
      <c r="G1049" s="15"/>
      <c r="H1049" s="60"/>
    </row>
    <row r="1050" spans="2:27" ht="23.25" x14ac:dyDescent="0.25">
      <c r="B1050" s="16"/>
      <c r="C1050" s="55" t="s">
        <v>132</v>
      </c>
      <c r="D1050" s="56" t="s">
        <v>133</v>
      </c>
      <c r="E1050" s="16"/>
      <c r="F1050" s="16"/>
      <c r="G1050" s="15"/>
      <c r="H1050" s="60"/>
    </row>
    <row r="1051" spans="2:27" ht="24" thickBot="1" x14ac:dyDescent="0.3">
      <c r="B1051" s="16"/>
      <c r="C1051" s="16"/>
      <c r="D1051" s="16"/>
      <c r="E1051" s="16"/>
      <c r="F1051" s="16"/>
      <c r="G1051" s="15"/>
      <c r="H1051" s="60"/>
    </row>
    <row r="1052" spans="2:27" ht="48" thickBot="1" x14ac:dyDescent="0.3">
      <c r="B1052" s="215" t="s">
        <v>70</v>
      </c>
      <c r="C1052" s="216"/>
      <c r="D1052" s="21" t="s">
        <v>134</v>
      </c>
      <c r="E1052" s="217" t="s">
        <v>135</v>
      </c>
      <c r="F1052" s="218"/>
      <c r="G1052" s="22" t="s">
        <v>136</v>
      </c>
      <c r="H1052" s="60"/>
    </row>
    <row r="1053" spans="2:27" ht="24" thickBot="1" x14ac:dyDescent="0.3">
      <c r="B1053" s="219" t="s">
        <v>137</v>
      </c>
      <c r="C1053" s="220"/>
      <c r="D1053" s="99">
        <v>191.3</v>
      </c>
      <c r="E1053" s="99">
        <f>D1044</f>
        <v>4.3</v>
      </c>
      <c r="F1053" s="44" t="s">
        <v>68</v>
      </c>
      <c r="G1053" s="45">
        <f t="shared" ref="G1053:G1060" si="28">D1053*E1053</f>
        <v>822.59</v>
      </c>
      <c r="H1053" s="233"/>
    </row>
    <row r="1054" spans="2:27" ht="23.25" x14ac:dyDescent="0.25">
      <c r="B1054" s="205" t="s">
        <v>138</v>
      </c>
      <c r="C1054" s="206"/>
      <c r="D1054" s="100">
        <v>97.44</v>
      </c>
      <c r="E1054" s="100">
        <f>V1041</f>
        <v>0.88</v>
      </c>
      <c r="F1054" s="46" t="s">
        <v>71</v>
      </c>
      <c r="G1054" s="47">
        <f t="shared" si="28"/>
        <v>85.747199999999992</v>
      </c>
      <c r="H1054" s="233"/>
    </row>
    <row r="1055" spans="2:27" ht="24" thickBot="1" x14ac:dyDescent="0.3">
      <c r="B1055" s="201" t="s">
        <v>139</v>
      </c>
      <c r="C1055" s="202"/>
      <c r="D1055" s="101">
        <v>151.63</v>
      </c>
      <c r="E1055" s="101">
        <f>V1041</f>
        <v>0.88</v>
      </c>
      <c r="F1055" s="48" t="s">
        <v>71</v>
      </c>
      <c r="G1055" s="49">
        <f t="shared" si="28"/>
        <v>133.43440000000001</v>
      </c>
      <c r="H1055" s="233"/>
    </row>
    <row r="1056" spans="2:27" ht="24" thickBot="1" x14ac:dyDescent="0.3">
      <c r="B1056" s="203" t="s">
        <v>72</v>
      </c>
      <c r="C1056" s="204"/>
      <c r="D1056" s="102">
        <v>731.97</v>
      </c>
      <c r="E1056" s="102"/>
      <c r="F1056" s="50" t="s">
        <v>68</v>
      </c>
      <c r="G1056" s="51">
        <f t="shared" si="28"/>
        <v>0</v>
      </c>
      <c r="H1056" s="233"/>
    </row>
    <row r="1057" spans="2:8" ht="23.25" x14ac:dyDescent="0.25">
      <c r="B1057" s="205" t="s">
        <v>140</v>
      </c>
      <c r="C1057" s="206"/>
      <c r="D1057" s="100">
        <v>652.6</v>
      </c>
      <c r="E1057" s="100">
        <f>D1044*2</f>
        <v>8.6</v>
      </c>
      <c r="F1057" s="46" t="s">
        <v>68</v>
      </c>
      <c r="G1057" s="47">
        <f t="shared" si="28"/>
        <v>5612.36</v>
      </c>
      <c r="H1057" s="233"/>
    </row>
    <row r="1058" spans="2:8" ht="23.25" x14ac:dyDescent="0.25">
      <c r="B1058" s="207" t="s">
        <v>141</v>
      </c>
      <c r="C1058" s="208"/>
      <c r="D1058" s="103">
        <v>526.99</v>
      </c>
      <c r="E1058" s="103"/>
      <c r="F1058" s="52" t="s">
        <v>68</v>
      </c>
      <c r="G1058" s="53">
        <f t="shared" si="28"/>
        <v>0</v>
      </c>
      <c r="H1058" s="233"/>
    </row>
    <row r="1059" spans="2:8" ht="23.25" x14ac:dyDescent="0.25">
      <c r="B1059" s="207" t="s">
        <v>73</v>
      </c>
      <c r="C1059" s="208"/>
      <c r="D1059" s="104">
        <v>5438.99</v>
      </c>
      <c r="E1059" s="104">
        <f>D1044</f>
        <v>4.3</v>
      </c>
      <c r="F1059" s="52" t="s">
        <v>68</v>
      </c>
      <c r="G1059" s="53">
        <f t="shared" si="28"/>
        <v>23387.656999999999</v>
      </c>
      <c r="H1059" s="233"/>
    </row>
    <row r="1060" spans="2:8" ht="23.25" x14ac:dyDescent="0.25">
      <c r="B1060" s="207" t="s">
        <v>142</v>
      </c>
      <c r="C1060" s="208"/>
      <c r="D1060" s="104">
        <v>1672.77</v>
      </c>
      <c r="E1060" s="104">
        <f>D1044</f>
        <v>4.3</v>
      </c>
      <c r="F1060" s="52" t="s">
        <v>68</v>
      </c>
      <c r="G1060" s="53">
        <f t="shared" si="28"/>
        <v>7192.9110000000001</v>
      </c>
      <c r="H1060" s="233"/>
    </row>
    <row r="1061" spans="2:8" ht="23.25" x14ac:dyDescent="0.25">
      <c r="B1061" s="207" t="s">
        <v>75</v>
      </c>
      <c r="C1061" s="208"/>
      <c r="D1061" s="104">
        <v>548.24</v>
      </c>
      <c r="E1061" s="104">
        <f>D1044</f>
        <v>4.3</v>
      </c>
      <c r="F1061" s="52" t="s">
        <v>68</v>
      </c>
      <c r="G1061" s="53">
        <f>D1061*E1061</f>
        <v>2357.4319999999998</v>
      </c>
      <c r="H1061" s="233"/>
    </row>
    <row r="1062" spans="2:8" ht="24" thickBot="1" x14ac:dyDescent="0.3">
      <c r="B1062" s="201" t="s">
        <v>74</v>
      </c>
      <c r="C1062" s="202"/>
      <c r="D1062" s="101">
        <v>340.74</v>
      </c>
      <c r="E1062" s="101">
        <f>D1044*10</f>
        <v>43</v>
      </c>
      <c r="F1062" s="48" t="s">
        <v>68</v>
      </c>
      <c r="G1062" s="54">
        <f>D1062*E1062</f>
        <v>14651.82</v>
      </c>
      <c r="H1062" s="233"/>
    </row>
    <row r="1063" spans="2:8" ht="23.25" x14ac:dyDescent="0.25">
      <c r="B1063" s="16"/>
      <c r="C1063" s="33"/>
      <c r="D1063" s="33"/>
      <c r="E1063" s="23"/>
      <c r="F1063" s="23"/>
      <c r="G1063" s="15"/>
      <c r="H1063" s="65"/>
    </row>
    <row r="1064" spans="2:8" ht="25.5" x14ac:dyDescent="0.25">
      <c r="B1064" s="16"/>
      <c r="C1064" s="26" t="s">
        <v>143</v>
      </c>
      <c r="D1064" s="27"/>
      <c r="E1064" s="16"/>
      <c r="F1064" s="16"/>
      <c r="G1064" s="15"/>
      <c r="H1064" s="60"/>
    </row>
    <row r="1065" spans="2:8" ht="18.75" x14ac:dyDescent="0.25">
      <c r="B1065" s="16"/>
      <c r="C1065" s="221" t="s">
        <v>144</v>
      </c>
      <c r="D1065" s="81" t="s">
        <v>145</v>
      </c>
      <c r="E1065" s="35">
        <f>ROUND((G1053+D1046)/D1046,2)</f>
        <v>1.04</v>
      </c>
      <c r="F1065" s="35"/>
      <c r="G1065" s="17"/>
      <c r="H1065" s="60"/>
    </row>
    <row r="1066" spans="2:8" ht="23.25" x14ac:dyDescent="0.25">
      <c r="B1066" s="16"/>
      <c r="C1066" s="221"/>
      <c r="D1066" s="81" t="s">
        <v>146</v>
      </c>
      <c r="E1066" s="35">
        <f>ROUND((G1054+G1055+D1046)/D1046,2)</f>
        <v>1.01</v>
      </c>
      <c r="F1066" s="35"/>
      <c r="G1066" s="24"/>
      <c r="H1066" s="66"/>
    </row>
    <row r="1067" spans="2:8" ht="23.25" x14ac:dyDescent="0.25">
      <c r="B1067" s="16"/>
      <c r="C1067" s="221"/>
      <c r="D1067" s="81" t="s">
        <v>147</v>
      </c>
      <c r="E1067" s="35">
        <f>ROUND((G1056+D1046)/D1046,2)</f>
        <v>1</v>
      </c>
      <c r="F1067" s="17"/>
      <c r="G1067" s="24"/>
      <c r="H1067" s="60"/>
    </row>
    <row r="1068" spans="2:8" ht="23.25" x14ac:dyDescent="0.25">
      <c r="B1068" s="16"/>
      <c r="C1068" s="221"/>
      <c r="D1068" s="36" t="s">
        <v>148</v>
      </c>
      <c r="E1068" s="37">
        <f>ROUND((SUM(G1057:G1062)+D1046)/D1046,2)</f>
        <v>3.35</v>
      </c>
      <c r="F1068" s="17"/>
      <c r="G1068" s="24"/>
      <c r="H1068" s="60"/>
    </row>
    <row r="1069" spans="2:8" ht="25.5" x14ac:dyDescent="0.25">
      <c r="B1069" s="16"/>
      <c r="C1069" s="16"/>
      <c r="D1069" s="38" t="s">
        <v>149</v>
      </c>
      <c r="E1069" s="39">
        <f>SUM(E1065:E1068)-IF(D1050="сплошная",3,2)</f>
        <v>3.4000000000000004</v>
      </c>
      <c r="F1069" s="40"/>
      <c r="G1069" s="15"/>
      <c r="H1069" s="60"/>
    </row>
    <row r="1070" spans="2:8" ht="23.25" x14ac:dyDescent="0.25">
      <c r="B1070" s="16"/>
      <c r="C1070" s="16"/>
      <c r="D1070" s="16"/>
      <c r="E1070" s="41"/>
      <c r="F1070" s="16"/>
      <c r="G1070" s="15"/>
      <c r="H1070" s="60"/>
    </row>
    <row r="1071" spans="2:8" ht="25.5" x14ac:dyDescent="0.35">
      <c r="B1071" s="25"/>
      <c r="C1071" s="42" t="s">
        <v>150</v>
      </c>
      <c r="D1071" s="222">
        <f>E1069*D1046</f>
        <v>77022.002000000008</v>
      </c>
      <c r="E1071" s="222"/>
      <c r="F1071" s="16"/>
      <c r="G1071" s="15"/>
      <c r="H1071" s="60"/>
    </row>
    <row r="1072" spans="2:8" ht="18.75" x14ac:dyDescent="0.3">
      <c r="B1072" s="16"/>
      <c r="C1072" s="43" t="s">
        <v>151</v>
      </c>
      <c r="D1072" s="223">
        <f>D1071/D1045</f>
        <v>89.524033242285128</v>
      </c>
      <c r="E1072" s="223"/>
      <c r="F1072" s="16"/>
      <c r="G1072" s="16"/>
      <c r="H1072" s="67"/>
    </row>
    <row r="1075" spans="2:27" ht="60.75" x14ac:dyDescent="0.8">
      <c r="B1075" s="224" t="str">
        <f>CONCATENATE("ЛОТ № ",K1078)</f>
        <v>ЛОТ № 30</v>
      </c>
      <c r="C1075" s="224"/>
      <c r="D1075" s="224"/>
      <c r="E1075" s="224"/>
      <c r="F1075" s="224"/>
      <c r="G1075" s="224"/>
      <c r="H1075" s="224"/>
    </row>
    <row r="1076" spans="2:27" ht="18.75" x14ac:dyDescent="0.25">
      <c r="B1076" s="225" t="s">
        <v>123</v>
      </c>
      <c r="C1076" s="225"/>
      <c r="D1076" s="225"/>
      <c r="E1076" s="225"/>
      <c r="F1076" s="225"/>
      <c r="G1076" s="225"/>
      <c r="H1076" s="60"/>
    </row>
    <row r="1077" spans="2:27" ht="25.5" x14ac:dyDescent="0.25">
      <c r="B1077" s="16"/>
      <c r="C1077" s="26" t="s">
        <v>124</v>
      </c>
      <c r="D1077" s="27"/>
      <c r="E1077" s="16"/>
      <c r="F1077" s="16"/>
      <c r="G1077" s="15"/>
      <c r="H1077" s="60"/>
      <c r="I1077" s="61"/>
      <c r="J1077" s="61"/>
      <c r="K1077" s="61"/>
      <c r="L1077" s="61" t="s">
        <v>86</v>
      </c>
      <c r="M1077" s="61" t="s">
        <v>78</v>
      </c>
      <c r="N1077" s="61" t="s">
        <v>79</v>
      </c>
      <c r="O1077" s="61" t="s">
        <v>85</v>
      </c>
      <c r="P1077" s="62" t="s">
        <v>80</v>
      </c>
      <c r="Q1077" s="61" t="s">
        <v>69</v>
      </c>
      <c r="R1077" s="7" t="s">
        <v>81</v>
      </c>
      <c r="S1077" s="7" t="s">
        <v>153</v>
      </c>
      <c r="T1077" s="61" t="s">
        <v>35</v>
      </c>
      <c r="U1077" s="61" t="s">
        <v>131</v>
      </c>
      <c r="V1077" s="61" t="s">
        <v>84</v>
      </c>
      <c r="W1077" s="7" t="s">
        <v>82</v>
      </c>
      <c r="X1077" s="7" t="s">
        <v>83</v>
      </c>
      <c r="Y1077" s="61" t="s">
        <v>154</v>
      </c>
      <c r="Z1077" s="61"/>
    </row>
    <row r="1078" spans="2:27" ht="19.5" x14ac:dyDescent="0.25">
      <c r="B1078" s="17"/>
      <c r="C1078" s="226" t="s">
        <v>125</v>
      </c>
      <c r="D1078" s="229" t="s">
        <v>152</v>
      </c>
      <c r="E1078" s="230"/>
      <c r="F1078" s="230"/>
      <c r="G1078" s="231"/>
      <c r="H1078" s="63"/>
      <c r="I1078" s="61" t="s">
        <v>77</v>
      </c>
      <c r="J1078" s="61"/>
      <c r="K1078" s="9">
        <v>30</v>
      </c>
      <c r="L1078" s="68" t="s">
        <v>21</v>
      </c>
      <c r="M1078" s="68">
        <v>34</v>
      </c>
      <c r="N1078" s="68">
        <v>5</v>
      </c>
      <c r="O1078" s="68">
        <v>1</v>
      </c>
      <c r="P1078" s="62">
        <v>4.3</v>
      </c>
      <c r="Q1078" s="7">
        <v>621.07000000000005</v>
      </c>
      <c r="R1078" s="7">
        <v>32815.19</v>
      </c>
      <c r="S1078" s="9" t="s">
        <v>54</v>
      </c>
      <c r="T1078" s="9" t="s">
        <v>17</v>
      </c>
      <c r="U1078" s="9">
        <v>45</v>
      </c>
      <c r="V1078" s="74">
        <v>1.06</v>
      </c>
      <c r="W1078" s="7">
        <v>2.66</v>
      </c>
      <c r="X1078" s="7">
        <v>87288.41</v>
      </c>
      <c r="Y1078" s="64">
        <v>140.5</v>
      </c>
      <c r="Z1078" s="61"/>
      <c r="AA1078" s="59">
        <v>1</v>
      </c>
    </row>
    <row r="1079" spans="2:27" ht="19.5" x14ac:dyDescent="0.25">
      <c r="B1079" s="17"/>
      <c r="C1079" s="227"/>
      <c r="D1079" s="232" t="str">
        <f>CONCATENATE(L1078, " участковое лесничество")</f>
        <v>Тимерликовское участковое лесничество</v>
      </c>
      <c r="E1079" s="232"/>
      <c r="F1079" s="232"/>
      <c r="G1079" s="232"/>
      <c r="H1079" s="63"/>
      <c r="I1079" s="61"/>
      <c r="J1079" s="61">
        <v>30</v>
      </c>
      <c r="K1079" s="61"/>
      <c r="L1079" s="61"/>
      <c r="M1079" s="61"/>
      <c r="N1079" s="61"/>
      <c r="O1079" s="61"/>
      <c r="P1079" s="61"/>
      <c r="Q1079" s="61"/>
      <c r="R1079" s="61"/>
      <c r="S1079" s="61"/>
      <c r="T1079" s="61"/>
      <c r="U1079" s="61"/>
      <c r="V1079" s="61"/>
      <c r="W1079" s="61"/>
      <c r="X1079" s="61"/>
      <c r="Y1079" s="61"/>
      <c r="Z1079" s="61"/>
    </row>
    <row r="1080" spans="2:27" ht="19.5" x14ac:dyDescent="0.25">
      <c r="B1080" s="17"/>
      <c r="C1080" s="228"/>
      <c r="D1080" s="232" t="str">
        <f>CONCATENATE("кв. ",M1078," ","выд."," ",N1078," ","делянка", " ",O1078)</f>
        <v>кв. 34 выд. 5 делянка 1</v>
      </c>
      <c r="E1080" s="232"/>
      <c r="F1080" s="232"/>
      <c r="G1080" s="232"/>
      <c r="H1080" s="63"/>
      <c r="I1080" s="61"/>
      <c r="J1080" s="61"/>
      <c r="K1080" s="61"/>
      <c r="L1080" s="61"/>
      <c r="M1080" s="61"/>
      <c r="N1080" s="61"/>
      <c r="O1080" s="61"/>
      <c r="P1080" s="61"/>
      <c r="Q1080" s="61"/>
      <c r="R1080" s="61"/>
      <c r="S1080" s="61"/>
      <c r="T1080" s="61"/>
      <c r="U1080" s="61"/>
      <c r="V1080" s="61"/>
      <c r="W1080" s="61"/>
      <c r="X1080" s="61"/>
      <c r="Y1080" s="61"/>
      <c r="Z1080" s="61"/>
    </row>
    <row r="1081" spans="2:27" ht="23.25" x14ac:dyDescent="0.25">
      <c r="B1081" s="16"/>
      <c r="C1081" s="28" t="s">
        <v>126</v>
      </c>
      <c r="D1081" s="18">
        <f>P1078</f>
        <v>4.3</v>
      </c>
      <c r="E1081" s="29"/>
      <c r="F1081" s="17"/>
      <c r="G1081" s="15"/>
      <c r="H1081" s="60"/>
    </row>
    <row r="1082" spans="2:27" ht="22.5" x14ac:dyDescent="0.25">
      <c r="B1082" s="16"/>
      <c r="C1082" s="30" t="s">
        <v>127</v>
      </c>
      <c r="D1082" s="80">
        <f>Q1078</f>
        <v>621.07000000000005</v>
      </c>
      <c r="E1082" s="209" t="s">
        <v>128</v>
      </c>
      <c r="F1082" s="210"/>
      <c r="G1082" s="213">
        <f>D1083/D1082</f>
        <v>52.836540164554719</v>
      </c>
      <c r="H1082" s="60"/>
    </row>
    <row r="1083" spans="2:27" ht="22.5" x14ac:dyDescent="0.25">
      <c r="B1083" s="16"/>
      <c r="C1083" s="30" t="s">
        <v>129</v>
      </c>
      <c r="D1083" s="19">
        <f>R1078</f>
        <v>32815.19</v>
      </c>
      <c r="E1083" s="211"/>
      <c r="F1083" s="212"/>
      <c r="G1083" s="214"/>
      <c r="H1083" s="60"/>
    </row>
    <row r="1084" spans="2:27" ht="23.25" x14ac:dyDescent="0.25">
      <c r="B1084" s="16"/>
      <c r="C1084" s="31"/>
      <c r="D1084" s="20"/>
      <c r="E1084" s="32"/>
      <c r="F1084" s="16"/>
      <c r="G1084" s="15"/>
      <c r="H1084" s="60"/>
    </row>
    <row r="1085" spans="2:27" ht="23.25" x14ac:dyDescent="0.25">
      <c r="B1085" s="16"/>
      <c r="C1085" s="55" t="s">
        <v>130</v>
      </c>
      <c r="D1085" s="69" t="str">
        <f>S1078</f>
        <v>5ОС3Б2ЛП+КЛ</v>
      </c>
      <c r="E1085" s="16"/>
      <c r="F1085" s="16"/>
      <c r="G1085" s="15"/>
      <c r="H1085" s="60"/>
    </row>
    <row r="1086" spans="2:27" ht="23.25" x14ac:dyDescent="0.25">
      <c r="B1086" s="16"/>
      <c r="C1086" s="55" t="s">
        <v>131</v>
      </c>
      <c r="D1086" s="69">
        <f>U1078</f>
        <v>45</v>
      </c>
      <c r="E1086" s="16"/>
      <c r="F1086" s="16"/>
      <c r="G1086" s="15"/>
      <c r="H1086" s="60"/>
    </row>
    <row r="1087" spans="2:27" ht="23.25" x14ac:dyDescent="0.25">
      <c r="B1087" s="16"/>
      <c r="C1087" s="55" t="s">
        <v>132</v>
      </c>
      <c r="D1087" s="56" t="s">
        <v>133</v>
      </c>
      <c r="E1087" s="16"/>
      <c r="F1087" s="16"/>
      <c r="G1087" s="15"/>
      <c r="H1087" s="60"/>
    </row>
    <row r="1088" spans="2:27" ht="24" thickBot="1" x14ac:dyDescent="0.3">
      <c r="B1088" s="16"/>
      <c r="C1088" s="16"/>
      <c r="D1088" s="16"/>
      <c r="E1088" s="16"/>
      <c r="F1088" s="16"/>
      <c r="G1088" s="15"/>
      <c r="H1088" s="60"/>
    </row>
    <row r="1089" spans="2:8" ht="48" thickBot="1" x14ac:dyDescent="0.3">
      <c r="B1089" s="215" t="s">
        <v>70</v>
      </c>
      <c r="C1089" s="216"/>
      <c r="D1089" s="21" t="s">
        <v>134</v>
      </c>
      <c r="E1089" s="217" t="s">
        <v>135</v>
      </c>
      <c r="F1089" s="218"/>
      <c r="G1089" s="22" t="s">
        <v>136</v>
      </c>
      <c r="H1089" s="60"/>
    </row>
    <row r="1090" spans="2:8" ht="24" thickBot="1" x14ac:dyDescent="0.3">
      <c r="B1090" s="219" t="s">
        <v>137</v>
      </c>
      <c r="C1090" s="220"/>
      <c r="D1090" s="99">
        <v>191.3</v>
      </c>
      <c r="E1090" s="99">
        <f>D1081</f>
        <v>4.3</v>
      </c>
      <c r="F1090" s="44" t="s">
        <v>68</v>
      </c>
      <c r="G1090" s="45">
        <f t="shared" ref="G1090:G1097" si="29">D1090*E1090</f>
        <v>822.59</v>
      </c>
      <c r="H1090" s="233"/>
    </row>
    <row r="1091" spans="2:8" ht="23.25" x14ac:dyDescent="0.25">
      <c r="B1091" s="205" t="s">
        <v>138</v>
      </c>
      <c r="C1091" s="206"/>
      <c r="D1091" s="100">
        <v>97.44</v>
      </c>
      <c r="E1091" s="100">
        <f>V1078</f>
        <v>1.06</v>
      </c>
      <c r="F1091" s="46" t="s">
        <v>71</v>
      </c>
      <c r="G1091" s="47">
        <f t="shared" si="29"/>
        <v>103.2864</v>
      </c>
      <c r="H1091" s="233"/>
    </row>
    <row r="1092" spans="2:8" ht="24" thickBot="1" x14ac:dyDescent="0.3">
      <c r="B1092" s="201" t="s">
        <v>139</v>
      </c>
      <c r="C1092" s="202"/>
      <c r="D1092" s="101">
        <v>151.63</v>
      </c>
      <c r="E1092" s="101">
        <f>V1078</f>
        <v>1.06</v>
      </c>
      <c r="F1092" s="48" t="s">
        <v>71</v>
      </c>
      <c r="G1092" s="49">
        <f t="shared" si="29"/>
        <v>160.7278</v>
      </c>
      <c r="H1092" s="233"/>
    </row>
    <row r="1093" spans="2:8" ht="24" thickBot="1" x14ac:dyDescent="0.3">
      <c r="B1093" s="203" t="s">
        <v>72</v>
      </c>
      <c r="C1093" s="204"/>
      <c r="D1093" s="102">
        <v>731.97</v>
      </c>
      <c r="E1093" s="102"/>
      <c r="F1093" s="50" t="s">
        <v>68</v>
      </c>
      <c r="G1093" s="51">
        <f t="shared" si="29"/>
        <v>0</v>
      </c>
      <c r="H1093" s="233"/>
    </row>
    <row r="1094" spans="2:8" ht="23.25" x14ac:dyDescent="0.25">
      <c r="B1094" s="205" t="s">
        <v>140</v>
      </c>
      <c r="C1094" s="206"/>
      <c r="D1094" s="100">
        <v>652.6</v>
      </c>
      <c r="E1094" s="100">
        <f>D1081*2</f>
        <v>8.6</v>
      </c>
      <c r="F1094" s="46" t="s">
        <v>68</v>
      </c>
      <c r="G1094" s="47">
        <f t="shared" si="29"/>
        <v>5612.36</v>
      </c>
      <c r="H1094" s="233"/>
    </row>
    <row r="1095" spans="2:8" ht="23.25" x14ac:dyDescent="0.25">
      <c r="B1095" s="207" t="s">
        <v>141</v>
      </c>
      <c r="C1095" s="208"/>
      <c r="D1095" s="103">
        <v>526.99</v>
      </c>
      <c r="E1095" s="103"/>
      <c r="F1095" s="52" t="s">
        <v>68</v>
      </c>
      <c r="G1095" s="53">
        <f t="shared" si="29"/>
        <v>0</v>
      </c>
      <c r="H1095" s="233"/>
    </row>
    <row r="1096" spans="2:8" ht="23.25" x14ac:dyDescent="0.25">
      <c r="B1096" s="207" t="s">
        <v>73</v>
      </c>
      <c r="C1096" s="208"/>
      <c r="D1096" s="104">
        <v>5438.99</v>
      </c>
      <c r="E1096" s="104">
        <f>D1081</f>
        <v>4.3</v>
      </c>
      <c r="F1096" s="52" t="s">
        <v>68</v>
      </c>
      <c r="G1096" s="53">
        <f t="shared" si="29"/>
        <v>23387.656999999999</v>
      </c>
      <c r="H1096" s="233"/>
    </row>
    <row r="1097" spans="2:8" ht="23.25" x14ac:dyDescent="0.25">
      <c r="B1097" s="207" t="s">
        <v>142</v>
      </c>
      <c r="C1097" s="208"/>
      <c r="D1097" s="104">
        <v>1672.77</v>
      </c>
      <c r="E1097" s="104">
        <f>D1081</f>
        <v>4.3</v>
      </c>
      <c r="F1097" s="52" t="s">
        <v>68</v>
      </c>
      <c r="G1097" s="53">
        <f t="shared" si="29"/>
        <v>7192.9110000000001</v>
      </c>
      <c r="H1097" s="233"/>
    </row>
    <row r="1098" spans="2:8" ht="23.25" x14ac:dyDescent="0.25">
      <c r="B1098" s="207" t="s">
        <v>75</v>
      </c>
      <c r="C1098" s="208"/>
      <c r="D1098" s="104">
        <v>548.24</v>
      </c>
      <c r="E1098" s="104">
        <f>D1081</f>
        <v>4.3</v>
      </c>
      <c r="F1098" s="52" t="s">
        <v>68</v>
      </c>
      <c r="G1098" s="53">
        <f>D1098*E1098</f>
        <v>2357.4319999999998</v>
      </c>
      <c r="H1098" s="233"/>
    </row>
    <row r="1099" spans="2:8" ht="24" thickBot="1" x14ac:dyDescent="0.3">
      <c r="B1099" s="201" t="s">
        <v>74</v>
      </c>
      <c r="C1099" s="202"/>
      <c r="D1099" s="101">
        <v>340.74</v>
      </c>
      <c r="E1099" s="101">
        <f>D1081*10</f>
        <v>43</v>
      </c>
      <c r="F1099" s="48" t="s">
        <v>68</v>
      </c>
      <c r="G1099" s="54">
        <f>D1099*E1099</f>
        <v>14651.82</v>
      </c>
      <c r="H1099" s="233"/>
    </row>
    <row r="1100" spans="2:8" ht="23.25" x14ac:dyDescent="0.25">
      <c r="B1100" s="16"/>
      <c r="C1100" s="33"/>
      <c r="D1100" s="33"/>
      <c r="E1100" s="23"/>
      <c r="F1100" s="23"/>
      <c r="G1100" s="15"/>
      <c r="H1100" s="65"/>
    </row>
    <row r="1101" spans="2:8" ht="25.5" x14ac:dyDescent="0.25">
      <c r="B1101" s="16"/>
      <c r="C1101" s="26" t="s">
        <v>143</v>
      </c>
      <c r="D1101" s="27"/>
      <c r="E1101" s="16"/>
      <c r="F1101" s="16"/>
      <c r="G1101" s="15"/>
      <c r="H1101" s="60"/>
    </row>
    <row r="1102" spans="2:8" ht="18.75" x14ac:dyDescent="0.25">
      <c r="B1102" s="16"/>
      <c r="C1102" s="221" t="s">
        <v>144</v>
      </c>
      <c r="D1102" s="81" t="s">
        <v>145</v>
      </c>
      <c r="E1102" s="35">
        <f>ROUND((G1090+D1083)/D1083,2)</f>
        <v>1.03</v>
      </c>
      <c r="F1102" s="35"/>
      <c r="G1102" s="17"/>
      <c r="H1102" s="60"/>
    </row>
    <row r="1103" spans="2:8" ht="23.25" x14ac:dyDescent="0.25">
      <c r="B1103" s="16"/>
      <c r="C1103" s="221"/>
      <c r="D1103" s="81" t="s">
        <v>146</v>
      </c>
      <c r="E1103" s="35">
        <f>ROUND((G1091+G1092+D1083)/D1083,2)</f>
        <v>1.01</v>
      </c>
      <c r="F1103" s="35"/>
      <c r="G1103" s="24"/>
      <c r="H1103" s="66"/>
    </row>
    <row r="1104" spans="2:8" ht="23.25" x14ac:dyDescent="0.25">
      <c r="B1104" s="16"/>
      <c r="C1104" s="221"/>
      <c r="D1104" s="81" t="s">
        <v>147</v>
      </c>
      <c r="E1104" s="35">
        <f>ROUND((G1093+D1083)/D1083,2)</f>
        <v>1</v>
      </c>
      <c r="F1104" s="17"/>
      <c r="G1104" s="24"/>
      <c r="H1104" s="60"/>
    </row>
    <row r="1105" spans="2:27" ht="23.25" x14ac:dyDescent="0.25">
      <c r="B1105" s="16"/>
      <c r="C1105" s="221"/>
      <c r="D1105" s="36" t="s">
        <v>148</v>
      </c>
      <c r="E1105" s="37">
        <f>ROUND((SUM(G1094:G1099)+D1083)/D1083,2)</f>
        <v>2.62</v>
      </c>
      <c r="F1105" s="17"/>
      <c r="G1105" s="24"/>
      <c r="H1105" s="60"/>
    </row>
    <row r="1106" spans="2:27" ht="25.5" x14ac:dyDescent="0.25">
      <c r="B1106" s="16"/>
      <c r="C1106" s="16"/>
      <c r="D1106" s="38" t="s">
        <v>149</v>
      </c>
      <c r="E1106" s="39">
        <f>SUM(E1102:E1105)-IF(D1087="сплошная",3,2)</f>
        <v>2.66</v>
      </c>
      <c r="F1106" s="40"/>
      <c r="G1106" s="15"/>
      <c r="H1106" s="60"/>
    </row>
    <row r="1107" spans="2:27" ht="23.25" x14ac:dyDescent="0.25">
      <c r="B1107" s="16"/>
      <c r="C1107" s="16"/>
      <c r="D1107" s="16"/>
      <c r="E1107" s="41"/>
      <c r="F1107" s="16"/>
      <c r="G1107" s="15"/>
      <c r="H1107" s="60"/>
    </row>
    <row r="1108" spans="2:27" ht="25.5" x14ac:dyDescent="0.35">
      <c r="B1108" s="25"/>
      <c r="C1108" s="42" t="s">
        <v>150</v>
      </c>
      <c r="D1108" s="222">
        <f>E1106*D1083</f>
        <v>87288.405400000018</v>
      </c>
      <c r="E1108" s="222"/>
      <c r="F1108" s="16"/>
      <c r="G1108" s="15"/>
      <c r="H1108" s="60"/>
    </row>
    <row r="1109" spans="2:27" ht="18.75" x14ac:dyDescent="0.3">
      <c r="B1109" s="16"/>
      <c r="C1109" s="43" t="s">
        <v>151</v>
      </c>
      <c r="D1109" s="223">
        <f>D1108/D1082</f>
        <v>140.54519683771557</v>
      </c>
      <c r="E1109" s="223"/>
      <c r="F1109" s="16"/>
      <c r="G1109" s="16"/>
      <c r="H1109" s="67"/>
    </row>
    <row r="1112" spans="2:27" ht="60.75" x14ac:dyDescent="0.8">
      <c r="B1112" s="224" t="str">
        <f>CONCATENATE("ЛОТ № ",K1115)</f>
        <v>ЛОТ № 31</v>
      </c>
      <c r="C1112" s="224"/>
      <c r="D1112" s="224"/>
      <c r="E1112" s="224"/>
      <c r="F1112" s="224"/>
      <c r="G1112" s="224"/>
      <c r="H1112" s="224"/>
    </row>
    <row r="1113" spans="2:27" ht="18.75" x14ac:dyDescent="0.25">
      <c r="B1113" s="225" t="s">
        <v>123</v>
      </c>
      <c r="C1113" s="225"/>
      <c r="D1113" s="225"/>
      <c r="E1113" s="225"/>
      <c r="F1113" s="225"/>
      <c r="G1113" s="225"/>
      <c r="H1113" s="60"/>
    </row>
    <row r="1114" spans="2:27" ht="25.5" x14ac:dyDescent="0.25">
      <c r="B1114" s="16"/>
      <c r="C1114" s="26" t="s">
        <v>124</v>
      </c>
      <c r="D1114" s="27"/>
      <c r="E1114" s="16"/>
      <c r="F1114" s="16"/>
      <c r="G1114" s="15"/>
      <c r="H1114" s="60"/>
      <c r="I1114" s="61"/>
      <c r="J1114" s="61"/>
      <c r="K1114" s="61"/>
      <c r="L1114" s="61" t="s">
        <v>86</v>
      </c>
      <c r="M1114" s="61" t="s">
        <v>78</v>
      </c>
      <c r="N1114" s="61" t="s">
        <v>79</v>
      </c>
      <c r="O1114" s="61" t="s">
        <v>85</v>
      </c>
      <c r="P1114" s="62" t="s">
        <v>80</v>
      </c>
      <c r="Q1114" s="61" t="s">
        <v>69</v>
      </c>
      <c r="R1114" s="7" t="s">
        <v>81</v>
      </c>
      <c r="S1114" s="7" t="s">
        <v>153</v>
      </c>
      <c r="T1114" s="61" t="s">
        <v>35</v>
      </c>
      <c r="U1114" s="61" t="s">
        <v>131</v>
      </c>
      <c r="V1114" s="61" t="s">
        <v>84</v>
      </c>
      <c r="W1114" s="7" t="s">
        <v>82</v>
      </c>
      <c r="X1114" s="7" t="s">
        <v>83</v>
      </c>
      <c r="Y1114" s="61" t="s">
        <v>154</v>
      </c>
      <c r="Z1114" s="61"/>
    </row>
    <row r="1115" spans="2:27" ht="19.5" x14ac:dyDescent="0.25">
      <c r="B1115" s="17"/>
      <c r="C1115" s="226" t="s">
        <v>125</v>
      </c>
      <c r="D1115" s="229" t="s">
        <v>152</v>
      </c>
      <c r="E1115" s="230"/>
      <c r="F1115" s="230"/>
      <c r="G1115" s="231"/>
      <c r="H1115" s="63"/>
      <c r="I1115" s="61" t="s">
        <v>77</v>
      </c>
      <c r="J1115" s="61"/>
      <c r="K1115" s="9">
        <v>31</v>
      </c>
      <c r="L1115" s="68" t="s">
        <v>21</v>
      </c>
      <c r="M1115" s="68">
        <v>34</v>
      </c>
      <c r="N1115" s="68">
        <v>11</v>
      </c>
      <c r="O1115" s="68">
        <v>2</v>
      </c>
      <c r="P1115" s="62">
        <v>4.7</v>
      </c>
      <c r="Q1115" s="7">
        <v>673.99</v>
      </c>
      <c r="R1115" s="7">
        <v>31865.599999999999</v>
      </c>
      <c r="S1115" s="9" t="s">
        <v>48</v>
      </c>
      <c r="T1115" s="9" t="s">
        <v>17</v>
      </c>
      <c r="U1115" s="9">
        <v>45</v>
      </c>
      <c r="V1115" s="74">
        <v>1.28</v>
      </c>
      <c r="W1115" s="7">
        <v>2.86</v>
      </c>
      <c r="X1115" s="7">
        <v>91135.62</v>
      </c>
      <c r="Y1115" s="64">
        <v>135.19999999999999</v>
      </c>
      <c r="Z1115" s="61"/>
      <c r="AA1115" s="59">
        <v>1</v>
      </c>
    </row>
    <row r="1116" spans="2:27" ht="19.5" x14ac:dyDescent="0.25">
      <c r="B1116" s="17"/>
      <c r="C1116" s="227"/>
      <c r="D1116" s="232" t="str">
        <f>CONCATENATE(L1115, " участковое лесничество")</f>
        <v>Тимерликовское участковое лесничество</v>
      </c>
      <c r="E1116" s="232"/>
      <c r="F1116" s="232"/>
      <c r="G1116" s="232"/>
      <c r="H1116" s="63"/>
      <c r="I1116" s="61"/>
      <c r="J1116" s="61">
        <v>31</v>
      </c>
      <c r="K1116" s="61"/>
      <c r="L1116" s="61"/>
      <c r="M1116" s="61"/>
      <c r="N1116" s="61"/>
      <c r="O1116" s="61"/>
      <c r="P1116" s="61"/>
      <c r="Q1116" s="61"/>
      <c r="R1116" s="61"/>
      <c r="S1116" s="61"/>
      <c r="T1116" s="61"/>
      <c r="U1116" s="61"/>
      <c r="V1116" s="61"/>
      <c r="W1116" s="61"/>
      <c r="X1116" s="61"/>
      <c r="Y1116" s="61"/>
      <c r="Z1116" s="61"/>
    </row>
    <row r="1117" spans="2:27" ht="19.5" x14ac:dyDescent="0.25">
      <c r="B1117" s="17"/>
      <c r="C1117" s="228"/>
      <c r="D1117" s="232" t="str">
        <f>CONCATENATE("кв. ",M1115," ","выд."," ",N1115," ","делянка", " ",O1115)</f>
        <v>кв. 34 выд. 11 делянка 2</v>
      </c>
      <c r="E1117" s="232"/>
      <c r="F1117" s="232"/>
      <c r="G1117" s="232"/>
      <c r="H1117" s="63"/>
      <c r="I1117" s="61"/>
      <c r="J1117" s="61"/>
      <c r="K1117" s="61"/>
      <c r="L1117" s="61"/>
      <c r="M1117" s="61"/>
      <c r="N1117" s="61"/>
      <c r="O1117" s="61"/>
      <c r="P1117" s="61"/>
      <c r="Q1117" s="61"/>
      <c r="R1117" s="61"/>
      <c r="S1117" s="61"/>
      <c r="T1117" s="61"/>
      <c r="U1117" s="61"/>
      <c r="V1117" s="61"/>
      <c r="W1117" s="61"/>
      <c r="X1117" s="61"/>
      <c r="Y1117" s="61"/>
      <c r="Z1117" s="61"/>
    </row>
    <row r="1118" spans="2:27" ht="23.25" x14ac:dyDescent="0.25">
      <c r="B1118" s="16"/>
      <c r="C1118" s="28" t="s">
        <v>126</v>
      </c>
      <c r="D1118" s="18">
        <f>P1115</f>
        <v>4.7</v>
      </c>
      <c r="E1118" s="29"/>
      <c r="F1118" s="17"/>
      <c r="G1118" s="15"/>
      <c r="H1118" s="60"/>
    </row>
    <row r="1119" spans="2:27" ht="22.5" x14ac:dyDescent="0.25">
      <c r="B1119" s="16"/>
      <c r="C1119" s="30" t="s">
        <v>127</v>
      </c>
      <c r="D1119" s="80">
        <f>Q1115</f>
        <v>673.99</v>
      </c>
      <c r="E1119" s="209" t="s">
        <v>128</v>
      </c>
      <c r="F1119" s="210"/>
      <c r="G1119" s="213">
        <f>D1120/D1119</f>
        <v>47.27903974836422</v>
      </c>
      <c r="H1119" s="60"/>
    </row>
    <row r="1120" spans="2:27" ht="22.5" x14ac:dyDescent="0.25">
      <c r="B1120" s="16"/>
      <c r="C1120" s="30" t="s">
        <v>129</v>
      </c>
      <c r="D1120" s="19">
        <f>R1115</f>
        <v>31865.599999999999</v>
      </c>
      <c r="E1120" s="211"/>
      <c r="F1120" s="212"/>
      <c r="G1120" s="214"/>
      <c r="H1120" s="60"/>
    </row>
    <row r="1121" spans="2:8" ht="23.25" x14ac:dyDescent="0.25">
      <c r="B1121" s="16"/>
      <c r="C1121" s="31"/>
      <c r="D1121" s="20"/>
      <c r="E1121" s="32"/>
      <c r="F1121" s="16"/>
      <c r="G1121" s="15"/>
      <c r="H1121" s="60"/>
    </row>
    <row r="1122" spans="2:8" ht="23.25" x14ac:dyDescent="0.25">
      <c r="B1122" s="16"/>
      <c r="C1122" s="55" t="s">
        <v>130</v>
      </c>
      <c r="D1122" s="69" t="str">
        <f>S1115</f>
        <v>6ОС4Б+ЛП</v>
      </c>
      <c r="E1122" s="16"/>
      <c r="F1122" s="16"/>
      <c r="G1122" s="15"/>
      <c r="H1122" s="60"/>
    </row>
    <row r="1123" spans="2:8" ht="23.25" x14ac:dyDescent="0.25">
      <c r="B1123" s="16"/>
      <c r="C1123" s="55" t="s">
        <v>131</v>
      </c>
      <c r="D1123" s="69">
        <f>U1115</f>
        <v>45</v>
      </c>
      <c r="E1123" s="16"/>
      <c r="F1123" s="16"/>
      <c r="G1123" s="15"/>
      <c r="H1123" s="60"/>
    </row>
    <row r="1124" spans="2:8" ht="23.25" x14ac:dyDescent="0.25">
      <c r="B1124" s="16"/>
      <c r="C1124" s="55" t="s">
        <v>132</v>
      </c>
      <c r="D1124" s="56" t="s">
        <v>133</v>
      </c>
      <c r="E1124" s="16"/>
      <c r="F1124" s="16"/>
      <c r="G1124" s="15"/>
      <c r="H1124" s="60"/>
    </row>
    <row r="1125" spans="2:8" ht="24" thickBot="1" x14ac:dyDescent="0.3">
      <c r="B1125" s="16"/>
      <c r="C1125" s="16"/>
      <c r="D1125" s="16"/>
      <c r="E1125" s="16"/>
      <c r="F1125" s="16"/>
      <c r="G1125" s="15"/>
      <c r="H1125" s="60"/>
    </row>
    <row r="1126" spans="2:8" ht="48" thickBot="1" x14ac:dyDescent="0.3">
      <c r="B1126" s="215" t="s">
        <v>70</v>
      </c>
      <c r="C1126" s="216"/>
      <c r="D1126" s="21" t="s">
        <v>134</v>
      </c>
      <c r="E1126" s="217" t="s">
        <v>135</v>
      </c>
      <c r="F1126" s="218"/>
      <c r="G1126" s="22" t="s">
        <v>136</v>
      </c>
      <c r="H1126" s="60"/>
    </row>
    <row r="1127" spans="2:8" ht="24" thickBot="1" x14ac:dyDescent="0.3">
      <c r="B1127" s="219" t="s">
        <v>137</v>
      </c>
      <c r="C1127" s="220"/>
      <c r="D1127" s="99">
        <v>191.3</v>
      </c>
      <c r="E1127" s="99">
        <f>D1118</f>
        <v>4.7</v>
      </c>
      <c r="F1127" s="44" t="s">
        <v>68</v>
      </c>
      <c r="G1127" s="45">
        <f t="shared" ref="G1127:G1134" si="30">D1127*E1127</f>
        <v>899.11000000000013</v>
      </c>
      <c r="H1127" s="233"/>
    </row>
    <row r="1128" spans="2:8" ht="23.25" x14ac:dyDescent="0.25">
      <c r="B1128" s="205" t="s">
        <v>138</v>
      </c>
      <c r="C1128" s="206"/>
      <c r="D1128" s="100">
        <v>97.44</v>
      </c>
      <c r="E1128" s="100">
        <f>V1115</f>
        <v>1.28</v>
      </c>
      <c r="F1128" s="46" t="s">
        <v>71</v>
      </c>
      <c r="G1128" s="47">
        <f t="shared" si="30"/>
        <v>124.72320000000001</v>
      </c>
      <c r="H1128" s="233"/>
    </row>
    <row r="1129" spans="2:8" ht="24" thickBot="1" x14ac:dyDescent="0.3">
      <c r="B1129" s="201" t="s">
        <v>139</v>
      </c>
      <c r="C1129" s="202"/>
      <c r="D1129" s="101">
        <v>151.63</v>
      </c>
      <c r="E1129" s="101">
        <f>V1115</f>
        <v>1.28</v>
      </c>
      <c r="F1129" s="48" t="s">
        <v>71</v>
      </c>
      <c r="G1129" s="49">
        <f t="shared" si="30"/>
        <v>194.0864</v>
      </c>
      <c r="H1129" s="233"/>
    </row>
    <row r="1130" spans="2:8" ht="24" thickBot="1" x14ac:dyDescent="0.3">
      <c r="B1130" s="203" t="s">
        <v>72</v>
      </c>
      <c r="C1130" s="204"/>
      <c r="D1130" s="102">
        <v>731.97</v>
      </c>
      <c r="E1130" s="102"/>
      <c r="F1130" s="50" t="s">
        <v>68</v>
      </c>
      <c r="G1130" s="51">
        <f t="shared" si="30"/>
        <v>0</v>
      </c>
      <c r="H1130" s="233"/>
    </row>
    <row r="1131" spans="2:8" ht="23.25" x14ac:dyDescent="0.25">
      <c r="B1131" s="205" t="s">
        <v>140</v>
      </c>
      <c r="C1131" s="206"/>
      <c r="D1131" s="100">
        <v>652.6</v>
      </c>
      <c r="E1131" s="100">
        <f>D1118*2</f>
        <v>9.4</v>
      </c>
      <c r="F1131" s="46" t="s">
        <v>68</v>
      </c>
      <c r="G1131" s="47">
        <f t="shared" si="30"/>
        <v>6134.4400000000005</v>
      </c>
      <c r="H1131" s="233"/>
    </row>
    <row r="1132" spans="2:8" ht="23.25" x14ac:dyDescent="0.25">
      <c r="B1132" s="207" t="s">
        <v>141</v>
      </c>
      <c r="C1132" s="208"/>
      <c r="D1132" s="103">
        <v>526.99</v>
      </c>
      <c r="E1132" s="103"/>
      <c r="F1132" s="52" t="s">
        <v>68</v>
      </c>
      <c r="G1132" s="53">
        <f t="shared" si="30"/>
        <v>0</v>
      </c>
      <c r="H1132" s="233"/>
    </row>
    <row r="1133" spans="2:8" ht="23.25" x14ac:dyDescent="0.25">
      <c r="B1133" s="207" t="s">
        <v>73</v>
      </c>
      <c r="C1133" s="208"/>
      <c r="D1133" s="104">
        <v>5438.99</v>
      </c>
      <c r="E1133" s="104">
        <f>D1118</f>
        <v>4.7</v>
      </c>
      <c r="F1133" s="52" t="s">
        <v>68</v>
      </c>
      <c r="G1133" s="53">
        <f t="shared" si="30"/>
        <v>25563.253000000001</v>
      </c>
      <c r="H1133" s="233"/>
    </row>
    <row r="1134" spans="2:8" ht="23.25" x14ac:dyDescent="0.25">
      <c r="B1134" s="207" t="s">
        <v>142</v>
      </c>
      <c r="C1134" s="208"/>
      <c r="D1134" s="104">
        <v>1672.77</v>
      </c>
      <c r="E1134" s="104">
        <f>D1118</f>
        <v>4.7</v>
      </c>
      <c r="F1134" s="52" t="s">
        <v>68</v>
      </c>
      <c r="G1134" s="53">
        <f t="shared" si="30"/>
        <v>7862.0190000000002</v>
      </c>
      <c r="H1134" s="233"/>
    </row>
    <row r="1135" spans="2:8" ht="23.25" x14ac:dyDescent="0.25">
      <c r="B1135" s="207" t="s">
        <v>75</v>
      </c>
      <c r="C1135" s="208"/>
      <c r="D1135" s="104">
        <v>548.24</v>
      </c>
      <c r="E1135" s="104">
        <f>D1118</f>
        <v>4.7</v>
      </c>
      <c r="F1135" s="52" t="s">
        <v>68</v>
      </c>
      <c r="G1135" s="53">
        <f>D1135*E1135</f>
        <v>2576.7280000000001</v>
      </c>
      <c r="H1135" s="233"/>
    </row>
    <row r="1136" spans="2:8" ht="24" thickBot="1" x14ac:dyDescent="0.3">
      <c r="B1136" s="201" t="s">
        <v>74</v>
      </c>
      <c r="C1136" s="202"/>
      <c r="D1136" s="101">
        <v>340.74</v>
      </c>
      <c r="E1136" s="101">
        <f>D1118*10</f>
        <v>47</v>
      </c>
      <c r="F1136" s="48" t="s">
        <v>68</v>
      </c>
      <c r="G1136" s="54">
        <f>D1136*E1136</f>
        <v>16014.78</v>
      </c>
      <c r="H1136" s="233"/>
    </row>
    <row r="1137" spans="2:27" ht="23.25" x14ac:dyDescent="0.25">
      <c r="B1137" s="16"/>
      <c r="C1137" s="33"/>
      <c r="D1137" s="33"/>
      <c r="E1137" s="23"/>
      <c r="F1137" s="23"/>
      <c r="G1137" s="15"/>
      <c r="H1137" s="65"/>
    </row>
    <row r="1138" spans="2:27" ht="25.5" x14ac:dyDescent="0.25">
      <c r="B1138" s="16"/>
      <c r="C1138" s="26" t="s">
        <v>143</v>
      </c>
      <c r="D1138" s="27"/>
      <c r="E1138" s="16"/>
      <c r="F1138" s="16"/>
      <c r="G1138" s="15"/>
      <c r="H1138" s="60"/>
    </row>
    <row r="1139" spans="2:27" ht="18.75" x14ac:dyDescent="0.25">
      <c r="B1139" s="16"/>
      <c r="C1139" s="221" t="s">
        <v>144</v>
      </c>
      <c r="D1139" s="81" t="s">
        <v>145</v>
      </c>
      <c r="E1139" s="35">
        <f>ROUND((G1127+D1120)/D1120,2)</f>
        <v>1.03</v>
      </c>
      <c r="F1139" s="35"/>
      <c r="G1139" s="17"/>
      <c r="H1139" s="60"/>
    </row>
    <row r="1140" spans="2:27" ht="23.25" x14ac:dyDescent="0.25">
      <c r="B1140" s="16"/>
      <c r="C1140" s="221"/>
      <c r="D1140" s="81" t="s">
        <v>146</v>
      </c>
      <c r="E1140" s="35">
        <f>ROUND((G1128+G1129+D1120)/D1120,2)</f>
        <v>1.01</v>
      </c>
      <c r="F1140" s="35"/>
      <c r="G1140" s="24"/>
      <c r="H1140" s="66"/>
    </row>
    <row r="1141" spans="2:27" ht="23.25" x14ac:dyDescent="0.25">
      <c r="B1141" s="16"/>
      <c r="C1141" s="221"/>
      <c r="D1141" s="81" t="s">
        <v>147</v>
      </c>
      <c r="E1141" s="35">
        <f>ROUND((G1130+D1120)/D1120,2)</f>
        <v>1</v>
      </c>
      <c r="F1141" s="17"/>
      <c r="G1141" s="24"/>
      <c r="H1141" s="60"/>
    </row>
    <row r="1142" spans="2:27" ht="23.25" x14ac:dyDescent="0.25">
      <c r="B1142" s="16"/>
      <c r="C1142" s="221"/>
      <c r="D1142" s="36" t="s">
        <v>148</v>
      </c>
      <c r="E1142" s="37">
        <f>ROUND((SUM(G1131:G1136)+D1120)/D1120,2)</f>
        <v>2.82</v>
      </c>
      <c r="F1142" s="17"/>
      <c r="G1142" s="24"/>
      <c r="H1142" s="60"/>
    </row>
    <row r="1143" spans="2:27" ht="25.5" x14ac:dyDescent="0.25">
      <c r="B1143" s="16"/>
      <c r="C1143" s="16"/>
      <c r="D1143" s="38" t="s">
        <v>149</v>
      </c>
      <c r="E1143" s="39">
        <f>SUM(E1139:E1142)-IF(D1124="сплошная",3,2)</f>
        <v>2.8599999999999994</v>
      </c>
      <c r="F1143" s="40"/>
      <c r="G1143" s="15"/>
      <c r="H1143" s="60"/>
    </row>
    <row r="1144" spans="2:27" ht="23.25" x14ac:dyDescent="0.25">
      <c r="B1144" s="16"/>
      <c r="C1144" s="16"/>
      <c r="D1144" s="16"/>
      <c r="E1144" s="41"/>
      <c r="F1144" s="16"/>
      <c r="G1144" s="15"/>
      <c r="H1144" s="60"/>
    </row>
    <row r="1145" spans="2:27" ht="25.5" x14ac:dyDescent="0.35">
      <c r="B1145" s="25"/>
      <c r="C1145" s="42" t="s">
        <v>150</v>
      </c>
      <c r="D1145" s="222">
        <f>E1143*D1120</f>
        <v>91135.61599999998</v>
      </c>
      <c r="E1145" s="222"/>
      <c r="F1145" s="16"/>
      <c r="G1145" s="15"/>
      <c r="H1145" s="60"/>
    </row>
    <row r="1146" spans="2:27" ht="18.75" x14ac:dyDescent="0.3">
      <c r="B1146" s="16"/>
      <c r="C1146" s="43" t="s">
        <v>151</v>
      </c>
      <c r="D1146" s="223">
        <f>D1145/D1119</f>
        <v>135.21805368032165</v>
      </c>
      <c r="E1146" s="223"/>
      <c r="F1146" s="16"/>
      <c r="G1146" s="16"/>
      <c r="H1146" s="67"/>
    </row>
    <row r="1149" spans="2:27" ht="60.75" x14ac:dyDescent="0.8">
      <c r="B1149" s="224" t="str">
        <f>CONCATENATE("ЛОТ № ",K1152)</f>
        <v>ЛОТ № 32</v>
      </c>
      <c r="C1149" s="224"/>
      <c r="D1149" s="224"/>
      <c r="E1149" s="224"/>
      <c r="F1149" s="224"/>
      <c r="G1149" s="224"/>
      <c r="H1149" s="224"/>
    </row>
    <row r="1150" spans="2:27" ht="18.75" x14ac:dyDescent="0.25">
      <c r="B1150" s="225" t="s">
        <v>123</v>
      </c>
      <c r="C1150" s="225"/>
      <c r="D1150" s="225"/>
      <c r="E1150" s="225"/>
      <c r="F1150" s="225"/>
      <c r="G1150" s="225"/>
      <c r="H1150" s="60"/>
    </row>
    <row r="1151" spans="2:27" ht="25.5" x14ac:dyDescent="0.25">
      <c r="B1151" s="16"/>
      <c r="C1151" s="26" t="s">
        <v>124</v>
      </c>
      <c r="D1151" s="27"/>
      <c r="E1151" s="16"/>
      <c r="F1151" s="16"/>
      <c r="G1151" s="15"/>
      <c r="H1151" s="60"/>
      <c r="I1151" s="61"/>
      <c r="J1151" s="61"/>
      <c r="K1151" s="61"/>
      <c r="L1151" s="61" t="s">
        <v>86</v>
      </c>
      <c r="M1151" s="61" t="s">
        <v>78</v>
      </c>
      <c r="N1151" s="61" t="s">
        <v>79</v>
      </c>
      <c r="O1151" s="61" t="s">
        <v>85</v>
      </c>
      <c r="P1151" s="62" t="s">
        <v>80</v>
      </c>
      <c r="Q1151" s="61" t="s">
        <v>69</v>
      </c>
      <c r="R1151" s="7" t="s">
        <v>81</v>
      </c>
      <c r="S1151" s="7" t="s">
        <v>153</v>
      </c>
      <c r="T1151" s="61" t="s">
        <v>35</v>
      </c>
      <c r="U1151" s="61" t="s">
        <v>131</v>
      </c>
      <c r="V1151" s="61" t="s">
        <v>84</v>
      </c>
      <c r="W1151" s="7" t="s">
        <v>82</v>
      </c>
      <c r="X1151" s="7" t="s">
        <v>83</v>
      </c>
      <c r="Y1151" s="61" t="s">
        <v>154</v>
      </c>
      <c r="Z1151" s="61"/>
    </row>
    <row r="1152" spans="2:27" ht="19.5" x14ac:dyDescent="0.25">
      <c r="B1152" s="17"/>
      <c r="C1152" s="226" t="s">
        <v>125</v>
      </c>
      <c r="D1152" s="229" t="s">
        <v>152</v>
      </c>
      <c r="E1152" s="230"/>
      <c r="F1152" s="230"/>
      <c r="G1152" s="231"/>
      <c r="H1152" s="63"/>
      <c r="I1152" s="61" t="s">
        <v>77</v>
      </c>
      <c r="J1152" s="61"/>
      <c r="K1152" s="9">
        <v>32</v>
      </c>
      <c r="L1152" s="68" t="s">
        <v>21</v>
      </c>
      <c r="M1152" s="68">
        <v>34</v>
      </c>
      <c r="N1152" s="68">
        <v>11</v>
      </c>
      <c r="O1152" s="68">
        <v>3</v>
      </c>
      <c r="P1152" s="62">
        <v>5.3</v>
      </c>
      <c r="Q1152" s="7">
        <v>767.37</v>
      </c>
      <c r="R1152" s="7">
        <v>39060.35</v>
      </c>
      <c r="S1152" s="9" t="s">
        <v>48</v>
      </c>
      <c r="T1152" s="9" t="s">
        <v>17</v>
      </c>
      <c r="U1152" s="9">
        <v>45</v>
      </c>
      <c r="V1152" s="74">
        <v>1.63</v>
      </c>
      <c r="W1152" s="7">
        <v>2.72</v>
      </c>
      <c r="X1152" s="7">
        <v>106244.15</v>
      </c>
      <c r="Y1152" s="64">
        <v>138.5</v>
      </c>
      <c r="Z1152" s="61"/>
      <c r="AA1152" s="59">
        <v>1</v>
      </c>
    </row>
    <row r="1153" spans="2:26" ht="19.5" x14ac:dyDescent="0.25">
      <c r="B1153" s="17"/>
      <c r="C1153" s="227"/>
      <c r="D1153" s="232" t="str">
        <f>CONCATENATE(L1152, " участковое лесничество")</f>
        <v>Тимерликовское участковое лесничество</v>
      </c>
      <c r="E1153" s="232"/>
      <c r="F1153" s="232"/>
      <c r="G1153" s="232"/>
      <c r="H1153" s="63"/>
      <c r="I1153" s="61"/>
      <c r="J1153" s="61">
        <v>32</v>
      </c>
      <c r="K1153" s="61"/>
      <c r="L1153" s="61"/>
      <c r="M1153" s="61"/>
      <c r="N1153" s="61"/>
      <c r="O1153" s="61"/>
      <c r="P1153" s="61"/>
      <c r="Q1153" s="61"/>
      <c r="R1153" s="61"/>
      <c r="S1153" s="61"/>
      <c r="T1153" s="61"/>
      <c r="U1153" s="61"/>
      <c r="V1153" s="61"/>
      <c r="W1153" s="61"/>
      <c r="X1153" s="61"/>
      <c r="Y1153" s="61"/>
      <c r="Z1153" s="61"/>
    </row>
    <row r="1154" spans="2:26" ht="19.5" x14ac:dyDescent="0.25">
      <c r="B1154" s="17"/>
      <c r="C1154" s="228"/>
      <c r="D1154" s="232" t="str">
        <f>CONCATENATE("кв. ",M1152," ","выд."," ",N1152," ","делянка", " ",O1152)</f>
        <v>кв. 34 выд. 11 делянка 3</v>
      </c>
      <c r="E1154" s="232"/>
      <c r="F1154" s="232"/>
      <c r="G1154" s="232"/>
      <c r="H1154" s="63"/>
      <c r="I1154" s="61"/>
      <c r="J1154" s="61"/>
      <c r="K1154" s="61"/>
      <c r="L1154" s="61"/>
      <c r="M1154" s="61"/>
      <c r="N1154" s="61"/>
      <c r="O1154" s="61"/>
      <c r="P1154" s="61"/>
      <c r="Q1154" s="61"/>
      <c r="R1154" s="61"/>
      <c r="S1154" s="61"/>
      <c r="T1154" s="61"/>
      <c r="U1154" s="61"/>
      <c r="V1154" s="61"/>
      <c r="W1154" s="61"/>
      <c r="X1154" s="61"/>
      <c r="Y1154" s="61"/>
      <c r="Z1154" s="61"/>
    </row>
    <row r="1155" spans="2:26" ht="23.25" x14ac:dyDescent="0.25">
      <c r="B1155" s="16"/>
      <c r="C1155" s="28" t="s">
        <v>126</v>
      </c>
      <c r="D1155" s="18">
        <f>P1152</f>
        <v>5.3</v>
      </c>
      <c r="E1155" s="29"/>
      <c r="F1155" s="17"/>
      <c r="G1155" s="15"/>
      <c r="H1155" s="60"/>
    </row>
    <row r="1156" spans="2:26" ht="22.5" x14ac:dyDescent="0.25">
      <c r="B1156" s="16"/>
      <c r="C1156" s="30" t="s">
        <v>127</v>
      </c>
      <c r="D1156" s="80">
        <f>Q1152</f>
        <v>767.37</v>
      </c>
      <c r="E1156" s="209" t="s">
        <v>128</v>
      </c>
      <c r="F1156" s="210"/>
      <c r="G1156" s="213">
        <f>D1157/D1156</f>
        <v>50.901585936380101</v>
      </c>
      <c r="H1156" s="60"/>
    </row>
    <row r="1157" spans="2:26" ht="22.5" x14ac:dyDescent="0.25">
      <c r="B1157" s="16"/>
      <c r="C1157" s="30" t="s">
        <v>129</v>
      </c>
      <c r="D1157" s="19">
        <f>R1152</f>
        <v>39060.35</v>
      </c>
      <c r="E1157" s="211"/>
      <c r="F1157" s="212"/>
      <c r="G1157" s="214"/>
      <c r="H1157" s="60"/>
    </row>
    <row r="1158" spans="2:26" ht="23.25" x14ac:dyDescent="0.25">
      <c r="B1158" s="16"/>
      <c r="C1158" s="31"/>
      <c r="D1158" s="20"/>
      <c r="E1158" s="32"/>
      <c r="F1158" s="16"/>
      <c r="G1158" s="15"/>
      <c r="H1158" s="60"/>
    </row>
    <row r="1159" spans="2:26" ht="23.25" x14ac:dyDescent="0.25">
      <c r="B1159" s="16"/>
      <c r="C1159" s="55" t="s">
        <v>130</v>
      </c>
      <c r="D1159" s="69" t="str">
        <f>S1152</f>
        <v>6ОС4Б+ЛП</v>
      </c>
      <c r="E1159" s="16"/>
      <c r="F1159" s="16"/>
      <c r="G1159" s="15"/>
      <c r="H1159" s="60"/>
    </row>
    <row r="1160" spans="2:26" ht="23.25" x14ac:dyDescent="0.25">
      <c r="B1160" s="16"/>
      <c r="C1160" s="55" t="s">
        <v>131</v>
      </c>
      <c r="D1160" s="69">
        <f>U1152</f>
        <v>45</v>
      </c>
      <c r="E1160" s="16"/>
      <c r="F1160" s="16"/>
      <c r="G1160" s="15"/>
      <c r="H1160" s="60"/>
    </row>
    <row r="1161" spans="2:26" ht="23.25" x14ac:dyDescent="0.25">
      <c r="B1161" s="16"/>
      <c r="C1161" s="55" t="s">
        <v>132</v>
      </c>
      <c r="D1161" s="56" t="s">
        <v>133</v>
      </c>
      <c r="E1161" s="16"/>
      <c r="F1161" s="16"/>
      <c r="G1161" s="15"/>
      <c r="H1161" s="60"/>
    </row>
    <row r="1162" spans="2:26" ht="24" thickBot="1" x14ac:dyDescent="0.3">
      <c r="B1162" s="16"/>
      <c r="C1162" s="16"/>
      <c r="D1162" s="16"/>
      <c r="E1162" s="16"/>
      <c r="F1162" s="16"/>
      <c r="G1162" s="15"/>
      <c r="H1162" s="60"/>
    </row>
    <row r="1163" spans="2:26" ht="48" thickBot="1" x14ac:dyDescent="0.3">
      <c r="B1163" s="215" t="s">
        <v>70</v>
      </c>
      <c r="C1163" s="216"/>
      <c r="D1163" s="21" t="s">
        <v>134</v>
      </c>
      <c r="E1163" s="217" t="s">
        <v>135</v>
      </c>
      <c r="F1163" s="218"/>
      <c r="G1163" s="22" t="s">
        <v>136</v>
      </c>
      <c r="H1163" s="60"/>
    </row>
    <row r="1164" spans="2:26" ht="24" thickBot="1" x14ac:dyDescent="0.3">
      <c r="B1164" s="219" t="s">
        <v>137</v>
      </c>
      <c r="C1164" s="220"/>
      <c r="D1164" s="99">
        <v>191.3</v>
      </c>
      <c r="E1164" s="99">
        <f>D1155</f>
        <v>5.3</v>
      </c>
      <c r="F1164" s="44" t="s">
        <v>68</v>
      </c>
      <c r="G1164" s="45">
        <f t="shared" ref="G1164:G1171" si="31">D1164*E1164</f>
        <v>1013.89</v>
      </c>
      <c r="H1164" s="233"/>
    </row>
    <row r="1165" spans="2:26" ht="23.25" x14ac:dyDescent="0.25">
      <c r="B1165" s="205" t="s">
        <v>138</v>
      </c>
      <c r="C1165" s="206"/>
      <c r="D1165" s="100">
        <v>97.44</v>
      </c>
      <c r="E1165" s="100">
        <f>V1152</f>
        <v>1.63</v>
      </c>
      <c r="F1165" s="46" t="s">
        <v>71</v>
      </c>
      <c r="G1165" s="47">
        <f t="shared" si="31"/>
        <v>158.82719999999998</v>
      </c>
      <c r="H1165" s="233"/>
    </row>
    <row r="1166" spans="2:26" ht="24" thickBot="1" x14ac:dyDescent="0.3">
      <c r="B1166" s="201" t="s">
        <v>139</v>
      </c>
      <c r="C1166" s="202"/>
      <c r="D1166" s="101">
        <v>151.63</v>
      </c>
      <c r="E1166" s="101">
        <f>V1152</f>
        <v>1.63</v>
      </c>
      <c r="F1166" s="48" t="s">
        <v>71</v>
      </c>
      <c r="G1166" s="49">
        <f t="shared" si="31"/>
        <v>247.15689999999998</v>
      </c>
      <c r="H1166" s="233"/>
    </row>
    <row r="1167" spans="2:26" ht="24" thickBot="1" x14ac:dyDescent="0.3">
      <c r="B1167" s="203" t="s">
        <v>72</v>
      </c>
      <c r="C1167" s="204"/>
      <c r="D1167" s="102">
        <v>731.97</v>
      </c>
      <c r="E1167" s="102"/>
      <c r="F1167" s="50" t="s">
        <v>68</v>
      </c>
      <c r="G1167" s="51">
        <f t="shared" si="31"/>
        <v>0</v>
      </c>
      <c r="H1167" s="233"/>
    </row>
    <row r="1168" spans="2:26" ht="23.25" x14ac:dyDescent="0.25">
      <c r="B1168" s="205" t="s">
        <v>140</v>
      </c>
      <c r="C1168" s="206"/>
      <c r="D1168" s="100">
        <v>652.6</v>
      </c>
      <c r="E1168" s="100">
        <f>D1155*2</f>
        <v>10.6</v>
      </c>
      <c r="F1168" s="46" t="s">
        <v>68</v>
      </c>
      <c r="G1168" s="47">
        <f t="shared" si="31"/>
        <v>6917.56</v>
      </c>
      <c r="H1168" s="233"/>
    </row>
    <row r="1169" spans="2:8" ht="23.25" x14ac:dyDescent="0.25">
      <c r="B1169" s="207" t="s">
        <v>141</v>
      </c>
      <c r="C1169" s="208"/>
      <c r="D1169" s="103">
        <v>526.99</v>
      </c>
      <c r="E1169" s="103"/>
      <c r="F1169" s="52" t="s">
        <v>68</v>
      </c>
      <c r="G1169" s="53">
        <f t="shared" si="31"/>
        <v>0</v>
      </c>
      <c r="H1169" s="233"/>
    </row>
    <row r="1170" spans="2:8" ht="23.25" x14ac:dyDescent="0.25">
      <c r="B1170" s="207" t="s">
        <v>73</v>
      </c>
      <c r="C1170" s="208"/>
      <c r="D1170" s="104">
        <v>5438.99</v>
      </c>
      <c r="E1170" s="104">
        <f>D1155</f>
        <v>5.3</v>
      </c>
      <c r="F1170" s="52" t="s">
        <v>68</v>
      </c>
      <c r="G1170" s="53">
        <f t="shared" si="31"/>
        <v>28826.646999999997</v>
      </c>
      <c r="H1170" s="233"/>
    </row>
    <row r="1171" spans="2:8" ht="23.25" x14ac:dyDescent="0.25">
      <c r="B1171" s="207" t="s">
        <v>142</v>
      </c>
      <c r="C1171" s="208"/>
      <c r="D1171" s="104">
        <v>1672.77</v>
      </c>
      <c r="E1171" s="104">
        <f>D1155</f>
        <v>5.3</v>
      </c>
      <c r="F1171" s="52" t="s">
        <v>68</v>
      </c>
      <c r="G1171" s="53">
        <f t="shared" si="31"/>
        <v>8865.6810000000005</v>
      </c>
      <c r="H1171" s="233"/>
    </row>
    <row r="1172" spans="2:8" ht="23.25" x14ac:dyDescent="0.25">
      <c r="B1172" s="207" t="s">
        <v>75</v>
      </c>
      <c r="C1172" s="208"/>
      <c r="D1172" s="104">
        <v>548.24</v>
      </c>
      <c r="E1172" s="104">
        <f>D1155</f>
        <v>5.3</v>
      </c>
      <c r="F1172" s="52" t="s">
        <v>68</v>
      </c>
      <c r="G1172" s="53">
        <f>D1172*E1172</f>
        <v>2905.672</v>
      </c>
      <c r="H1172" s="233"/>
    </row>
    <row r="1173" spans="2:8" ht="24" thickBot="1" x14ac:dyDescent="0.3">
      <c r="B1173" s="201" t="s">
        <v>74</v>
      </c>
      <c r="C1173" s="202"/>
      <c r="D1173" s="101">
        <v>340.74</v>
      </c>
      <c r="E1173" s="101">
        <f>D1155*10</f>
        <v>53</v>
      </c>
      <c r="F1173" s="48" t="s">
        <v>68</v>
      </c>
      <c r="G1173" s="54">
        <f>D1173*E1173</f>
        <v>18059.22</v>
      </c>
      <c r="H1173" s="233"/>
    </row>
    <row r="1174" spans="2:8" ht="23.25" x14ac:dyDescent="0.25">
      <c r="B1174" s="16"/>
      <c r="C1174" s="33"/>
      <c r="D1174" s="33"/>
      <c r="E1174" s="23"/>
      <c r="F1174" s="23"/>
      <c r="G1174" s="15"/>
      <c r="H1174" s="65"/>
    </row>
    <row r="1175" spans="2:8" ht="25.5" x14ac:dyDescent="0.25">
      <c r="B1175" s="16"/>
      <c r="C1175" s="26" t="s">
        <v>143</v>
      </c>
      <c r="D1175" s="27"/>
      <c r="E1175" s="16"/>
      <c r="F1175" s="16"/>
      <c r="G1175" s="15"/>
      <c r="H1175" s="60"/>
    </row>
    <row r="1176" spans="2:8" ht="18.75" x14ac:dyDescent="0.25">
      <c r="B1176" s="16"/>
      <c r="C1176" s="221" t="s">
        <v>144</v>
      </c>
      <c r="D1176" s="81" t="s">
        <v>145</v>
      </c>
      <c r="E1176" s="35">
        <f>ROUND((G1164+D1157)/D1157,2)</f>
        <v>1.03</v>
      </c>
      <c r="F1176" s="35"/>
      <c r="G1176" s="17"/>
      <c r="H1176" s="60"/>
    </row>
    <row r="1177" spans="2:8" ht="23.25" x14ac:dyDescent="0.25">
      <c r="B1177" s="16"/>
      <c r="C1177" s="221"/>
      <c r="D1177" s="81" t="s">
        <v>146</v>
      </c>
      <c r="E1177" s="35">
        <f>ROUND((G1165+G1166+D1157)/D1157,2)</f>
        <v>1.01</v>
      </c>
      <c r="F1177" s="35"/>
      <c r="G1177" s="24"/>
      <c r="H1177" s="66"/>
    </row>
    <row r="1178" spans="2:8" ht="23.25" x14ac:dyDescent="0.25">
      <c r="B1178" s="16"/>
      <c r="C1178" s="221"/>
      <c r="D1178" s="81" t="s">
        <v>147</v>
      </c>
      <c r="E1178" s="35">
        <f>ROUND((G1167+D1157)/D1157,2)</f>
        <v>1</v>
      </c>
      <c r="F1178" s="17"/>
      <c r="G1178" s="24"/>
      <c r="H1178" s="60"/>
    </row>
    <row r="1179" spans="2:8" ht="23.25" x14ac:dyDescent="0.25">
      <c r="B1179" s="16"/>
      <c r="C1179" s="221"/>
      <c r="D1179" s="36" t="s">
        <v>148</v>
      </c>
      <c r="E1179" s="37">
        <f>ROUND((SUM(G1168:G1173)+D1157)/D1157,2)</f>
        <v>2.68</v>
      </c>
      <c r="F1179" s="17"/>
      <c r="G1179" s="24"/>
      <c r="H1179" s="60"/>
    </row>
    <row r="1180" spans="2:8" ht="25.5" x14ac:dyDescent="0.25">
      <c r="B1180" s="16"/>
      <c r="C1180" s="16"/>
      <c r="D1180" s="38" t="s">
        <v>149</v>
      </c>
      <c r="E1180" s="39">
        <f>SUM(E1176:E1179)-IF(D1161="сплошная",3,2)</f>
        <v>2.7200000000000006</v>
      </c>
      <c r="F1180" s="40"/>
      <c r="G1180" s="15"/>
      <c r="H1180" s="60"/>
    </row>
    <row r="1181" spans="2:8" ht="23.25" x14ac:dyDescent="0.25">
      <c r="B1181" s="16"/>
      <c r="C1181" s="16"/>
      <c r="D1181" s="16"/>
      <c r="E1181" s="41"/>
      <c r="F1181" s="16"/>
      <c r="G1181" s="15"/>
      <c r="H1181" s="60"/>
    </row>
    <row r="1182" spans="2:8" ht="25.5" x14ac:dyDescent="0.35">
      <c r="B1182" s="25"/>
      <c r="C1182" s="42" t="s">
        <v>150</v>
      </c>
      <c r="D1182" s="222">
        <f>E1180*D1157</f>
        <v>106244.15200000002</v>
      </c>
      <c r="E1182" s="222"/>
      <c r="F1182" s="16"/>
      <c r="G1182" s="15"/>
      <c r="H1182" s="60"/>
    </row>
    <row r="1183" spans="2:8" ht="18.75" x14ac:dyDescent="0.3">
      <c r="B1183" s="16"/>
      <c r="C1183" s="43" t="s">
        <v>151</v>
      </c>
      <c r="D1183" s="223">
        <f>D1182/D1156</f>
        <v>138.45231374695391</v>
      </c>
      <c r="E1183" s="223"/>
      <c r="F1183" s="16"/>
      <c r="G1183" s="16"/>
      <c r="H1183" s="67"/>
    </row>
    <row r="1186" spans="2:27" ht="60.75" x14ac:dyDescent="0.8">
      <c r="B1186" s="224" t="str">
        <f>CONCATENATE("ЛОТ № ",K1189)</f>
        <v>ЛОТ № 33</v>
      </c>
      <c r="C1186" s="224"/>
      <c r="D1186" s="224"/>
      <c r="E1186" s="224"/>
      <c r="F1186" s="224"/>
      <c r="G1186" s="224"/>
      <c r="H1186" s="224"/>
    </row>
    <row r="1187" spans="2:27" ht="18.75" x14ac:dyDescent="0.25">
      <c r="B1187" s="225" t="s">
        <v>123</v>
      </c>
      <c r="C1187" s="225"/>
      <c r="D1187" s="225"/>
      <c r="E1187" s="225"/>
      <c r="F1187" s="225"/>
      <c r="G1187" s="225"/>
      <c r="H1187" s="60"/>
    </row>
    <row r="1188" spans="2:27" ht="25.5" x14ac:dyDescent="0.25">
      <c r="B1188" s="16"/>
      <c r="C1188" s="26" t="s">
        <v>124</v>
      </c>
      <c r="D1188" s="27"/>
      <c r="E1188" s="16"/>
      <c r="F1188" s="16"/>
      <c r="G1188" s="15"/>
      <c r="H1188" s="60"/>
      <c r="I1188" s="61"/>
      <c r="J1188" s="61"/>
      <c r="K1188" s="61"/>
      <c r="L1188" s="61" t="s">
        <v>86</v>
      </c>
      <c r="M1188" s="61" t="s">
        <v>78</v>
      </c>
      <c r="N1188" s="61" t="s">
        <v>79</v>
      </c>
      <c r="O1188" s="61" t="s">
        <v>85</v>
      </c>
      <c r="P1188" s="62" t="s">
        <v>80</v>
      </c>
      <c r="Q1188" s="61" t="s">
        <v>69</v>
      </c>
      <c r="R1188" s="7" t="s">
        <v>81</v>
      </c>
      <c r="S1188" s="7" t="s">
        <v>153</v>
      </c>
      <c r="T1188" s="61" t="s">
        <v>35</v>
      </c>
      <c r="U1188" s="61" t="s">
        <v>131</v>
      </c>
      <c r="V1188" s="61" t="s">
        <v>84</v>
      </c>
      <c r="W1188" s="7" t="s">
        <v>82</v>
      </c>
      <c r="X1188" s="7" t="s">
        <v>83</v>
      </c>
      <c r="Y1188" s="61" t="s">
        <v>154</v>
      </c>
      <c r="Z1188" s="61"/>
    </row>
    <row r="1189" spans="2:27" ht="19.5" x14ac:dyDescent="0.25">
      <c r="B1189" s="17"/>
      <c r="C1189" s="226" t="s">
        <v>125</v>
      </c>
      <c r="D1189" s="229" t="s">
        <v>152</v>
      </c>
      <c r="E1189" s="230"/>
      <c r="F1189" s="230"/>
      <c r="G1189" s="231"/>
      <c r="H1189" s="63"/>
      <c r="I1189" s="61" t="s">
        <v>77</v>
      </c>
      <c r="J1189" s="61"/>
      <c r="K1189" s="9">
        <v>33</v>
      </c>
      <c r="L1189" s="68" t="s">
        <v>21</v>
      </c>
      <c r="M1189" s="68">
        <v>35</v>
      </c>
      <c r="N1189" s="68">
        <v>12</v>
      </c>
      <c r="O1189" s="68">
        <v>1</v>
      </c>
      <c r="P1189" s="62">
        <v>4</v>
      </c>
      <c r="Q1189" s="7">
        <v>673.72</v>
      </c>
      <c r="R1189" s="7">
        <v>16454.650000000001</v>
      </c>
      <c r="S1189" s="9" t="s">
        <v>38</v>
      </c>
      <c r="T1189" s="9" t="s">
        <v>17</v>
      </c>
      <c r="U1189" s="9">
        <v>45</v>
      </c>
      <c r="V1189" s="74">
        <v>0.77</v>
      </c>
      <c r="W1189" s="7">
        <v>4.07</v>
      </c>
      <c r="X1189" s="7">
        <v>66970.429999999993</v>
      </c>
      <c r="Y1189" s="64">
        <v>99.4</v>
      </c>
      <c r="Z1189" s="61"/>
      <c r="AA1189" s="59">
        <v>1</v>
      </c>
    </row>
    <row r="1190" spans="2:27" ht="19.5" x14ac:dyDescent="0.25">
      <c r="B1190" s="17"/>
      <c r="C1190" s="227"/>
      <c r="D1190" s="232" t="str">
        <f>CONCATENATE(L1189, " участковое лесничество")</f>
        <v>Тимерликовское участковое лесничество</v>
      </c>
      <c r="E1190" s="232"/>
      <c r="F1190" s="232"/>
      <c r="G1190" s="232"/>
      <c r="H1190" s="63"/>
      <c r="I1190" s="61"/>
      <c r="J1190" s="61">
        <v>33</v>
      </c>
      <c r="K1190" s="61"/>
      <c r="L1190" s="61"/>
      <c r="M1190" s="61"/>
      <c r="N1190" s="61"/>
      <c r="O1190" s="61"/>
      <c r="P1190" s="61"/>
      <c r="Q1190" s="61"/>
      <c r="R1190" s="61"/>
      <c r="S1190" s="61"/>
      <c r="T1190" s="61"/>
      <c r="U1190" s="61"/>
      <c r="V1190" s="61"/>
      <c r="W1190" s="61"/>
      <c r="X1190" s="61"/>
      <c r="Y1190" s="61"/>
      <c r="Z1190" s="61"/>
    </row>
    <row r="1191" spans="2:27" ht="19.5" x14ac:dyDescent="0.25">
      <c r="B1191" s="17"/>
      <c r="C1191" s="228"/>
      <c r="D1191" s="232" t="str">
        <f>CONCATENATE("кв. ",M1189," ","выд."," ",N1189," ","делянка", " ",O1189)</f>
        <v>кв. 35 выд. 12 делянка 1</v>
      </c>
      <c r="E1191" s="232"/>
      <c r="F1191" s="232"/>
      <c r="G1191" s="232"/>
      <c r="H1191" s="63"/>
      <c r="I1191" s="61"/>
      <c r="J1191" s="61"/>
      <c r="K1191" s="61"/>
      <c r="L1191" s="61"/>
      <c r="M1191" s="61"/>
      <c r="N1191" s="61"/>
      <c r="O1191" s="61"/>
      <c r="P1191" s="61"/>
      <c r="Q1191" s="61"/>
      <c r="R1191" s="61"/>
      <c r="S1191" s="61"/>
      <c r="T1191" s="61"/>
      <c r="U1191" s="61"/>
      <c r="V1191" s="61"/>
      <c r="W1191" s="61"/>
      <c r="X1191" s="61"/>
      <c r="Y1191" s="61"/>
      <c r="Z1191" s="61"/>
    </row>
    <row r="1192" spans="2:27" ht="23.25" x14ac:dyDescent="0.25">
      <c r="B1192" s="16"/>
      <c r="C1192" s="28" t="s">
        <v>126</v>
      </c>
      <c r="D1192" s="18">
        <f>P1189</f>
        <v>4</v>
      </c>
      <c r="E1192" s="29"/>
      <c r="F1192" s="17"/>
      <c r="G1192" s="15"/>
      <c r="H1192" s="60"/>
    </row>
    <row r="1193" spans="2:27" ht="22.5" x14ac:dyDescent="0.25">
      <c r="B1193" s="16"/>
      <c r="C1193" s="30" t="s">
        <v>127</v>
      </c>
      <c r="D1193" s="80">
        <f>Q1189</f>
        <v>673.72</v>
      </c>
      <c r="E1193" s="209" t="s">
        <v>128</v>
      </c>
      <c r="F1193" s="210"/>
      <c r="G1193" s="213">
        <f>D1194/D1193</f>
        <v>24.423573591402956</v>
      </c>
      <c r="H1193" s="60"/>
    </row>
    <row r="1194" spans="2:27" ht="22.5" x14ac:dyDescent="0.25">
      <c r="B1194" s="16"/>
      <c r="C1194" s="30" t="s">
        <v>129</v>
      </c>
      <c r="D1194" s="19">
        <f>R1189</f>
        <v>16454.650000000001</v>
      </c>
      <c r="E1194" s="211"/>
      <c r="F1194" s="212"/>
      <c r="G1194" s="214"/>
      <c r="H1194" s="60"/>
    </row>
    <row r="1195" spans="2:27" ht="23.25" x14ac:dyDescent="0.25">
      <c r="B1195" s="16"/>
      <c r="C1195" s="31"/>
      <c r="D1195" s="20"/>
      <c r="E1195" s="32"/>
      <c r="F1195" s="16"/>
      <c r="G1195" s="15"/>
      <c r="H1195" s="60"/>
    </row>
    <row r="1196" spans="2:27" ht="23.25" x14ac:dyDescent="0.25">
      <c r="B1196" s="16"/>
      <c r="C1196" s="55" t="s">
        <v>130</v>
      </c>
      <c r="D1196" s="69" t="str">
        <f>S1189</f>
        <v>9ОС1Б</v>
      </c>
      <c r="E1196" s="16"/>
      <c r="F1196" s="16"/>
      <c r="G1196" s="15"/>
      <c r="H1196" s="60"/>
    </row>
    <row r="1197" spans="2:27" ht="23.25" x14ac:dyDescent="0.25">
      <c r="B1197" s="16"/>
      <c r="C1197" s="55" t="s">
        <v>131</v>
      </c>
      <c r="D1197" s="69">
        <f>U1189</f>
        <v>45</v>
      </c>
      <c r="E1197" s="16"/>
      <c r="F1197" s="16"/>
      <c r="G1197" s="15"/>
      <c r="H1197" s="60"/>
    </row>
    <row r="1198" spans="2:27" ht="23.25" x14ac:dyDescent="0.25">
      <c r="B1198" s="16"/>
      <c r="C1198" s="55" t="s">
        <v>132</v>
      </c>
      <c r="D1198" s="56" t="s">
        <v>133</v>
      </c>
      <c r="E1198" s="16"/>
      <c r="F1198" s="16"/>
      <c r="G1198" s="15"/>
      <c r="H1198" s="60"/>
    </row>
    <row r="1199" spans="2:27" ht="24" thickBot="1" x14ac:dyDescent="0.3">
      <c r="B1199" s="16"/>
      <c r="C1199" s="16"/>
      <c r="D1199" s="16"/>
      <c r="E1199" s="16"/>
      <c r="F1199" s="16"/>
      <c r="G1199" s="15"/>
      <c r="H1199" s="60"/>
    </row>
    <row r="1200" spans="2:27" ht="48" thickBot="1" x14ac:dyDescent="0.3">
      <c r="B1200" s="215" t="s">
        <v>70</v>
      </c>
      <c r="C1200" s="216"/>
      <c r="D1200" s="21" t="s">
        <v>134</v>
      </c>
      <c r="E1200" s="217" t="s">
        <v>135</v>
      </c>
      <c r="F1200" s="218"/>
      <c r="G1200" s="22" t="s">
        <v>136</v>
      </c>
      <c r="H1200" s="60"/>
    </row>
    <row r="1201" spans="2:8" ht="24" thickBot="1" x14ac:dyDescent="0.3">
      <c r="B1201" s="219" t="s">
        <v>137</v>
      </c>
      <c r="C1201" s="220"/>
      <c r="D1201" s="99">
        <v>191.3</v>
      </c>
      <c r="E1201" s="99">
        <f>D1192</f>
        <v>4</v>
      </c>
      <c r="F1201" s="44" t="s">
        <v>68</v>
      </c>
      <c r="G1201" s="45">
        <f t="shared" ref="G1201:G1208" si="32">D1201*E1201</f>
        <v>765.2</v>
      </c>
      <c r="H1201" s="233"/>
    </row>
    <row r="1202" spans="2:8" ht="23.25" x14ac:dyDescent="0.25">
      <c r="B1202" s="205" t="s">
        <v>138</v>
      </c>
      <c r="C1202" s="206"/>
      <c r="D1202" s="100">
        <v>97.44</v>
      </c>
      <c r="E1202" s="100">
        <f>V1189</f>
        <v>0.77</v>
      </c>
      <c r="F1202" s="46" t="s">
        <v>71</v>
      </c>
      <c r="G1202" s="47">
        <f t="shared" si="32"/>
        <v>75.028800000000004</v>
      </c>
      <c r="H1202" s="233"/>
    </row>
    <row r="1203" spans="2:8" ht="24" thickBot="1" x14ac:dyDescent="0.3">
      <c r="B1203" s="201" t="s">
        <v>139</v>
      </c>
      <c r="C1203" s="202"/>
      <c r="D1203" s="101">
        <v>151.63</v>
      </c>
      <c r="E1203" s="101">
        <f>V1189</f>
        <v>0.77</v>
      </c>
      <c r="F1203" s="48" t="s">
        <v>71</v>
      </c>
      <c r="G1203" s="49">
        <f t="shared" si="32"/>
        <v>116.7551</v>
      </c>
      <c r="H1203" s="233"/>
    </row>
    <row r="1204" spans="2:8" ht="24" thickBot="1" x14ac:dyDescent="0.3">
      <c r="B1204" s="203" t="s">
        <v>72</v>
      </c>
      <c r="C1204" s="204"/>
      <c r="D1204" s="102">
        <v>731.97</v>
      </c>
      <c r="E1204" s="102"/>
      <c r="F1204" s="50" t="s">
        <v>68</v>
      </c>
      <c r="G1204" s="51">
        <f t="shared" si="32"/>
        <v>0</v>
      </c>
      <c r="H1204" s="233"/>
    </row>
    <row r="1205" spans="2:8" ht="23.25" x14ac:dyDescent="0.25">
      <c r="B1205" s="205" t="s">
        <v>140</v>
      </c>
      <c r="C1205" s="206"/>
      <c r="D1205" s="100">
        <v>652.6</v>
      </c>
      <c r="E1205" s="100">
        <f>D1192*2</f>
        <v>8</v>
      </c>
      <c r="F1205" s="46" t="s">
        <v>68</v>
      </c>
      <c r="G1205" s="47">
        <f t="shared" si="32"/>
        <v>5220.8</v>
      </c>
      <c r="H1205" s="233"/>
    </row>
    <row r="1206" spans="2:8" ht="23.25" x14ac:dyDescent="0.25">
      <c r="B1206" s="207" t="s">
        <v>141</v>
      </c>
      <c r="C1206" s="208"/>
      <c r="D1206" s="103">
        <v>526.99</v>
      </c>
      <c r="E1206" s="103"/>
      <c r="F1206" s="52" t="s">
        <v>68</v>
      </c>
      <c r="G1206" s="53">
        <f t="shared" si="32"/>
        <v>0</v>
      </c>
      <c r="H1206" s="233"/>
    </row>
    <row r="1207" spans="2:8" ht="23.25" x14ac:dyDescent="0.25">
      <c r="B1207" s="207" t="s">
        <v>73</v>
      </c>
      <c r="C1207" s="208"/>
      <c r="D1207" s="104">
        <v>5438.99</v>
      </c>
      <c r="E1207" s="104">
        <f>D1192</f>
        <v>4</v>
      </c>
      <c r="F1207" s="52" t="s">
        <v>68</v>
      </c>
      <c r="G1207" s="53">
        <f t="shared" si="32"/>
        <v>21755.96</v>
      </c>
      <c r="H1207" s="233"/>
    </row>
    <row r="1208" spans="2:8" ht="23.25" x14ac:dyDescent="0.25">
      <c r="B1208" s="207" t="s">
        <v>142</v>
      </c>
      <c r="C1208" s="208"/>
      <c r="D1208" s="104">
        <v>1672.77</v>
      </c>
      <c r="E1208" s="104">
        <f>D1192</f>
        <v>4</v>
      </c>
      <c r="F1208" s="52" t="s">
        <v>68</v>
      </c>
      <c r="G1208" s="53">
        <f t="shared" si="32"/>
        <v>6691.08</v>
      </c>
      <c r="H1208" s="233"/>
    </row>
    <row r="1209" spans="2:8" ht="23.25" x14ac:dyDescent="0.25">
      <c r="B1209" s="207" t="s">
        <v>75</v>
      </c>
      <c r="C1209" s="208"/>
      <c r="D1209" s="104">
        <v>548.24</v>
      </c>
      <c r="E1209" s="104">
        <f>D1192</f>
        <v>4</v>
      </c>
      <c r="F1209" s="52" t="s">
        <v>68</v>
      </c>
      <c r="G1209" s="53">
        <f>D1209*E1209</f>
        <v>2192.96</v>
      </c>
      <c r="H1209" s="233"/>
    </row>
    <row r="1210" spans="2:8" ht="24" thickBot="1" x14ac:dyDescent="0.3">
      <c r="B1210" s="201" t="s">
        <v>74</v>
      </c>
      <c r="C1210" s="202"/>
      <c r="D1210" s="101">
        <v>340.74</v>
      </c>
      <c r="E1210" s="101">
        <f>D1192*10</f>
        <v>40</v>
      </c>
      <c r="F1210" s="48" t="s">
        <v>68</v>
      </c>
      <c r="G1210" s="54">
        <f>D1210*E1210</f>
        <v>13629.6</v>
      </c>
      <c r="H1210" s="233"/>
    </row>
    <row r="1211" spans="2:8" ht="23.25" x14ac:dyDescent="0.25">
      <c r="B1211" s="16"/>
      <c r="C1211" s="33"/>
      <c r="D1211" s="33"/>
      <c r="E1211" s="23"/>
      <c r="F1211" s="23"/>
      <c r="G1211" s="15"/>
      <c r="H1211" s="65"/>
    </row>
    <row r="1212" spans="2:8" ht="25.5" x14ac:dyDescent="0.25">
      <c r="B1212" s="16"/>
      <c r="C1212" s="26" t="s">
        <v>143</v>
      </c>
      <c r="D1212" s="27"/>
      <c r="E1212" s="16"/>
      <c r="F1212" s="16"/>
      <c r="G1212" s="15"/>
      <c r="H1212" s="60"/>
    </row>
    <row r="1213" spans="2:8" ht="18.75" x14ac:dyDescent="0.25">
      <c r="B1213" s="16"/>
      <c r="C1213" s="221" t="s">
        <v>144</v>
      </c>
      <c r="D1213" s="81" t="s">
        <v>145</v>
      </c>
      <c r="E1213" s="35">
        <f>ROUND((G1201+D1194)/D1194,2)</f>
        <v>1.05</v>
      </c>
      <c r="F1213" s="35"/>
      <c r="G1213" s="17"/>
      <c r="H1213" s="60"/>
    </row>
    <row r="1214" spans="2:8" ht="23.25" x14ac:dyDescent="0.25">
      <c r="B1214" s="16"/>
      <c r="C1214" s="221"/>
      <c r="D1214" s="81" t="s">
        <v>146</v>
      </c>
      <c r="E1214" s="35">
        <f>ROUND((G1202+G1203+D1194)/D1194,2)</f>
        <v>1.01</v>
      </c>
      <c r="F1214" s="35"/>
      <c r="G1214" s="24"/>
      <c r="H1214" s="66"/>
    </row>
    <row r="1215" spans="2:8" ht="23.25" x14ac:dyDescent="0.25">
      <c r="B1215" s="16"/>
      <c r="C1215" s="221"/>
      <c r="D1215" s="81" t="s">
        <v>147</v>
      </c>
      <c r="E1215" s="35">
        <f>ROUND((G1204+D1194)/D1194,2)</f>
        <v>1</v>
      </c>
      <c r="F1215" s="17"/>
      <c r="G1215" s="24"/>
      <c r="H1215" s="60"/>
    </row>
    <row r="1216" spans="2:8" ht="23.25" x14ac:dyDescent="0.25">
      <c r="B1216" s="16"/>
      <c r="C1216" s="221"/>
      <c r="D1216" s="36" t="s">
        <v>148</v>
      </c>
      <c r="E1216" s="37">
        <f>ROUND((SUM(G1205:G1210)+D1194)/D1194,2)</f>
        <v>4.01</v>
      </c>
      <c r="F1216" s="17"/>
      <c r="G1216" s="24"/>
      <c r="H1216" s="60"/>
    </row>
    <row r="1217" spans="2:27" ht="25.5" x14ac:dyDescent="0.25">
      <c r="B1217" s="16"/>
      <c r="C1217" s="16"/>
      <c r="D1217" s="38" t="s">
        <v>149</v>
      </c>
      <c r="E1217" s="39">
        <f>SUM(E1213:E1216)-IF(D1198="сплошная",3,2)</f>
        <v>4.07</v>
      </c>
      <c r="F1217" s="40"/>
      <c r="G1217" s="15"/>
      <c r="H1217" s="60"/>
    </row>
    <row r="1218" spans="2:27" ht="23.25" x14ac:dyDescent="0.25">
      <c r="B1218" s="16"/>
      <c r="C1218" s="16"/>
      <c r="D1218" s="16"/>
      <c r="E1218" s="41"/>
      <c r="F1218" s="16"/>
      <c r="G1218" s="15"/>
      <c r="H1218" s="60"/>
    </row>
    <row r="1219" spans="2:27" ht="25.5" x14ac:dyDescent="0.35">
      <c r="B1219" s="25"/>
      <c r="C1219" s="42" t="s">
        <v>150</v>
      </c>
      <c r="D1219" s="222">
        <f>E1217*D1194</f>
        <v>66970.425500000012</v>
      </c>
      <c r="E1219" s="222"/>
      <c r="F1219" s="16"/>
      <c r="G1219" s="15"/>
      <c r="H1219" s="60"/>
    </row>
    <row r="1220" spans="2:27" ht="18.75" x14ac:dyDescent="0.3">
      <c r="B1220" s="16"/>
      <c r="C1220" s="43" t="s">
        <v>151</v>
      </c>
      <c r="D1220" s="223">
        <f>D1219/D1193</f>
        <v>99.403944517010046</v>
      </c>
      <c r="E1220" s="223"/>
      <c r="F1220" s="16"/>
      <c r="G1220" s="16"/>
      <c r="H1220" s="67"/>
    </row>
    <row r="1223" spans="2:27" ht="60.75" x14ac:dyDescent="0.8">
      <c r="B1223" s="224" t="str">
        <f>CONCATENATE("ЛОТ № ",K1226)</f>
        <v>ЛОТ № 34</v>
      </c>
      <c r="C1223" s="224"/>
      <c r="D1223" s="224"/>
      <c r="E1223" s="224"/>
      <c r="F1223" s="224"/>
      <c r="G1223" s="224"/>
      <c r="H1223" s="224"/>
    </row>
    <row r="1224" spans="2:27" ht="18.75" x14ac:dyDescent="0.25">
      <c r="B1224" s="225" t="s">
        <v>123</v>
      </c>
      <c r="C1224" s="225"/>
      <c r="D1224" s="225"/>
      <c r="E1224" s="225"/>
      <c r="F1224" s="225"/>
      <c r="G1224" s="225"/>
      <c r="H1224" s="60"/>
    </row>
    <row r="1225" spans="2:27" ht="25.5" x14ac:dyDescent="0.25">
      <c r="B1225" s="16"/>
      <c r="C1225" s="26" t="s">
        <v>124</v>
      </c>
      <c r="D1225" s="27"/>
      <c r="E1225" s="16"/>
      <c r="F1225" s="16"/>
      <c r="G1225" s="15"/>
      <c r="H1225" s="60"/>
      <c r="I1225" s="61"/>
      <c r="J1225" s="61"/>
      <c r="K1225" s="61"/>
      <c r="L1225" s="61" t="s">
        <v>86</v>
      </c>
      <c r="M1225" s="61" t="s">
        <v>78</v>
      </c>
      <c r="N1225" s="61" t="s">
        <v>79</v>
      </c>
      <c r="O1225" s="61" t="s">
        <v>85</v>
      </c>
      <c r="P1225" s="62" t="s">
        <v>80</v>
      </c>
      <c r="Q1225" s="61" t="s">
        <v>69</v>
      </c>
      <c r="R1225" s="7" t="s">
        <v>81</v>
      </c>
      <c r="S1225" s="7" t="s">
        <v>153</v>
      </c>
      <c r="T1225" s="61" t="s">
        <v>35</v>
      </c>
      <c r="U1225" s="61" t="s">
        <v>131</v>
      </c>
      <c r="V1225" s="61" t="s">
        <v>84</v>
      </c>
      <c r="W1225" s="7" t="s">
        <v>82</v>
      </c>
      <c r="X1225" s="7" t="s">
        <v>83</v>
      </c>
      <c r="Y1225" s="61" t="s">
        <v>154</v>
      </c>
      <c r="Z1225" s="61"/>
    </row>
    <row r="1226" spans="2:27" ht="19.5" x14ac:dyDescent="0.25">
      <c r="B1226" s="17"/>
      <c r="C1226" s="226" t="s">
        <v>125</v>
      </c>
      <c r="D1226" s="229" t="s">
        <v>152</v>
      </c>
      <c r="E1226" s="230"/>
      <c r="F1226" s="230"/>
      <c r="G1226" s="231"/>
      <c r="H1226" s="63"/>
      <c r="I1226" s="61" t="s">
        <v>77</v>
      </c>
      <c r="J1226" s="61"/>
      <c r="K1226" s="9">
        <v>34</v>
      </c>
      <c r="L1226" s="68" t="s">
        <v>26</v>
      </c>
      <c r="M1226" s="68">
        <v>9</v>
      </c>
      <c r="N1226" s="68">
        <v>2</v>
      </c>
      <c r="O1226" s="68">
        <v>1</v>
      </c>
      <c r="P1226" s="62">
        <v>9</v>
      </c>
      <c r="Q1226" s="7">
        <v>1659.25</v>
      </c>
      <c r="R1226" s="7">
        <v>69301.320000000007</v>
      </c>
      <c r="S1226" s="9" t="s">
        <v>44</v>
      </c>
      <c r="T1226" s="9" t="s">
        <v>16</v>
      </c>
      <c r="U1226" s="9">
        <v>65</v>
      </c>
      <c r="V1226" s="74">
        <v>2</v>
      </c>
      <c r="W1226" s="7">
        <v>2.64</v>
      </c>
      <c r="X1226" s="7">
        <v>182955.48</v>
      </c>
      <c r="Y1226" s="64">
        <v>110.3</v>
      </c>
      <c r="Z1226" s="61"/>
      <c r="AA1226" s="59">
        <v>1</v>
      </c>
    </row>
    <row r="1227" spans="2:27" ht="19.5" x14ac:dyDescent="0.25">
      <c r="B1227" s="17"/>
      <c r="C1227" s="227"/>
      <c r="D1227" s="232" t="str">
        <f>CONCATENATE(L1226, " участковое лесничество")</f>
        <v>Тумбинское участковое лесничество</v>
      </c>
      <c r="E1227" s="232"/>
      <c r="F1227" s="232"/>
      <c r="G1227" s="232"/>
      <c r="H1227" s="63"/>
      <c r="I1227" s="61"/>
      <c r="J1227" s="61">
        <v>34</v>
      </c>
      <c r="K1227" s="61"/>
      <c r="L1227" s="61"/>
      <c r="M1227" s="61"/>
      <c r="N1227" s="61"/>
      <c r="O1227" s="61"/>
      <c r="P1227" s="61"/>
      <c r="Q1227" s="61"/>
      <c r="R1227" s="61"/>
      <c r="S1227" s="61"/>
      <c r="T1227" s="61"/>
      <c r="U1227" s="61"/>
      <c r="V1227" s="61"/>
      <c r="W1227" s="61"/>
      <c r="X1227" s="61"/>
      <c r="Y1227" s="61"/>
      <c r="Z1227" s="61"/>
    </row>
    <row r="1228" spans="2:27" ht="19.5" x14ac:dyDescent="0.25">
      <c r="B1228" s="17"/>
      <c r="C1228" s="228"/>
      <c r="D1228" s="232" t="str">
        <f>CONCATENATE("кв. ",M1226," ","выд."," ",N1226," ","делянка", " ",O1226)</f>
        <v>кв. 9 выд. 2 делянка 1</v>
      </c>
      <c r="E1228" s="232"/>
      <c r="F1228" s="232"/>
      <c r="G1228" s="232"/>
      <c r="H1228" s="63"/>
      <c r="I1228" s="61"/>
      <c r="J1228" s="61"/>
      <c r="K1228" s="61"/>
      <c r="L1228" s="61"/>
      <c r="M1228" s="61"/>
      <c r="N1228" s="61"/>
      <c r="O1228" s="61"/>
      <c r="P1228" s="61"/>
      <c r="Q1228" s="61"/>
      <c r="R1228" s="61"/>
      <c r="S1228" s="61"/>
      <c r="T1228" s="61"/>
      <c r="U1228" s="61"/>
      <c r="V1228" s="61"/>
      <c r="W1228" s="61"/>
      <c r="X1228" s="61"/>
      <c r="Y1228" s="61"/>
      <c r="Z1228" s="61"/>
    </row>
    <row r="1229" spans="2:27" ht="23.25" x14ac:dyDescent="0.25">
      <c r="B1229" s="16"/>
      <c r="C1229" s="28" t="s">
        <v>126</v>
      </c>
      <c r="D1229" s="18">
        <f>P1226</f>
        <v>9</v>
      </c>
      <c r="E1229" s="29"/>
      <c r="F1229" s="17"/>
      <c r="G1229" s="15"/>
      <c r="H1229" s="60"/>
    </row>
    <row r="1230" spans="2:27" ht="22.5" x14ac:dyDescent="0.25">
      <c r="B1230" s="16"/>
      <c r="C1230" s="30" t="s">
        <v>127</v>
      </c>
      <c r="D1230" s="80">
        <f>Q1226</f>
        <v>1659.25</v>
      </c>
      <c r="E1230" s="209" t="s">
        <v>128</v>
      </c>
      <c r="F1230" s="210"/>
      <c r="G1230" s="213">
        <f>D1231/D1230</f>
        <v>41.766653608558087</v>
      </c>
      <c r="H1230" s="60"/>
    </row>
    <row r="1231" spans="2:27" ht="22.5" x14ac:dyDescent="0.25">
      <c r="B1231" s="16"/>
      <c r="C1231" s="30" t="s">
        <v>129</v>
      </c>
      <c r="D1231" s="19">
        <f>R1226</f>
        <v>69301.320000000007</v>
      </c>
      <c r="E1231" s="211"/>
      <c r="F1231" s="212"/>
      <c r="G1231" s="214"/>
      <c r="H1231" s="60"/>
    </row>
    <row r="1232" spans="2:27" ht="23.25" x14ac:dyDescent="0.25">
      <c r="B1232" s="16"/>
      <c r="C1232" s="31"/>
      <c r="D1232" s="20"/>
      <c r="E1232" s="32"/>
      <c r="F1232" s="16"/>
      <c r="G1232" s="15"/>
      <c r="H1232" s="60"/>
    </row>
    <row r="1233" spans="2:8" ht="23.25" x14ac:dyDescent="0.25">
      <c r="B1233" s="16"/>
      <c r="C1233" s="55" t="s">
        <v>130</v>
      </c>
      <c r="D1233" s="69" t="str">
        <f>S1226</f>
        <v>7Б2ОС1ЛП</v>
      </c>
      <c r="E1233" s="16"/>
      <c r="F1233" s="16"/>
      <c r="G1233" s="15"/>
      <c r="H1233" s="60"/>
    </row>
    <row r="1234" spans="2:8" ht="23.25" x14ac:dyDescent="0.25">
      <c r="B1234" s="16"/>
      <c r="C1234" s="55" t="s">
        <v>131</v>
      </c>
      <c r="D1234" s="69">
        <f>U1226</f>
        <v>65</v>
      </c>
      <c r="E1234" s="16"/>
      <c r="F1234" s="16"/>
      <c r="G1234" s="15"/>
      <c r="H1234" s="60"/>
    </row>
    <row r="1235" spans="2:8" ht="23.25" x14ac:dyDescent="0.25">
      <c r="B1235" s="16"/>
      <c r="C1235" s="55" t="s">
        <v>132</v>
      </c>
      <c r="D1235" s="56" t="s">
        <v>133</v>
      </c>
      <c r="E1235" s="16"/>
      <c r="F1235" s="16"/>
      <c r="G1235" s="15"/>
      <c r="H1235" s="60"/>
    </row>
    <row r="1236" spans="2:8" ht="24" thickBot="1" x14ac:dyDescent="0.3">
      <c r="B1236" s="16"/>
      <c r="C1236" s="16"/>
      <c r="D1236" s="16"/>
      <c r="E1236" s="16"/>
      <c r="F1236" s="16"/>
      <c r="G1236" s="15"/>
      <c r="H1236" s="60"/>
    </row>
    <row r="1237" spans="2:8" ht="48" thickBot="1" x14ac:dyDescent="0.3">
      <c r="B1237" s="215" t="s">
        <v>70</v>
      </c>
      <c r="C1237" s="216"/>
      <c r="D1237" s="21" t="s">
        <v>134</v>
      </c>
      <c r="E1237" s="217" t="s">
        <v>135</v>
      </c>
      <c r="F1237" s="218"/>
      <c r="G1237" s="22" t="s">
        <v>136</v>
      </c>
      <c r="H1237" s="60"/>
    </row>
    <row r="1238" spans="2:8" ht="24" thickBot="1" x14ac:dyDescent="0.3">
      <c r="B1238" s="219" t="s">
        <v>137</v>
      </c>
      <c r="C1238" s="220"/>
      <c r="D1238" s="99">
        <v>191.3</v>
      </c>
      <c r="E1238" s="99">
        <f>D1229</f>
        <v>9</v>
      </c>
      <c r="F1238" s="44" t="s">
        <v>68</v>
      </c>
      <c r="G1238" s="45">
        <f t="shared" ref="G1238:G1245" si="33">D1238*E1238</f>
        <v>1721.7</v>
      </c>
      <c r="H1238" s="233"/>
    </row>
    <row r="1239" spans="2:8" ht="23.25" x14ac:dyDescent="0.25">
      <c r="B1239" s="205" t="s">
        <v>138</v>
      </c>
      <c r="C1239" s="206"/>
      <c r="D1239" s="100">
        <v>97.44</v>
      </c>
      <c r="E1239" s="100">
        <f>V1226</f>
        <v>2</v>
      </c>
      <c r="F1239" s="46" t="s">
        <v>71</v>
      </c>
      <c r="G1239" s="47">
        <f t="shared" si="33"/>
        <v>194.88</v>
      </c>
      <c r="H1239" s="233"/>
    </row>
    <row r="1240" spans="2:8" ht="24" thickBot="1" x14ac:dyDescent="0.3">
      <c r="B1240" s="201" t="s">
        <v>139</v>
      </c>
      <c r="C1240" s="202"/>
      <c r="D1240" s="101">
        <v>151.63</v>
      </c>
      <c r="E1240" s="101">
        <f>V1226</f>
        <v>2</v>
      </c>
      <c r="F1240" s="48" t="s">
        <v>71</v>
      </c>
      <c r="G1240" s="49">
        <f t="shared" si="33"/>
        <v>303.26</v>
      </c>
      <c r="H1240" s="233"/>
    </row>
    <row r="1241" spans="2:8" ht="24" thickBot="1" x14ac:dyDescent="0.3">
      <c r="B1241" s="203" t="s">
        <v>72</v>
      </c>
      <c r="C1241" s="204"/>
      <c r="D1241" s="102">
        <v>731.97</v>
      </c>
      <c r="E1241" s="102"/>
      <c r="F1241" s="50" t="s">
        <v>68</v>
      </c>
      <c r="G1241" s="51">
        <f t="shared" si="33"/>
        <v>0</v>
      </c>
      <c r="H1241" s="233"/>
    </row>
    <row r="1242" spans="2:8" ht="23.25" x14ac:dyDescent="0.25">
      <c r="B1242" s="205" t="s">
        <v>140</v>
      </c>
      <c r="C1242" s="206"/>
      <c r="D1242" s="100">
        <v>652.6</v>
      </c>
      <c r="E1242" s="100">
        <f>D1229*2</f>
        <v>18</v>
      </c>
      <c r="F1242" s="46" t="s">
        <v>68</v>
      </c>
      <c r="G1242" s="47">
        <f t="shared" si="33"/>
        <v>11746.800000000001</v>
      </c>
      <c r="H1242" s="233"/>
    </row>
    <row r="1243" spans="2:8" ht="23.25" x14ac:dyDescent="0.25">
      <c r="B1243" s="207" t="s">
        <v>141</v>
      </c>
      <c r="C1243" s="208"/>
      <c r="D1243" s="103">
        <v>526.99</v>
      </c>
      <c r="E1243" s="103"/>
      <c r="F1243" s="52" t="s">
        <v>68</v>
      </c>
      <c r="G1243" s="53">
        <f t="shared" si="33"/>
        <v>0</v>
      </c>
      <c r="H1243" s="233"/>
    </row>
    <row r="1244" spans="2:8" ht="23.25" x14ac:dyDescent="0.25">
      <c r="B1244" s="207" t="s">
        <v>73</v>
      </c>
      <c r="C1244" s="208"/>
      <c r="D1244" s="104">
        <v>5438.99</v>
      </c>
      <c r="E1244" s="104">
        <f>D1229</f>
        <v>9</v>
      </c>
      <c r="F1244" s="52" t="s">
        <v>68</v>
      </c>
      <c r="G1244" s="53">
        <f t="shared" si="33"/>
        <v>48950.909999999996</v>
      </c>
      <c r="H1244" s="233"/>
    </row>
    <row r="1245" spans="2:8" ht="23.25" x14ac:dyDescent="0.25">
      <c r="B1245" s="207" t="s">
        <v>142</v>
      </c>
      <c r="C1245" s="208"/>
      <c r="D1245" s="104">
        <v>1672.77</v>
      </c>
      <c r="E1245" s="104">
        <f>D1229</f>
        <v>9</v>
      </c>
      <c r="F1245" s="52" t="s">
        <v>68</v>
      </c>
      <c r="G1245" s="53">
        <f t="shared" si="33"/>
        <v>15054.93</v>
      </c>
      <c r="H1245" s="233"/>
    </row>
    <row r="1246" spans="2:8" ht="23.25" x14ac:dyDescent="0.25">
      <c r="B1246" s="207" t="s">
        <v>75</v>
      </c>
      <c r="C1246" s="208"/>
      <c r="D1246" s="104">
        <v>548.24</v>
      </c>
      <c r="E1246" s="104">
        <f>D1229</f>
        <v>9</v>
      </c>
      <c r="F1246" s="52" t="s">
        <v>68</v>
      </c>
      <c r="G1246" s="53">
        <f>D1246*E1246</f>
        <v>4934.16</v>
      </c>
      <c r="H1246" s="233"/>
    </row>
    <row r="1247" spans="2:8" ht="24" thickBot="1" x14ac:dyDescent="0.3">
      <c r="B1247" s="201" t="s">
        <v>74</v>
      </c>
      <c r="C1247" s="202"/>
      <c r="D1247" s="101">
        <v>340.74</v>
      </c>
      <c r="E1247" s="101">
        <f>D1229*10</f>
        <v>90</v>
      </c>
      <c r="F1247" s="48" t="s">
        <v>68</v>
      </c>
      <c r="G1247" s="54">
        <f>D1247*E1247</f>
        <v>30666.600000000002</v>
      </c>
      <c r="H1247" s="233"/>
    </row>
    <row r="1248" spans="2:8" ht="23.25" x14ac:dyDescent="0.25">
      <c r="B1248" s="16"/>
      <c r="C1248" s="33"/>
      <c r="D1248" s="33"/>
      <c r="E1248" s="23"/>
      <c r="F1248" s="23"/>
      <c r="G1248" s="15"/>
      <c r="H1248" s="65"/>
    </row>
    <row r="1249" spans="2:27" ht="25.5" x14ac:dyDescent="0.25">
      <c r="B1249" s="16"/>
      <c r="C1249" s="26" t="s">
        <v>143</v>
      </c>
      <c r="D1249" s="27"/>
      <c r="E1249" s="16"/>
      <c r="F1249" s="16"/>
      <c r="G1249" s="15"/>
      <c r="H1249" s="60"/>
    </row>
    <row r="1250" spans="2:27" ht="18.75" x14ac:dyDescent="0.25">
      <c r="B1250" s="16"/>
      <c r="C1250" s="221" t="s">
        <v>144</v>
      </c>
      <c r="D1250" s="81" t="s">
        <v>145</v>
      </c>
      <c r="E1250" s="35">
        <f>ROUND((G1238+D1231)/D1231,2)</f>
        <v>1.02</v>
      </c>
      <c r="F1250" s="35"/>
      <c r="G1250" s="17"/>
      <c r="H1250" s="60"/>
    </row>
    <row r="1251" spans="2:27" ht="23.25" x14ac:dyDescent="0.25">
      <c r="B1251" s="16"/>
      <c r="C1251" s="221"/>
      <c r="D1251" s="81" t="s">
        <v>146</v>
      </c>
      <c r="E1251" s="35">
        <f>ROUND((G1239+G1240+D1231)/D1231,2)</f>
        <v>1.01</v>
      </c>
      <c r="F1251" s="35"/>
      <c r="G1251" s="24"/>
      <c r="H1251" s="66"/>
    </row>
    <row r="1252" spans="2:27" ht="23.25" x14ac:dyDescent="0.25">
      <c r="B1252" s="16"/>
      <c r="C1252" s="221"/>
      <c r="D1252" s="81" t="s">
        <v>147</v>
      </c>
      <c r="E1252" s="35">
        <f>ROUND((G1241+D1231)/D1231,2)</f>
        <v>1</v>
      </c>
      <c r="F1252" s="17"/>
      <c r="G1252" s="24"/>
      <c r="H1252" s="60"/>
    </row>
    <row r="1253" spans="2:27" ht="23.25" x14ac:dyDescent="0.25">
      <c r="B1253" s="16"/>
      <c r="C1253" s="221"/>
      <c r="D1253" s="36" t="s">
        <v>148</v>
      </c>
      <c r="E1253" s="37">
        <f>ROUND((SUM(G1242:G1247)+D1231)/D1231,2)</f>
        <v>2.61</v>
      </c>
      <c r="F1253" s="17"/>
      <c r="G1253" s="24"/>
      <c r="H1253" s="60"/>
    </row>
    <row r="1254" spans="2:27" ht="25.5" x14ac:dyDescent="0.25">
      <c r="B1254" s="16"/>
      <c r="C1254" s="16"/>
      <c r="D1254" s="38" t="s">
        <v>149</v>
      </c>
      <c r="E1254" s="39">
        <f>SUM(E1250:E1253)-IF(D1235="сплошная",3,2)</f>
        <v>2.6400000000000006</v>
      </c>
      <c r="F1254" s="40"/>
      <c r="G1254" s="15"/>
      <c r="H1254" s="60"/>
    </row>
    <row r="1255" spans="2:27" ht="23.25" x14ac:dyDescent="0.25">
      <c r="B1255" s="16"/>
      <c r="C1255" s="16"/>
      <c r="D1255" s="16"/>
      <c r="E1255" s="41"/>
      <c r="F1255" s="16"/>
      <c r="G1255" s="15"/>
      <c r="H1255" s="60"/>
    </row>
    <row r="1256" spans="2:27" ht="25.5" x14ac:dyDescent="0.35">
      <c r="B1256" s="25"/>
      <c r="C1256" s="42" t="s">
        <v>150</v>
      </c>
      <c r="D1256" s="222">
        <f>E1254*D1231</f>
        <v>182955.48480000006</v>
      </c>
      <c r="E1256" s="222"/>
      <c r="F1256" s="16"/>
      <c r="G1256" s="15"/>
      <c r="H1256" s="60"/>
    </row>
    <row r="1257" spans="2:27" ht="18.75" x14ac:dyDescent="0.3">
      <c r="B1257" s="16"/>
      <c r="C1257" s="43" t="s">
        <v>151</v>
      </c>
      <c r="D1257" s="223">
        <f>D1256/D1230</f>
        <v>110.26396552659338</v>
      </c>
      <c r="E1257" s="223"/>
      <c r="F1257" s="16"/>
      <c r="G1257" s="16"/>
      <c r="H1257" s="67"/>
    </row>
    <row r="1260" spans="2:27" ht="60.75" x14ac:dyDescent="0.8">
      <c r="B1260" s="224" t="str">
        <f>CONCATENATE("ЛОТ № ",K1263)</f>
        <v>ЛОТ № 35</v>
      </c>
      <c r="C1260" s="224"/>
      <c r="D1260" s="224"/>
      <c r="E1260" s="224"/>
      <c r="F1260" s="224"/>
      <c r="G1260" s="224"/>
      <c r="H1260" s="224"/>
    </row>
    <row r="1261" spans="2:27" ht="18.75" x14ac:dyDescent="0.25">
      <c r="B1261" s="225" t="s">
        <v>123</v>
      </c>
      <c r="C1261" s="225"/>
      <c r="D1261" s="225"/>
      <c r="E1261" s="225"/>
      <c r="F1261" s="225"/>
      <c r="G1261" s="225"/>
      <c r="H1261" s="60"/>
    </row>
    <row r="1262" spans="2:27" ht="25.5" x14ac:dyDescent="0.25">
      <c r="B1262" s="16"/>
      <c r="C1262" s="26" t="s">
        <v>124</v>
      </c>
      <c r="D1262" s="27"/>
      <c r="E1262" s="16"/>
      <c r="F1262" s="16"/>
      <c r="G1262" s="15"/>
      <c r="H1262" s="60"/>
      <c r="I1262" s="61"/>
      <c r="J1262" s="61"/>
      <c r="K1262" s="61"/>
      <c r="L1262" s="61" t="s">
        <v>86</v>
      </c>
      <c r="M1262" s="61" t="s">
        <v>78</v>
      </c>
      <c r="N1262" s="61" t="s">
        <v>79</v>
      </c>
      <c r="O1262" s="61" t="s">
        <v>85</v>
      </c>
      <c r="P1262" s="62" t="s">
        <v>80</v>
      </c>
      <c r="Q1262" s="61" t="s">
        <v>69</v>
      </c>
      <c r="R1262" s="7" t="s">
        <v>81</v>
      </c>
      <c r="S1262" s="7" t="s">
        <v>153</v>
      </c>
      <c r="T1262" s="61" t="s">
        <v>35</v>
      </c>
      <c r="U1262" s="61" t="s">
        <v>131</v>
      </c>
      <c r="V1262" s="61" t="s">
        <v>84</v>
      </c>
      <c r="W1262" s="7" t="s">
        <v>82</v>
      </c>
      <c r="X1262" s="7" t="s">
        <v>83</v>
      </c>
      <c r="Y1262" s="61" t="s">
        <v>154</v>
      </c>
      <c r="Z1262" s="61"/>
    </row>
    <row r="1263" spans="2:27" ht="19.5" x14ac:dyDescent="0.25">
      <c r="B1263" s="17"/>
      <c r="C1263" s="226" t="s">
        <v>125</v>
      </c>
      <c r="D1263" s="229" t="s">
        <v>152</v>
      </c>
      <c r="E1263" s="230"/>
      <c r="F1263" s="230"/>
      <c r="G1263" s="231"/>
      <c r="H1263" s="63"/>
      <c r="I1263" s="61" t="s">
        <v>77</v>
      </c>
      <c r="J1263" s="61"/>
      <c r="K1263" s="9">
        <v>35</v>
      </c>
      <c r="L1263" s="68" t="s">
        <v>26</v>
      </c>
      <c r="M1263" s="68">
        <v>10</v>
      </c>
      <c r="N1263" s="68">
        <v>1</v>
      </c>
      <c r="O1263" s="68">
        <v>1</v>
      </c>
      <c r="P1263" s="62">
        <v>9.8000000000000007</v>
      </c>
      <c r="Q1263" s="7">
        <v>1017.59</v>
      </c>
      <c r="R1263" s="7">
        <v>35159</v>
      </c>
      <c r="S1263" s="9" t="s">
        <v>53</v>
      </c>
      <c r="T1263" s="9" t="s">
        <v>16</v>
      </c>
      <c r="U1263" s="9">
        <v>65</v>
      </c>
      <c r="V1263" s="74">
        <v>2.16</v>
      </c>
      <c r="W1263" s="7">
        <v>4.5199999999999996</v>
      </c>
      <c r="X1263" s="7">
        <v>158918.68</v>
      </c>
      <c r="Y1263" s="64">
        <v>156.19999999999999</v>
      </c>
      <c r="Z1263" s="61"/>
      <c r="AA1263" s="59">
        <v>1</v>
      </c>
    </row>
    <row r="1264" spans="2:27" ht="19.5" x14ac:dyDescent="0.25">
      <c r="B1264" s="17"/>
      <c r="C1264" s="227"/>
      <c r="D1264" s="232" t="str">
        <f>CONCATENATE(L1263, " участковое лесничество")</f>
        <v>Тумбинское участковое лесничество</v>
      </c>
      <c r="E1264" s="232"/>
      <c r="F1264" s="232"/>
      <c r="G1264" s="232"/>
      <c r="H1264" s="63"/>
      <c r="I1264" s="61"/>
      <c r="J1264" s="61">
        <v>35</v>
      </c>
      <c r="K1264" s="61"/>
      <c r="L1264" s="61"/>
      <c r="M1264" s="61"/>
      <c r="N1264" s="61"/>
      <c r="O1264" s="61"/>
      <c r="P1264" s="61"/>
      <c r="Q1264" s="61"/>
      <c r="R1264" s="61"/>
      <c r="S1264" s="61"/>
      <c r="T1264" s="61"/>
      <c r="U1264" s="61"/>
      <c r="V1264" s="61"/>
      <c r="W1264" s="61"/>
      <c r="X1264" s="61"/>
      <c r="Y1264" s="61"/>
      <c r="Z1264" s="61"/>
    </row>
    <row r="1265" spans="2:26" ht="19.5" x14ac:dyDescent="0.25">
      <c r="B1265" s="17"/>
      <c r="C1265" s="228"/>
      <c r="D1265" s="232" t="str">
        <f>CONCATENATE("кв. ",M1263," ","выд."," ",N1263," ","делянка", " ",O1263)</f>
        <v>кв. 10 выд. 1 делянка 1</v>
      </c>
      <c r="E1265" s="232"/>
      <c r="F1265" s="232"/>
      <c r="G1265" s="232"/>
      <c r="H1265" s="63"/>
      <c r="I1265" s="61"/>
      <c r="J1265" s="61"/>
      <c r="K1265" s="61"/>
      <c r="L1265" s="61"/>
      <c r="M1265" s="61"/>
      <c r="N1265" s="61"/>
      <c r="O1265" s="61"/>
      <c r="P1265" s="61"/>
      <c r="Q1265" s="61"/>
      <c r="R1265" s="61"/>
      <c r="S1265" s="61"/>
      <c r="T1265" s="61"/>
      <c r="U1265" s="61"/>
      <c r="V1265" s="61"/>
      <c r="W1265" s="61"/>
      <c r="X1265" s="61"/>
      <c r="Y1265" s="61"/>
      <c r="Z1265" s="61"/>
    </row>
    <row r="1266" spans="2:26" ht="23.25" x14ac:dyDescent="0.25">
      <c r="B1266" s="16"/>
      <c r="C1266" s="28" t="s">
        <v>126</v>
      </c>
      <c r="D1266" s="18">
        <f>P1263</f>
        <v>9.8000000000000007</v>
      </c>
      <c r="E1266" s="29"/>
      <c r="F1266" s="17"/>
      <c r="G1266" s="15"/>
      <c r="H1266" s="60"/>
    </row>
    <row r="1267" spans="2:26" ht="22.5" x14ac:dyDescent="0.25">
      <c r="B1267" s="16"/>
      <c r="C1267" s="30" t="s">
        <v>127</v>
      </c>
      <c r="D1267" s="80">
        <f>Q1263</f>
        <v>1017.59</v>
      </c>
      <c r="E1267" s="209" t="s">
        <v>128</v>
      </c>
      <c r="F1267" s="210"/>
      <c r="G1267" s="213">
        <f>D1268/D1267</f>
        <v>34.551243624642538</v>
      </c>
      <c r="H1267" s="60"/>
    </row>
    <row r="1268" spans="2:26" ht="22.5" x14ac:dyDescent="0.25">
      <c r="B1268" s="16"/>
      <c r="C1268" s="30" t="s">
        <v>129</v>
      </c>
      <c r="D1268" s="19">
        <f>R1263</f>
        <v>35159</v>
      </c>
      <c r="E1268" s="211"/>
      <c r="F1268" s="212"/>
      <c r="G1268" s="214"/>
      <c r="H1268" s="60"/>
    </row>
    <row r="1269" spans="2:26" ht="23.25" x14ac:dyDescent="0.25">
      <c r="B1269" s="16"/>
      <c r="C1269" s="31"/>
      <c r="D1269" s="20"/>
      <c r="E1269" s="32"/>
      <c r="F1269" s="16"/>
      <c r="G1269" s="15"/>
      <c r="H1269" s="60"/>
    </row>
    <row r="1270" spans="2:26" ht="23.25" x14ac:dyDescent="0.25">
      <c r="B1270" s="16"/>
      <c r="C1270" s="55" t="s">
        <v>130</v>
      </c>
      <c r="D1270" s="69" t="str">
        <f>S1263</f>
        <v>6Б3ОС1ЛП</v>
      </c>
      <c r="E1270" s="16"/>
      <c r="F1270" s="16"/>
      <c r="G1270" s="15"/>
      <c r="H1270" s="60"/>
    </row>
    <row r="1271" spans="2:26" ht="23.25" x14ac:dyDescent="0.25">
      <c r="B1271" s="16"/>
      <c r="C1271" s="55" t="s">
        <v>131</v>
      </c>
      <c r="D1271" s="69">
        <f>U1263</f>
        <v>65</v>
      </c>
      <c r="E1271" s="16"/>
      <c r="F1271" s="16"/>
      <c r="G1271" s="15"/>
      <c r="H1271" s="60"/>
    </row>
    <row r="1272" spans="2:26" ht="23.25" x14ac:dyDescent="0.25">
      <c r="B1272" s="16"/>
      <c r="C1272" s="55" t="s">
        <v>132</v>
      </c>
      <c r="D1272" s="56" t="s">
        <v>133</v>
      </c>
      <c r="E1272" s="16"/>
      <c r="F1272" s="16"/>
      <c r="G1272" s="15"/>
      <c r="H1272" s="60"/>
    </row>
    <row r="1273" spans="2:26" ht="24" thickBot="1" x14ac:dyDescent="0.3">
      <c r="B1273" s="16"/>
      <c r="C1273" s="16"/>
      <c r="D1273" s="16"/>
      <c r="E1273" s="16"/>
      <c r="F1273" s="16"/>
      <c r="G1273" s="15"/>
      <c r="H1273" s="60"/>
    </row>
    <row r="1274" spans="2:26" ht="48" thickBot="1" x14ac:dyDescent="0.3">
      <c r="B1274" s="215" t="s">
        <v>70</v>
      </c>
      <c r="C1274" s="216"/>
      <c r="D1274" s="21" t="s">
        <v>134</v>
      </c>
      <c r="E1274" s="217" t="s">
        <v>135</v>
      </c>
      <c r="F1274" s="218"/>
      <c r="G1274" s="22" t="s">
        <v>136</v>
      </c>
      <c r="H1274" s="60"/>
    </row>
    <row r="1275" spans="2:26" ht="24" thickBot="1" x14ac:dyDescent="0.3">
      <c r="B1275" s="219" t="s">
        <v>137</v>
      </c>
      <c r="C1275" s="220"/>
      <c r="D1275" s="99">
        <v>191.3</v>
      </c>
      <c r="E1275" s="99">
        <f>D1266</f>
        <v>9.8000000000000007</v>
      </c>
      <c r="F1275" s="44" t="s">
        <v>68</v>
      </c>
      <c r="G1275" s="45">
        <f t="shared" ref="G1275:G1282" si="34">D1275*E1275</f>
        <v>1874.7400000000002</v>
      </c>
      <c r="H1275" s="233"/>
    </row>
    <row r="1276" spans="2:26" ht="23.25" x14ac:dyDescent="0.25">
      <c r="B1276" s="205" t="s">
        <v>138</v>
      </c>
      <c r="C1276" s="206"/>
      <c r="D1276" s="100">
        <v>97.44</v>
      </c>
      <c r="E1276" s="100">
        <f>V1263</f>
        <v>2.16</v>
      </c>
      <c r="F1276" s="46" t="s">
        <v>71</v>
      </c>
      <c r="G1276" s="47">
        <f t="shared" si="34"/>
        <v>210.47040000000001</v>
      </c>
      <c r="H1276" s="233"/>
    </row>
    <row r="1277" spans="2:26" ht="24" thickBot="1" x14ac:dyDescent="0.3">
      <c r="B1277" s="201" t="s">
        <v>139</v>
      </c>
      <c r="C1277" s="202"/>
      <c r="D1277" s="101">
        <v>151.63</v>
      </c>
      <c r="E1277" s="101">
        <f>V1263</f>
        <v>2.16</v>
      </c>
      <c r="F1277" s="48" t="s">
        <v>71</v>
      </c>
      <c r="G1277" s="49">
        <f t="shared" si="34"/>
        <v>327.52080000000001</v>
      </c>
      <c r="H1277" s="233"/>
    </row>
    <row r="1278" spans="2:26" ht="24" thickBot="1" x14ac:dyDescent="0.3">
      <c r="B1278" s="203" t="s">
        <v>72</v>
      </c>
      <c r="C1278" s="204"/>
      <c r="D1278" s="102">
        <v>731.97</v>
      </c>
      <c r="E1278" s="102"/>
      <c r="F1278" s="50" t="s">
        <v>68</v>
      </c>
      <c r="G1278" s="51">
        <f t="shared" si="34"/>
        <v>0</v>
      </c>
      <c r="H1278" s="233"/>
    </row>
    <row r="1279" spans="2:26" ht="23.25" x14ac:dyDescent="0.25">
      <c r="B1279" s="205" t="s">
        <v>140</v>
      </c>
      <c r="C1279" s="206"/>
      <c r="D1279" s="100">
        <v>652.6</v>
      </c>
      <c r="E1279" s="100">
        <f>D1266*2</f>
        <v>19.600000000000001</v>
      </c>
      <c r="F1279" s="46" t="s">
        <v>68</v>
      </c>
      <c r="G1279" s="47">
        <f t="shared" si="34"/>
        <v>12790.960000000001</v>
      </c>
      <c r="H1279" s="233"/>
    </row>
    <row r="1280" spans="2:26" ht="23.25" x14ac:dyDescent="0.25">
      <c r="B1280" s="207" t="s">
        <v>141</v>
      </c>
      <c r="C1280" s="208"/>
      <c r="D1280" s="103">
        <v>526.99</v>
      </c>
      <c r="E1280" s="103"/>
      <c r="F1280" s="52" t="s">
        <v>68</v>
      </c>
      <c r="G1280" s="53">
        <f t="shared" si="34"/>
        <v>0</v>
      </c>
      <c r="H1280" s="233"/>
    </row>
    <row r="1281" spans="2:8" ht="23.25" x14ac:dyDescent="0.25">
      <c r="B1281" s="207" t="s">
        <v>73</v>
      </c>
      <c r="C1281" s="208"/>
      <c r="D1281" s="104">
        <v>5438.99</v>
      </c>
      <c r="E1281" s="104">
        <f>D1266</f>
        <v>9.8000000000000007</v>
      </c>
      <c r="F1281" s="52" t="s">
        <v>68</v>
      </c>
      <c r="G1281" s="53">
        <f t="shared" si="34"/>
        <v>53302.101999999999</v>
      </c>
      <c r="H1281" s="233"/>
    </row>
    <row r="1282" spans="2:8" ht="23.25" x14ac:dyDescent="0.25">
      <c r="B1282" s="207" t="s">
        <v>142</v>
      </c>
      <c r="C1282" s="208"/>
      <c r="D1282" s="104">
        <v>1672.77</v>
      </c>
      <c r="E1282" s="104">
        <f>D1266</f>
        <v>9.8000000000000007</v>
      </c>
      <c r="F1282" s="52" t="s">
        <v>68</v>
      </c>
      <c r="G1282" s="53">
        <f t="shared" si="34"/>
        <v>16393.146000000001</v>
      </c>
      <c r="H1282" s="233"/>
    </row>
    <row r="1283" spans="2:8" ht="23.25" x14ac:dyDescent="0.25">
      <c r="B1283" s="207" t="s">
        <v>75</v>
      </c>
      <c r="C1283" s="208"/>
      <c r="D1283" s="104">
        <v>548.24</v>
      </c>
      <c r="E1283" s="104">
        <f>D1266</f>
        <v>9.8000000000000007</v>
      </c>
      <c r="F1283" s="52" t="s">
        <v>68</v>
      </c>
      <c r="G1283" s="53">
        <f>D1283*E1283</f>
        <v>5372.7520000000004</v>
      </c>
      <c r="H1283" s="233"/>
    </row>
    <row r="1284" spans="2:8" ht="24" thickBot="1" x14ac:dyDescent="0.3">
      <c r="B1284" s="201" t="s">
        <v>74</v>
      </c>
      <c r="C1284" s="202"/>
      <c r="D1284" s="101">
        <v>340.74</v>
      </c>
      <c r="E1284" s="101">
        <f>D1266*10</f>
        <v>98</v>
      </c>
      <c r="F1284" s="48" t="s">
        <v>68</v>
      </c>
      <c r="G1284" s="54">
        <f>D1284*E1284</f>
        <v>33392.520000000004</v>
      </c>
      <c r="H1284" s="233"/>
    </row>
    <row r="1285" spans="2:8" ht="23.25" x14ac:dyDescent="0.25">
      <c r="B1285" s="16"/>
      <c r="C1285" s="33"/>
      <c r="D1285" s="33"/>
      <c r="E1285" s="23"/>
      <c r="F1285" s="23"/>
      <c r="G1285" s="15"/>
      <c r="H1285" s="65"/>
    </row>
    <row r="1286" spans="2:8" ht="25.5" x14ac:dyDescent="0.25">
      <c r="B1286" s="16"/>
      <c r="C1286" s="26" t="s">
        <v>143</v>
      </c>
      <c r="D1286" s="27"/>
      <c r="E1286" s="16"/>
      <c r="F1286" s="16"/>
      <c r="G1286" s="15"/>
      <c r="H1286" s="60"/>
    </row>
    <row r="1287" spans="2:8" ht="18.75" x14ac:dyDescent="0.25">
      <c r="B1287" s="16"/>
      <c r="C1287" s="221" t="s">
        <v>144</v>
      </c>
      <c r="D1287" s="81" t="s">
        <v>145</v>
      </c>
      <c r="E1287" s="35">
        <f>ROUND((G1275+D1268)/D1268,2)</f>
        <v>1.05</v>
      </c>
      <c r="F1287" s="35"/>
      <c r="G1287" s="17"/>
      <c r="H1287" s="60"/>
    </row>
    <row r="1288" spans="2:8" ht="23.25" x14ac:dyDescent="0.25">
      <c r="B1288" s="16"/>
      <c r="C1288" s="221"/>
      <c r="D1288" s="81" t="s">
        <v>146</v>
      </c>
      <c r="E1288" s="35">
        <f>ROUND((G1276+G1277+D1268)/D1268,2)</f>
        <v>1.02</v>
      </c>
      <c r="F1288" s="35"/>
      <c r="G1288" s="24"/>
      <c r="H1288" s="66"/>
    </row>
    <row r="1289" spans="2:8" ht="23.25" x14ac:dyDescent="0.25">
      <c r="B1289" s="16"/>
      <c r="C1289" s="221"/>
      <c r="D1289" s="81" t="s">
        <v>147</v>
      </c>
      <c r="E1289" s="35">
        <f>ROUND((G1278+D1268)/D1268,2)</f>
        <v>1</v>
      </c>
      <c r="F1289" s="17"/>
      <c r="G1289" s="24"/>
      <c r="H1289" s="60"/>
    </row>
    <row r="1290" spans="2:8" ht="23.25" x14ac:dyDescent="0.25">
      <c r="B1290" s="16"/>
      <c r="C1290" s="221"/>
      <c r="D1290" s="36" t="s">
        <v>148</v>
      </c>
      <c r="E1290" s="37">
        <f>ROUND((SUM(G1279:G1284)+D1268)/D1268,2)</f>
        <v>4.45</v>
      </c>
      <c r="F1290" s="17"/>
      <c r="G1290" s="24"/>
      <c r="H1290" s="60"/>
    </row>
    <row r="1291" spans="2:8" ht="25.5" x14ac:dyDescent="0.25">
      <c r="B1291" s="16"/>
      <c r="C1291" s="16"/>
      <c r="D1291" s="38" t="s">
        <v>149</v>
      </c>
      <c r="E1291" s="39">
        <f>SUM(E1287:E1290)-IF(D1272="сплошная",3,2)</f>
        <v>4.5200000000000005</v>
      </c>
      <c r="F1291" s="40"/>
      <c r="G1291" s="15"/>
      <c r="H1291" s="60"/>
    </row>
    <row r="1292" spans="2:8" ht="23.25" x14ac:dyDescent="0.25">
      <c r="B1292" s="16"/>
      <c r="C1292" s="16"/>
      <c r="D1292" s="16"/>
      <c r="E1292" s="41"/>
      <c r="F1292" s="16"/>
      <c r="G1292" s="15"/>
      <c r="H1292" s="60"/>
    </row>
    <row r="1293" spans="2:8" ht="25.5" x14ac:dyDescent="0.35">
      <c r="B1293" s="25"/>
      <c r="C1293" s="42" t="s">
        <v>150</v>
      </c>
      <c r="D1293" s="222">
        <f>E1291*D1268</f>
        <v>158918.68000000002</v>
      </c>
      <c r="E1293" s="222"/>
      <c r="F1293" s="16"/>
      <c r="G1293" s="15"/>
      <c r="H1293" s="60"/>
    </row>
    <row r="1294" spans="2:8" ht="18.75" x14ac:dyDescent="0.3">
      <c r="B1294" s="16"/>
      <c r="C1294" s="43" t="s">
        <v>151</v>
      </c>
      <c r="D1294" s="223">
        <f>D1293/D1267</f>
        <v>156.17162118338427</v>
      </c>
      <c r="E1294" s="223"/>
      <c r="F1294" s="16"/>
      <c r="G1294" s="16"/>
      <c r="H1294" s="67"/>
    </row>
    <row r="1297" spans="2:27" ht="60.75" x14ac:dyDescent="0.8">
      <c r="B1297" s="224" t="str">
        <f>CONCATENATE("ЛОТ № ",K1300)</f>
        <v>ЛОТ № 36</v>
      </c>
      <c r="C1297" s="224"/>
      <c r="D1297" s="224"/>
      <c r="E1297" s="224"/>
      <c r="F1297" s="224"/>
      <c r="G1297" s="224"/>
      <c r="H1297" s="224"/>
    </row>
    <row r="1298" spans="2:27" ht="18.75" x14ac:dyDescent="0.25">
      <c r="B1298" s="225" t="s">
        <v>123</v>
      </c>
      <c r="C1298" s="225"/>
      <c r="D1298" s="225"/>
      <c r="E1298" s="225"/>
      <c r="F1298" s="225"/>
      <c r="G1298" s="225"/>
      <c r="H1298" s="60"/>
    </row>
    <row r="1299" spans="2:27" ht="25.5" x14ac:dyDescent="0.25">
      <c r="B1299" s="16"/>
      <c r="C1299" s="26" t="s">
        <v>124</v>
      </c>
      <c r="D1299" s="27"/>
      <c r="E1299" s="16"/>
      <c r="F1299" s="16"/>
      <c r="G1299" s="15"/>
      <c r="H1299" s="60"/>
      <c r="I1299" s="61"/>
      <c r="J1299" s="61"/>
      <c r="K1299" s="61"/>
      <c r="L1299" s="61" t="s">
        <v>86</v>
      </c>
      <c r="M1299" s="61" t="s">
        <v>78</v>
      </c>
      <c r="N1299" s="61" t="s">
        <v>79</v>
      </c>
      <c r="O1299" s="61" t="s">
        <v>85</v>
      </c>
      <c r="P1299" s="62" t="s">
        <v>80</v>
      </c>
      <c r="Q1299" s="61" t="s">
        <v>69</v>
      </c>
      <c r="R1299" s="7" t="s">
        <v>81</v>
      </c>
      <c r="S1299" s="7" t="s">
        <v>153</v>
      </c>
      <c r="T1299" s="61" t="s">
        <v>35</v>
      </c>
      <c r="U1299" s="61" t="s">
        <v>131</v>
      </c>
      <c r="V1299" s="61" t="s">
        <v>84</v>
      </c>
      <c r="W1299" s="7" t="s">
        <v>82</v>
      </c>
      <c r="X1299" s="7" t="s">
        <v>83</v>
      </c>
      <c r="Y1299" s="61" t="s">
        <v>154</v>
      </c>
      <c r="Z1299" s="61"/>
    </row>
    <row r="1300" spans="2:27" ht="19.5" x14ac:dyDescent="0.25">
      <c r="B1300" s="17"/>
      <c r="C1300" s="226" t="s">
        <v>125</v>
      </c>
      <c r="D1300" s="229" t="s">
        <v>152</v>
      </c>
      <c r="E1300" s="230"/>
      <c r="F1300" s="230"/>
      <c r="G1300" s="231"/>
      <c r="H1300" s="63"/>
      <c r="I1300" s="61" t="s">
        <v>77</v>
      </c>
      <c r="J1300" s="61"/>
      <c r="K1300" s="9">
        <v>36</v>
      </c>
      <c r="L1300" s="68" t="s">
        <v>26</v>
      </c>
      <c r="M1300" s="68">
        <v>134</v>
      </c>
      <c r="N1300" s="68">
        <v>6</v>
      </c>
      <c r="O1300" s="68">
        <v>1</v>
      </c>
      <c r="P1300" s="62">
        <v>5.0999999999999996</v>
      </c>
      <c r="Q1300" s="7">
        <v>672.45</v>
      </c>
      <c r="R1300" s="7">
        <v>15891.66</v>
      </c>
      <c r="S1300" s="9" t="s">
        <v>64</v>
      </c>
      <c r="T1300" s="9" t="s">
        <v>16</v>
      </c>
      <c r="U1300" s="9">
        <v>65</v>
      </c>
      <c r="V1300" s="74">
        <v>1.1399999999999999</v>
      </c>
      <c r="W1300" s="7">
        <v>5.05</v>
      </c>
      <c r="X1300" s="7">
        <v>80252.88</v>
      </c>
      <c r="Y1300" s="64">
        <v>119.3</v>
      </c>
      <c r="Z1300" s="61"/>
      <c r="AA1300" s="59">
        <v>1</v>
      </c>
    </row>
    <row r="1301" spans="2:27" ht="19.5" x14ac:dyDescent="0.25">
      <c r="B1301" s="17"/>
      <c r="C1301" s="227"/>
      <c r="D1301" s="232" t="str">
        <f>CONCATENATE(L1300, " участковое лесничество")</f>
        <v>Тумбинское участковое лесничество</v>
      </c>
      <c r="E1301" s="232"/>
      <c r="F1301" s="232"/>
      <c r="G1301" s="232"/>
      <c r="H1301" s="63"/>
      <c r="I1301" s="61"/>
      <c r="J1301" s="61">
        <v>36</v>
      </c>
      <c r="K1301" s="61"/>
      <c r="L1301" s="61"/>
      <c r="M1301" s="61"/>
      <c r="N1301" s="61"/>
      <c r="O1301" s="61"/>
      <c r="P1301" s="61"/>
      <c r="Q1301" s="61"/>
      <c r="R1301" s="61"/>
      <c r="S1301" s="61"/>
      <c r="T1301" s="61"/>
      <c r="U1301" s="61"/>
      <c r="V1301" s="61"/>
      <c r="W1301" s="61"/>
      <c r="X1301" s="61"/>
      <c r="Y1301" s="61"/>
      <c r="Z1301" s="61"/>
    </row>
    <row r="1302" spans="2:27" ht="19.5" x14ac:dyDescent="0.25">
      <c r="B1302" s="17"/>
      <c r="C1302" s="228"/>
      <c r="D1302" s="232" t="str">
        <f>CONCATENATE("кв. ",M1300," ","выд."," ",N1300," ","делянка", " ",O1300)</f>
        <v>кв. 134 выд. 6 делянка 1</v>
      </c>
      <c r="E1302" s="232"/>
      <c r="F1302" s="232"/>
      <c r="G1302" s="232"/>
      <c r="H1302" s="63"/>
      <c r="I1302" s="61"/>
      <c r="J1302" s="61"/>
      <c r="K1302" s="61"/>
      <c r="L1302" s="61"/>
      <c r="M1302" s="61"/>
      <c r="N1302" s="61"/>
      <c r="O1302" s="61"/>
      <c r="P1302" s="61"/>
      <c r="Q1302" s="61"/>
      <c r="R1302" s="61"/>
      <c r="S1302" s="61"/>
      <c r="T1302" s="61"/>
      <c r="U1302" s="61"/>
      <c r="V1302" s="61"/>
      <c r="W1302" s="61"/>
      <c r="X1302" s="61"/>
      <c r="Y1302" s="61"/>
      <c r="Z1302" s="61"/>
    </row>
    <row r="1303" spans="2:27" ht="23.25" x14ac:dyDescent="0.25">
      <c r="B1303" s="16"/>
      <c r="C1303" s="28" t="s">
        <v>126</v>
      </c>
      <c r="D1303" s="18">
        <f>P1300</f>
        <v>5.0999999999999996</v>
      </c>
      <c r="E1303" s="29"/>
      <c r="F1303" s="17"/>
      <c r="G1303" s="15"/>
      <c r="H1303" s="60"/>
    </row>
    <row r="1304" spans="2:27" ht="22.5" x14ac:dyDescent="0.25">
      <c r="B1304" s="16"/>
      <c r="C1304" s="30" t="s">
        <v>127</v>
      </c>
      <c r="D1304" s="80">
        <f>Q1300</f>
        <v>672.45</v>
      </c>
      <c r="E1304" s="209" t="s">
        <v>128</v>
      </c>
      <c r="F1304" s="210"/>
      <c r="G1304" s="213">
        <f>D1305/D1304</f>
        <v>23.63247825117109</v>
      </c>
      <c r="H1304" s="60"/>
    </row>
    <row r="1305" spans="2:27" ht="22.5" x14ac:dyDescent="0.25">
      <c r="B1305" s="16"/>
      <c r="C1305" s="30" t="s">
        <v>129</v>
      </c>
      <c r="D1305" s="19">
        <f>R1300</f>
        <v>15891.66</v>
      </c>
      <c r="E1305" s="211"/>
      <c r="F1305" s="212"/>
      <c r="G1305" s="214"/>
      <c r="H1305" s="60"/>
    </row>
    <row r="1306" spans="2:27" ht="23.25" x14ac:dyDescent="0.25">
      <c r="B1306" s="16"/>
      <c r="C1306" s="31"/>
      <c r="D1306" s="20"/>
      <c r="E1306" s="32"/>
      <c r="F1306" s="16"/>
      <c r="G1306" s="15"/>
      <c r="H1306" s="60"/>
    </row>
    <row r="1307" spans="2:27" ht="23.25" x14ac:dyDescent="0.25">
      <c r="B1307" s="16"/>
      <c r="C1307" s="55" t="s">
        <v>130</v>
      </c>
      <c r="D1307" s="69" t="str">
        <f>S1300</f>
        <v>8Б1ЛП1ОС+С</v>
      </c>
      <c r="E1307" s="16"/>
      <c r="F1307" s="16"/>
      <c r="G1307" s="15"/>
      <c r="H1307" s="60"/>
    </row>
    <row r="1308" spans="2:27" ht="23.25" x14ac:dyDescent="0.25">
      <c r="B1308" s="16"/>
      <c r="C1308" s="55" t="s">
        <v>131</v>
      </c>
      <c r="D1308" s="69">
        <f>U1300</f>
        <v>65</v>
      </c>
      <c r="E1308" s="16"/>
      <c r="F1308" s="16"/>
      <c r="G1308" s="15"/>
      <c r="H1308" s="60"/>
    </row>
    <row r="1309" spans="2:27" ht="23.25" x14ac:dyDescent="0.25">
      <c r="B1309" s="16"/>
      <c r="C1309" s="55" t="s">
        <v>132</v>
      </c>
      <c r="D1309" s="56" t="s">
        <v>133</v>
      </c>
      <c r="E1309" s="16"/>
      <c r="F1309" s="16"/>
      <c r="G1309" s="15"/>
      <c r="H1309" s="60"/>
    </row>
    <row r="1310" spans="2:27" ht="24" thickBot="1" x14ac:dyDescent="0.3">
      <c r="B1310" s="16"/>
      <c r="C1310" s="16"/>
      <c r="D1310" s="16"/>
      <c r="E1310" s="16"/>
      <c r="F1310" s="16"/>
      <c r="G1310" s="15"/>
      <c r="H1310" s="60"/>
    </row>
    <row r="1311" spans="2:27" ht="48" thickBot="1" x14ac:dyDescent="0.3">
      <c r="B1311" s="215" t="s">
        <v>70</v>
      </c>
      <c r="C1311" s="216"/>
      <c r="D1311" s="21" t="s">
        <v>134</v>
      </c>
      <c r="E1311" s="217" t="s">
        <v>135</v>
      </c>
      <c r="F1311" s="218"/>
      <c r="G1311" s="22" t="s">
        <v>136</v>
      </c>
      <c r="H1311" s="60"/>
    </row>
    <row r="1312" spans="2:27" ht="24" thickBot="1" x14ac:dyDescent="0.3">
      <c r="B1312" s="219" t="s">
        <v>137</v>
      </c>
      <c r="C1312" s="220"/>
      <c r="D1312" s="99">
        <v>191.3</v>
      </c>
      <c r="E1312" s="99">
        <f>D1303</f>
        <v>5.0999999999999996</v>
      </c>
      <c r="F1312" s="44" t="s">
        <v>68</v>
      </c>
      <c r="G1312" s="45">
        <f t="shared" ref="G1312:G1319" si="35">D1312*E1312</f>
        <v>975.63</v>
      </c>
      <c r="H1312" s="233"/>
    </row>
    <row r="1313" spans="2:8" ht="23.25" x14ac:dyDescent="0.25">
      <c r="B1313" s="205" t="s">
        <v>138</v>
      </c>
      <c r="C1313" s="206"/>
      <c r="D1313" s="100">
        <v>97.44</v>
      </c>
      <c r="E1313" s="100">
        <f>V1300</f>
        <v>1.1399999999999999</v>
      </c>
      <c r="F1313" s="46" t="s">
        <v>71</v>
      </c>
      <c r="G1313" s="47">
        <f t="shared" si="35"/>
        <v>111.08159999999999</v>
      </c>
      <c r="H1313" s="233"/>
    </row>
    <row r="1314" spans="2:8" ht="24" thickBot="1" x14ac:dyDescent="0.3">
      <c r="B1314" s="201" t="s">
        <v>139</v>
      </c>
      <c r="C1314" s="202"/>
      <c r="D1314" s="101">
        <v>151.63</v>
      </c>
      <c r="E1314" s="101">
        <f>V1300</f>
        <v>1.1399999999999999</v>
      </c>
      <c r="F1314" s="48" t="s">
        <v>71</v>
      </c>
      <c r="G1314" s="49">
        <f t="shared" si="35"/>
        <v>172.85819999999998</v>
      </c>
      <c r="H1314" s="233"/>
    </row>
    <row r="1315" spans="2:8" ht="24" thickBot="1" x14ac:dyDescent="0.3">
      <c r="B1315" s="203" t="s">
        <v>72</v>
      </c>
      <c r="C1315" s="204"/>
      <c r="D1315" s="102">
        <v>731.97</v>
      </c>
      <c r="E1315" s="102"/>
      <c r="F1315" s="50" t="s">
        <v>68</v>
      </c>
      <c r="G1315" s="51">
        <f t="shared" si="35"/>
        <v>0</v>
      </c>
      <c r="H1315" s="233"/>
    </row>
    <row r="1316" spans="2:8" ht="23.25" x14ac:dyDescent="0.25">
      <c r="B1316" s="205" t="s">
        <v>140</v>
      </c>
      <c r="C1316" s="206"/>
      <c r="D1316" s="100">
        <v>652.6</v>
      </c>
      <c r="E1316" s="100">
        <f>D1303*2</f>
        <v>10.199999999999999</v>
      </c>
      <c r="F1316" s="46" t="s">
        <v>68</v>
      </c>
      <c r="G1316" s="47">
        <f t="shared" si="35"/>
        <v>6656.5199999999995</v>
      </c>
      <c r="H1316" s="233"/>
    </row>
    <row r="1317" spans="2:8" ht="23.25" x14ac:dyDescent="0.25">
      <c r="B1317" s="207" t="s">
        <v>141</v>
      </c>
      <c r="C1317" s="208"/>
      <c r="D1317" s="103">
        <v>526.99</v>
      </c>
      <c r="E1317" s="103"/>
      <c r="F1317" s="52" t="s">
        <v>68</v>
      </c>
      <c r="G1317" s="53">
        <f t="shared" si="35"/>
        <v>0</v>
      </c>
      <c r="H1317" s="233"/>
    </row>
    <row r="1318" spans="2:8" ht="23.25" x14ac:dyDescent="0.25">
      <c r="B1318" s="207" t="s">
        <v>73</v>
      </c>
      <c r="C1318" s="208"/>
      <c r="D1318" s="104">
        <v>5438.99</v>
      </c>
      <c r="E1318" s="104">
        <f>D1303</f>
        <v>5.0999999999999996</v>
      </c>
      <c r="F1318" s="52" t="s">
        <v>68</v>
      </c>
      <c r="G1318" s="53">
        <f t="shared" si="35"/>
        <v>27738.848999999998</v>
      </c>
      <c r="H1318" s="233"/>
    </row>
    <row r="1319" spans="2:8" ht="23.25" x14ac:dyDescent="0.25">
      <c r="B1319" s="207" t="s">
        <v>142</v>
      </c>
      <c r="C1319" s="208"/>
      <c r="D1319" s="104">
        <v>1672.77</v>
      </c>
      <c r="E1319" s="104">
        <f>D1303</f>
        <v>5.0999999999999996</v>
      </c>
      <c r="F1319" s="52" t="s">
        <v>68</v>
      </c>
      <c r="G1319" s="53">
        <f t="shared" si="35"/>
        <v>8531.1269999999986</v>
      </c>
      <c r="H1319" s="233"/>
    </row>
    <row r="1320" spans="2:8" ht="23.25" x14ac:dyDescent="0.25">
      <c r="B1320" s="207" t="s">
        <v>75</v>
      </c>
      <c r="C1320" s="208"/>
      <c r="D1320" s="104">
        <v>548.24</v>
      </c>
      <c r="E1320" s="104">
        <f>D1303</f>
        <v>5.0999999999999996</v>
      </c>
      <c r="F1320" s="52" t="s">
        <v>68</v>
      </c>
      <c r="G1320" s="53">
        <f>D1320*E1320</f>
        <v>2796.0239999999999</v>
      </c>
      <c r="H1320" s="233"/>
    </row>
    <row r="1321" spans="2:8" ht="24" thickBot="1" x14ac:dyDescent="0.3">
      <c r="B1321" s="201" t="s">
        <v>74</v>
      </c>
      <c r="C1321" s="202"/>
      <c r="D1321" s="101">
        <v>340.74</v>
      </c>
      <c r="E1321" s="101">
        <f>D1303*10</f>
        <v>51</v>
      </c>
      <c r="F1321" s="48" t="s">
        <v>68</v>
      </c>
      <c r="G1321" s="54">
        <f>D1321*E1321</f>
        <v>17377.740000000002</v>
      </c>
      <c r="H1321" s="233"/>
    </row>
    <row r="1322" spans="2:8" ht="23.25" x14ac:dyDescent="0.25">
      <c r="B1322" s="16"/>
      <c r="C1322" s="33"/>
      <c r="D1322" s="33"/>
      <c r="E1322" s="23"/>
      <c r="F1322" s="23"/>
      <c r="G1322" s="15"/>
      <c r="H1322" s="65"/>
    </row>
    <row r="1323" spans="2:8" ht="25.5" x14ac:dyDescent="0.25">
      <c r="B1323" s="16"/>
      <c r="C1323" s="26" t="s">
        <v>143</v>
      </c>
      <c r="D1323" s="27"/>
      <c r="E1323" s="16"/>
      <c r="F1323" s="16"/>
      <c r="G1323" s="15"/>
      <c r="H1323" s="60"/>
    </row>
    <row r="1324" spans="2:8" ht="18.75" x14ac:dyDescent="0.25">
      <c r="B1324" s="16"/>
      <c r="C1324" s="221" t="s">
        <v>144</v>
      </c>
      <c r="D1324" s="81" t="s">
        <v>145</v>
      </c>
      <c r="E1324" s="35">
        <f>ROUND((G1312+D1305)/D1305,2)</f>
        <v>1.06</v>
      </c>
      <c r="F1324" s="35"/>
      <c r="G1324" s="17"/>
      <c r="H1324" s="60"/>
    </row>
    <row r="1325" spans="2:8" ht="23.25" x14ac:dyDescent="0.25">
      <c r="B1325" s="16"/>
      <c r="C1325" s="221"/>
      <c r="D1325" s="81" t="s">
        <v>146</v>
      </c>
      <c r="E1325" s="35">
        <f>ROUND((G1313+G1314+D1305)/D1305,2)</f>
        <v>1.02</v>
      </c>
      <c r="F1325" s="35"/>
      <c r="G1325" s="24"/>
      <c r="H1325" s="66"/>
    </row>
    <row r="1326" spans="2:8" ht="23.25" x14ac:dyDescent="0.25">
      <c r="B1326" s="16"/>
      <c r="C1326" s="221"/>
      <c r="D1326" s="81" t="s">
        <v>147</v>
      </c>
      <c r="E1326" s="35">
        <f>ROUND((G1315+D1305)/D1305,2)</f>
        <v>1</v>
      </c>
      <c r="F1326" s="17"/>
      <c r="G1326" s="24"/>
      <c r="H1326" s="60"/>
    </row>
    <row r="1327" spans="2:8" ht="23.25" x14ac:dyDescent="0.25">
      <c r="B1327" s="16"/>
      <c r="C1327" s="221"/>
      <c r="D1327" s="36" t="s">
        <v>148</v>
      </c>
      <c r="E1327" s="37">
        <f>ROUND((SUM(G1316:G1321)+D1305)/D1305,2)</f>
        <v>4.97</v>
      </c>
      <c r="F1327" s="17"/>
      <c r="G1327" s="24"/>
      <c r="H1327" s="60"/>
    </row>
    <row r="1328" spans="2:8" ht="25.5" x14ac:dyDescent="0.25">
      <c r="B1328" s="16"/>
      <c r="C1328" s="16"/>
      <c r="D1328" s="38" t="s">
        <v>149</v>
      </c>
      <c r="E1328" s="39">
        <f>SUM(E1324:E1327)-IF(D1309="сплошная",3,2)</f>
        <v>5.0500000000000007</v>
      </c>
      <c r="F1328" s="40"/>
      <c r="G1328" s="15"/>
      <c r="H1328" s="60"/>
    </row>
    <row r="1329" spans="2:27" ht="23.25" x14ac:dyDescent="0.25">
      <c r="B1329" s="16"/>
      <c r="C1329" s="16"/>
      <c r="D1329" s="16"/>
      <c r="E1329" s="41"/>
      <c r="F1329" s="16"/>
      <c r="G1329" s="15"/>
      <c r="H1329" s="60"/>
    </row>
    <row r="1330" spans="2:27" ht="25.5" x14ac:dyDescent="0.35">
      <c r="B1330" s="25"/>
      <c r="C1330" s="42" t="s">
        <v>150</v>
      </c>
      <c r="D1330" s="222">
        <f>E1328*D1305</f>
        <v>80252.883000000016</v>
      </c>
      <c r="E1330" s="222"/>
      <c r="F1330" s="16"/>
      <c r="G1330" s="15"/>
      <c r="H1330" s="60"/>
    </row>
    <row r="1331" spans="2:27" ht="18.75" x14ac:dyDescent="0.3">
      <c r="B1331" s="16"/>
      <c r="C1331" s="43" t="s">
        <v>151</v>
      </c>
      <c r="D1331" s="223">
        <f>D1330/D1304</f>
        <v>119.34401516841402</v>
      </c>
      <c r="E1331" s="223"/>
      <c r="F1331" s="16"/>
      <c r="G1331" s="16"/>
      <c r="H1331" s="67"/>
    </row>
    <row r="1334" spans="2:27" ht="60.75" x14ac:dyDescent="0.8">
      <c r="B1334" s="224" t="str">
        <f>CONCATENATE("ЛОТ № ",K1337)</f>
        <v>ЛОТ № 37</v>
      </c>
      <c r="C1334" s="224"/>
      <c r="D1334" s="224"/>
      <c r="E1334" s="224"/>
      <c r="F1334" s="224"/>
      <c r="G1334" s="224"/>
      <c r="H1334" s="224"/>
    </row>
    <row r="1335" spans="2:27" ht="18.75" x14ac:dyDescent="0.25">
      <c r="B1335" s="225" t="s">
        <v>123</v>
      </c>
      <c r="C1335" s="225"/>
      <c r="D1335" s="225"/>
      <c r="E1335" s="225"/>
      <c r="F1335" s="225"/>
      <c r="G1335" s="225"/>
      <c r="H1335" s="60"/>
    </row>
    <row r="1336" spans="2:27" ht="25.5" x14ac:dyDescent="0.25">
      <c r="B1336" s="16"/>
      <c r="C1336" s="26" t="s">
        <v>124</v>
      </c>
      <c r="D1336" s="27"/>
      <c r="E1336" s="16"/>
      <c r="F1336" s="16"/>
      <c r="G1336" s="15"/>
      <c r="H1336" s="60"/>
      <c r="I1336" s="61"/>
      <c r="J1336" s="61"/>
      <c r="K1336" s="61"/>
      <c r="L1336" s="61" t="s">
        <v>86</v>
      </c>
      <c r="M1336" s="61" t="s">
        <v>78</v>
      </c>
      <c r="N1336" s="61" t="s">
        <v>79</v>
      </c>
      <c r="O1336" s="61" t="s">
        <v>85</v>
      </c>
      <c r="P1336" s="62" t="s">
        <v>80</v>
      </c>
      <c r="Q1336" s="61" t="s">
        <v>69</v>
      </c>
      <c r="R1336" s="7" t="s">
        <v>81</v>
      </c>
      <c r="S1336" s="7" t="s">
        <v>153</v>
      </c>
      <c r="T1336" s="61" t="s">
        <v>35</v>
      </c>
      <c r="U1336" s="61" t="s">
        <v>131</v>
      </c>
      <c r="V1336" s="61" t="s">
        <v>84</v>
      </c>
      <c r="W1336" s="7" t="s">
        <v>82</v>
      </c>
      <c r="X1336" s="7" t="s">
        <v>83</v>
      </c>
      <c r="Y1336" s="61" t="s">
        <v>154</v>
      </c>
      <c r="Z1336" s="61"/>
    </row>
    <row r="1337" spans="2:27" ht="19.5" x14ac:dyDescent="0.25">
      <c r="B1337" s="17"/>
      <c r="C1337" s="226" t="s">
        <v>125</v>
      </c>
      <c r="D1337" s="229" t="s">
        <v>152</v>
      </c>
      <c r="E1337" s="230"/>
      <c r="F1337" s="230"/>
      <c r="G1337" s="231"/>
      <c r="H1337" s="63"/>
      <c r="I1337" s="61" t="s">
        <v>77</v>
      </c>
      <c r="J1337" s="61"/>
      <c r="K1337" s="9">
        <v>37</v>
      </c>
      <c r="L1337" s="68" t="s">
        <v>26</v>
      </c>
      <c r="M1337" s="68">
        <v>136</v>
      </c>
      <c r="N1337" s="68">
        <v>8</v>
      </c>
      <c r="O1337" s="68">
        <v>1</v>
      </c>
      <c r="P1337" s="62">
        <v>3.2</v>
      </c>
      <c r="Q1337" s="7">
        <v>388.21</v>
      </c>
      <c r="R1337" s="7">
        <v>8028.96</v>
      </c>
      <c r="S1337" s="9" t="s">
        <v>42</v>
      </c>
      <c r="T1337" s="9" t="s">
        <v>16</v>
      </c>
      <c r="U1337" s="9">
        <v>65</v>
      </c>
      <c r="V1337" s="74">
        <v>0.85</v>
      </c>
      <c r="W1337" s="7">
        <v>6.04</v>
      </c>
      <c r="X1337" s="7">
        <v>48494.92</v>
      </c>
      <c r="Y1337" s="64">
        <v>124.9</v>
      </c>
      <c r="Z1337" s="61"/>
      <c r="AA1337" s="59">
        <v>1</v>
      </c>
    </row>
    <row r="1338" spans="2:27" ht="19.5" x14ac:dyDescent="0.25">
      <c r="B1338" s="17"/>
      <c r="C1338" s="227"/>
      <c r="D1338" s="232" t="str">
        <f>CONCATENATE(L1337, " участковое лесничество")</f>
        <v>Тумбинское участковое лесничество</v>
      </c>
      <c r="E1338" s="232"/>
      <c r="F1338" s="232"/>
      <c r="G1338" s="232"/>
      <c r="H1338" s="63"/>
      <c r="I1338" s="61"/>
      <c r="J1338" s="61">
        <v>37</v>
      </c>
      <c r="K1338" s="61"/>
      <c r="L1338" s="61"/>
      <c r="M1338" s="61"/>
      <c r="N1338" s="61"/>
      <c r="O1338" s="61"/>
      <c r="P1338" s="61"/>
      <c r="Q1338" s="61"/>
      <c r="R1338" s="61"/>
      <c r="S1338" s="61"/>
      <c r="T1338" s="61"/>
      <c r="U1338" s="61"/>
      <c r="V1338" s="61"/>
      <c r="W1338" s="61"/>
      <c r="X1338" s="61"/>
      <c r="Y1338" s="61"/>
      <c r="Z1338" s="61"/>
    </row>
    <row r="1339" spans="2:27" ht="19.5" x14ac:dyDescent="0.25">
      <c r="B1339" s="17"/>
      <c r="C1339" s="228"/>
      <c r="D1339" s="232" t="str">
        <f>CONCATENATE("кв. ",M1337," ","выд."," ",N1337," ","делянка", " ",O1337)</f>
        <v>кв. 136 выд. 8 делянка 1</v>
      </c>
      <c r="E1339" s="232"/>
      <c r="F1339" s="232"/>
      <c r="G1339" s="232"/>
      <c r="H1339" s="63"/>
      <c r="I1339" s="61"/>
      <c r="J1339" s="61"/>
      <c r="K1339" s="61"/>
      <c r="L1339" s="61"/>
      <c r="M1339" s="61"/>
      <c r="N1339" s="61"/>
      <c r="O1339" s="61"/>
      <c r="P1339" s="61"/>
      <c r="Q1339" s="61"/>
      <c r="R1339" s="61"/>
      <c r="S1339" s="61"/>
      <c r="T1339" s="61"/>
      <c r="U1339" s="61"/>
      <c r="V1339" s="61"/>
      <c r="W1339" s="61"/>
      <c r="X1339" s="61"/>
      <c r="Y1339" s="61"/>
      <c r="Z1339" s="61"/>
    </row>
    <row r="1340" spans="2:27" ht="23.25" x14ac:dyDescent="0.25">
      <c r="B1340" s="16"/>
      <c r="C1340" s="28" t="s">
        <v>126</v>
      </c>
      <c r="D1340" s="18">
        <f>P1337</f>
        <v>3.2</v>
      </c>
      <c r="E1340" s="29"/>
      <c r="F1340" s="17"/>
      <c r="G1340" s="15"/>
      <c r="H1340" s="60"/>
    </row>
    <row r="1341" spans="2:27" ht="22.5" x14ac:dyDescent="0.25">
      <c r="B1341" s="16"/>
      <c r="C1341" s="30" t="s">
        <v>127</v>
      </c>
      <c r="D1341" s="80">
        <f>Q1337</f>
        <v>388.21</v>
      </c>
      <c r="E1341" s="209" t="s">
        <v>128</v>
      </c>
      <c r="F1341" s="210"/>
      <c r="G1341" s="213">
        <f>D1342/D1341</f>
        <v>20.682002009221815</v>
      </c>
      <c r="H1341" s="60"/>
    </row>
    <row r="1342" spans="2:27" ht="22.5" x14ac:dyDescent="0.25">
      <c r="B1342" s="16"/>
      <c r="C1342" s="30" t="s">
        <v>129</v>
      </c>
      <c r="D1342" s="19">
        <f>R1337</f>
        <v>8028.96</v>
      </c>
      <c r="E1342" s="211"/>
      <c r="F1342" s="212"/>
      <c r="G1342" s="214"/>
      <c r="H1342" s="60"/>
    </row>
    <row r="1343" spans="2:27" ht="23.25" x14ac:dyDescent="0.25">
      <c r="B1343" s="16"/>
      <c r="C1343" s="31"/>
      <c r="D1343" s="20"/>
      <c r="E1343" s="32"/>
      <c r="F1343" s="16"/>
      <c r="G1343" s="15"/>
      <c r="H1343" s="60"/>
    </row>
    <row r="1344" spans="2:27" ht="23.25" x14ac:dyDescent="0.25">
      <c r="B1344" s="16"/>
      <c r="C1344" s="55" t="s">
        <v>130</v>
      </c>
      <c r="D1344" s="69" t="str">
        <f>S1337</f>
        <v>7Б3ОС+ЛП</v>
      </c>
      <c r="E1344" s="16"/>
      <c r="F1344" s="16"/>
      <c r="G1344" s="15"/>
      <c r="H1344" s="60"/>
    </row>
    <row r="1345" spans="2:8" ht="23.25" x14ac:dyDescent="0.25">
      <c r="B1345" s="16"/>
      <c r="C1345" s="55" t="s">
        <v>131</v>
      </c>
      <c r="D1345" s="69">
        <f>U1337</f>
        <v>65</v>
      </c>
      <c r="E1345" s="16"/>
      <c r="F1345" s="16"/>
      <c r="G1345" s="15"/>
      <c r="H1345" s="60"/>
    </row>
    <row r="1346" spans="2:8" ht="23.25" x14ac:dyDescent="0.25">
      <c r="B1346" s="16"/>
      <c r="C1346" s="55" t="s">
        <v>132</v>
      </c>
      <c r="D1346" s="56" t="s">
        <v>133</v>
      </c>
      <c r="E1346" s="16"/>
      <c r="F1346" s="16"/>
      <c r="G1346" s="15"/>
      <c r="H1346" s="60"/>
    </row>
    <row r="1347" spans="2:8" ht="24" thickBot="1" x14ac:dyDescent="0.3">
      <c r="B1347" s="16"/>
      <c r="C1347" s="16"/>
      <c r="D1347" s="16"/>
      <c r="E1347" s="16"/>
      <c r="F1347" s="16"/>
      <c r="G1347" s="15"/>
      <c r="H1347" s="60"/>
    </row>
    <row r="1348" spans="2:8" ht="48" thickBot="1" x14ac:dyDescent="0.3">
      <c r="B1348" s="215" t="s">
        <v>70</v>
      </c>
      <c r="C1348" s="216"/>
      <c r="D1348" s="21" t="s">
        <v>134</v>
      </c>
      <c r="E1348" s="217" t="s">
        <v>135</v>
      </c>
      <c r="F1348" s="218"/>
      <c r="G1348" s="22" t="s">
        <v>136</v>
      </c>
      <c r="H1348" s="60"/>
    </row>
    <row r="1349" spans="2:8" ht="24" thickBot="1" x14ac:dyDescent="0.3">
      <c r="B1349" s="219" t="s">
        <v>137</v>
      </c>
      <c r="C1349" s="220"/>
      <c r="D1349" s="99">
        <v>191.3</v>
      </c>
      <c r="E1349" s="99">
        <f>D1340</f>
        <v>3.2</v>
      </c>
      <c r="F1349" s="44" t="s">
        <v>68</v>
      </c>
      <c r="G1349" s="45">
        <f t="shared" ref="G1349:G1356" si="36">D1349*E1349</f>
        <v>612.16000000000008</v>
      </c>
      <c r="H1349" s="233"/>
    </row>
    <row r="1350" spans="2:8" ht="23.25" x14ac:dyDescent="0.25">
      <c r="B1350" s="205" t="s">
        <v>138</v>
      </c>
      <c r="C1350" s="206"/>
      <c r="D1350" s="100">
        <v>97.44</v>
      </c>
      <c r="E1350" s="100">
        <f>V1337</f>
        <v>0.85</v>
      </c>
      <c r="F1350" s="46" t="s">
        <v>71</v>
      </c>
      <c r="G1350" s="47">
        <f t="shared" si="36"/>
        <v>82.823999999999998</v>
      </c>
      <c r="H1350" s="233"/>
    </row>
    <row r="1351" spans="2:8" ht="24" thickBot="1" x14ac:dyDescent="0.3">
      <c r="B1351" s="201" t="s">
        <v>139</v>
      </c>
      <c r="C1351" s="202"/>
      <c r="D1351" s="101">
        <v>151.63</v>
      </c>
      <c r="E1351" s="101">
        <f>V1337</f>
        <v>0.85</v>
      </c>
      <c r="F1351" s="48" t="s">
        <v>71</v>
      </c>
      <c r="G1351" s="49">
        <f t="shared" si="36"/>
        <v>128.88549999999998</v>
      </c>
      <c r="H1351" s="233"/>
    </row>
    <row r="1352" spans="2:8" ht="24" thickBot="1" x14ac:dyDescent="0.3">
      <c r="B1352" s="203" t="s">
        <v>72</v>
      </c>
      <c r="C1352" s="204"/>
      <c r="D1352" s="102">
        <v>731.97</v>
      </c>
      <c r="E1352" s="102"/>
      <c r="F1352" s="50" t="s">
        <v>68</v>
      </c>
      <c r="G1352" s="51">
        <f t="shared" si="36"/>
        <v>0</v>
      </c>
      <c r="H1352" s="233"/>
    </row>
    <row r="1353" spans="2:8" ht="23.25" x14ac:dyDescent="0.25">
      <c r="B1353" s="205" t="s">
        <v>140</v>
      </c>
      <c r="C1353" s="206"/>
      <c r="D1353" s="100">
        <v>652.6</v>
      </c>
      <c r="E1353" s="100">
        <f>D1340*2</f>
        <v>6.4</v>
      </c>
      <c r="F1353" s="46" t="s">
        <v>68</v>
      </c>
      <c r="G1353" s="47">
        <f t="shared" si="36"/>
        <v>4176.6400000000003</v>
      </c>
      <c r="H1353" s="233"/>
    </row>
    <row r="1354" spans="2:8" ht="23.25" x14ac:dyDescent="0.25">
      <c r="B1354" s="207" t="s">
        <v>141</v>
      </c>
      <c r="C1354" s="208"/>
      <c r="D1354" s="103">
        <v>526.99</v>
      </c>
      <c r="E1354" s="103"/>
      <c r="F1354" s="52" t="s">
        <v>68</v>
      </c>
      <c r="G1354" s="53">
        <f t="shared" si="36"/>
        <v>0</v>
      </c>
      <c r="H1354" s="233"/>
    </row>
    <row r="1355" spans="2:8" ht="23.25" x14ac:dyDescent="0.25">
      <c r="B1355" s="207" t="s">
        <v>73</v>
      </c>
      <c r="C1355" s="208"/>
      <c r="D1355" s="104">
        <v>5438.99</v>
      </c>
      <c r="E1355" s="104">
        <f>D1340</f>
        <v>3.2</v>
      </c>
      <c r="F1355" s="52" t="s">
        <v>68</v>
      </c>
      <c r="G1355" s="53">
        <f t="shared" si="36"/>
        <v>17404.768</v>
      </c>
      <c r="H1355" s="233"/>
    </row>
    <row r="1356" spans="2:8" ht="23.25" x14ac:dyDescent="0.25">
      <c r="B1356" s="207" t="s">
        <v>142</v>
      </c>
      <c r="C1356" s="208"/>
      <c r="D1356" s="104">
        <v>1672.77</v>
      </c>
      <c r="E1356" s="104">
        <f>D1340</f>
        <v>3.2</v>
      </c>
      <c r="F1356" s="52" t="s">
        <v>68</v>
      </c>
      <c r="G1356" s="53">
        <f t="shared" si="36"/>
        <v>5352.8640000000005</v>
      </c>
      <c r="H1356" s="233"/>
    </row>
    <row r="1357" spans="2:8" ht="23.25" x14ac:dyDescent="0.25">
      <c r="B1357" s="207" t="s">
        <v>75</v>
      </c>
      <c r="C1357" s="208"/>
      <c r="D1357" s="104">
        <v>548.24</v>
      </c>
      <c r="E1357" s="104">
        <f>D1340</f>
        <v>3.2</v>
      </c>
      <c r="F1357" s="52" t="s">
        <v>68</v>
      </c>
      <c r="G1357" s="53">
        <f>D1357*E1357</f>
        <v>1754.3680000000002</v>
      </c>
      <c r="H1357" s="233"/>
    </row>
    <row r="1358" spans="2:8" ht="24" thickBot="1" x14ac:dyDescent="0.3">
      <c r="B1358" s="201" t="s">
        <v>74</v>
      </c>
      <c r="C1358" s="202"/>
      <c r="D1358" s="101">
        <v>340.74</v>
      </c>
      <c r="E1358" s="101">
        <f>D1340*10</f>
        <v>32</v>
      </c>
      <c r="F1358" s="48" t="s">
        <v>68</v>
      </c>
      <c r="G1358" s="54">
        <f>D1358*E1358</f>
        <v>10903.68</v>
      </c>
      <c r="H1358" s="233"/>
    </row>
    <row r="1359" spans="2:8" ht="23.25" x14ac:dyDescent="0.25">
      <c r="B1359" s="16"/>
      <c r="C1359" s="33"/>
      <c r="D1359" s="33"/>
      <c r="E1359" s="23"/>
      <c r="F1359" s="23"/>
      <c r="G1359" s="15"/>
      <c r="H1359" s="65"/>
    </row>
    <row r="1360" spans="2:8" ht="25.5" x14ac:dyDescent="0.25">
      <c r="B1360" s="16"/>
      <c r="C1360" s="26" t="s">
        <v>143</v>
      </c>
      <c r="D1360" s="27"/>
      <c r="E1360" s="16"/>
      <c r="F1360" s="16"/>
      <c r="G1360" s="15"/>
      <c r="H1360" s="60"/>
    </row>
    <row r="1361" spans="2:27" ht="18.75" x14ac:dyDescent="0.25">
      <c r="B1361" s="16"/>
      <c r="C1361" s="221" t="s">
        <v>144</v>
      </c>
      <c r="D1361" s="81" t="s">
        <v>145</v>
      </c>
      <c r="E1361" s="35">
        <f>ROUND((G1349+D1342)/D1342,2)</f>
        <v>1.08</v>
      </c>
      <c r="F1361" s="35"/>
      <c r="G1361" s="17"/>
      <c r="H1361" s="60"/>
    </row>
    <row r="1362" spans="2:27" ht="23.25" x14ac:dyDescent="0.25">
      <c r="B1362" s="16"/>
      <c r="C1362" s="221"/>
      <c r="D1362" s="81" t="s">
        <v>146</v>
      </c>
      <c r="E1362" s="35">
        <f>ROUND((G1350+G1351+D1342)/D1342,2)</f>
        <v>1.03</v>
      </c>
      <c r="F1362" s="35"/>
      <c r="G1362" s="24"/>
      <c r="H1362" s="66"/>
    </row>
    <row r="1363" spans="2:27" ht="23.25" x14ac:dyDescent="0.25">
      <c r="B1363" s="16"/>
      <c r="C1363" s="221"/>
      <c r="D1363" s="81" t="s">
        <v>147</v>
      </c>
      <c r="E1363" s="35">
        <f>ROUND((G1352+D1342)/D1342,2)</f>
        <v>1</v>
      </c>
      <c r="F1363" s="17"/>
      <c r="G1363" s="24"/>
      <c r="H1363" s="60"/>
    </row>
    <row r="1364" spans="2:27" ht="23.25" x14ac:dyDescent="0.25">
      <c r="B1364" s="16"/>
      <c r="C1364" s="221"/>
      <c r="D1364" s="36" t="s">
        <v>148</v>
      </c>
      <c r="E1364" s="37">
        <f>ROUND((SUM(G1353:G1358)+D1342)/D1342,2)</f>
        <v>5.93</v>
      </c>
      <c r="F1364" s="17"/>
      <c r="G1364" s="24"/>
      <c r="H1364" s="60"/>
    </row>
    <row r="1365" spans="2:27" ht="25.5" x14ac:dyDescent="0.25">
      <c r="B1365" s="16"/>
      <c r="C1365" s="16"/>
      <c r="D1365" s="38" t="s">
        <v>149</v>
      </c>
      <c r="E1365" s="39">
        <f>SUM(E1361:E1364)-IF(D1346="сплошная",3,2)</f>
        <v>6.0399999999999991</v>
      </c>
      <c r="F1365" s="40"/>
      <c r="G1365" s="15"/>
      <c r="H1365" s="60"/>
    </row>
    <row r="1366" spans="2:27" ht="23.25" x14ac:dyDescent="0.25">
      <c r="B1366" s="16"/>
      <c r="C1366" s="16"/>
      <c r="D1366" s="16"/>
      <c r="E1366" s="41"/>
      <c r="F1366" s="16"/>
      <c r="G1366" s="15"/>
      <c r="H1366" s="60"/>
    </row>
    <row r="1367" spans="2:27" ht="25.5" x14ac:dyDescent="0.35">
      <c r="B1367" s="25"/>
      <c r="C1367" s="42" t="s">
        <v>150</v>
      </c>
      <c r="D1367" s="222">
        <f>E1365*D1342</f>
        <v>48494.918399999995</v>
      </c>
      <c r="E1367" s="222"/>
      <c r="F1367" s="16"/>
      <c r="G1367" s="15"/>
      <c r="H1367" s="60"/>
    </row>
    <row r="1368" spans="2:27" ht="18.75" x14ac:dyDescent="0.3">
      <c r="B1368" s="16"/>
      <c r="C1368" s="43" t="s">
        <v>151</v>
      </c>
      <c r="D1368" s="223">
        <f>D1367/D1341</f>
        <v>124.91929213569975</v>
      </c>
      <c r="E1368" s="223"/>
      <c r="F1368" s="16"/>
      <c r="G1368" s="16"/>
      <c r="H1368" s="67"/>
    </row>
    <row r="1371" spans="2:27" ht="60.75" x14ac:dyDescent="0.8">
      <c r="B1371" s="224" t="str">
        <f>CONCATENATE("ЛОТ № ",K1374)</f>
        <v>ЛОТ № 38</v>
      </c>
      <c r="C1371" s="224"/>
      <c r="D1371" s="224"/>
      <c r="E1371" s="224"/>
      <c r="F1371" s="224"/>
      <c r="G1371" s="224"/>
      <c r="H1371" s="224"/>
    </row>
    <row r="1372" spans="2:27" ht="18.75" x14ac:dyDescent="0.25">
      <c r="B1372" s="225" t="s">
        <v>123</v>
      </c>
      <c r="C1372" s="225"/>
      <c r="D1372" s="225"/>
      <c r="E1372" s="225"/>
      <c r="F1372" s="225"/>
      <c r="G1372" s="225"/>
      <c r="H1372" s="60"/>
    </row>
    <row r="1373" spans="2:27" ht="25.5" x14ac:dyDescent="0.25">
      <c r="B1373" s="16"/>
      <c r="C1373" s="26" t="s">
        <v>124</v>
      </c>
      <c r="D1373" s="27"/>
      <c r="E1373" s="16"/>
      <c r="F1373" s="16"/>
      <c r="G1373" s="15"/>
      <c r="H1373" s="60"/>
      <c r="I1373" s="61"/>
      <c r="J1373" s="61"/>
      <c r="K1373" s="61"/>
      <c r="L1373" s="61" t="s">
        <v>86</v>
      </c>
      <c r="M1373" s="61" t="s">
        <v>78</v>
      </c>
      <c r="N1373" s="61" t="s">
        <v>79</v>
      </c>
      <c r="O1373" s="61" t="s">
        <v>85</v>
      </c>
      <c r="P1373" s="62" t="s">
        <v>80</v>
      </c>
      <c r="Q1373" s="61" t="s">
        <v>69</v>
      </c>
      <c r="R1373" s="7" t="s">
        <v>81</v>
      </c>
      <c r="S1373" s="7" t="s">
        <v>153</v>
      </c>
      <c r="T1373" s="61" t="s">
        <v>35</v>
      </c>
      <c r="U1373" s="61" t="s">
        <v>131</v>
      </c>
      <c r="V1373" s="61" t="s">
        <v>84</v>
      </c>
      <c r="W1373" s="7" t="s">
        <v>82</v>
      </c>
      <c r="X1373" s="7" t="s">
        <v>83</v>
      </c>
      <c r="Y1373" s="61" t="s">
        <v>154</v>
      </c>
      <c r="Z1373" s="61"/>
    </row>
    <row r="1374" spans="2:27" ht="19.5" x14ac:dyDescent="0.25">
      <c r="B1374" s="17"/>
      <c r="C1374" s="226" t="s">
        <v>125</v>
      </c>
      <c r="D1374" s="229" t="s">
        <v>152</v>
      </c>
      <c r="E1374" s="230"/>
      <c r="F1374" s="230"/>
      <c r="G1374" s="231"/>
      <c r="H1374" s="63"/>
      <c r="I1374" s="61" t="s">
        <v>77</v>
      </c>
      <c r="J1374" s="61"/>
      <c r="K1374" s="9">
        <v>38</v>
      </c>
      <c r="L1374" s="68" t="s">
        <v>27</v>
      </c>
      <c r="M1374" s="68">
        <v>5</v>
      </c>
      <c r="N1374" s="68">
        <v>9</v>
      </c>
      <c r="O1374" s="68">
        <v>1</v>
      </c>
      <c r="P1374" s="62">
        <v>4</v>
      </c>
      <c r="Q1374" s="7">
        <v>747.01</v>
      </c>
      <c r="R1374" s="7">
        <v>32681.75</v>
      </c>
      <c r="S1374" s="9" t="s">
        <v>65</v>
      </c>
      <c r="T1374" s="9" t="s">
        <v>18</v>
      </c>
      <c r="U1374" s="9">
        <v>70</v>
      </c>
      <c r="V1374" s="74">
        <v>1</v>
      </c>
      <c r="W1374" s="7">
        <v>2.54</v>
      </c>
      <c r="X1374" s="7">
        <v>83011.649999999994</v>
      </c>
      <c r="Y1374" s="64">
        <v>111.1</v>
      </c>
      <c r="Z1374" s="61"/>
      <c r="AA1374" s="59">
        <v>1</v>
      </c>
    </row>
    <row r="1375" spans="2:27" ht="19.5" x14ac:dyDescent="0.25">
      <c r="B1375" s="17"/>
      <c r="C1375" s="227"/>
      <c r="D1375" s="232" t="str">
        <f>CONCATENATE(L1374, " участковое лесничество")</f>
        <v>Чулпановское участковое лесничество</v>
      </c>
      <c r="E1375" s="232"/>
      <c r="F1375" s="232"/>
      <c r="G1375" s="232"/>
      <c r="H1375" s="63"/>
      <c r="I1375" s="61"/>
      <c r="J1375" s="61">
        <v>38</v>
      </c>
      <c r="K1375" s="61"/>
      <c r="L1375" s="61"/>
      <c r="M1375" s="61"/>
      <c r="N1375" s="61"/>
      <c r="O1375" s="61"/>
      <c r="P1375" s="61"/>
      <c r="Q1375" s="61"/>
      <c r="R1375" s="61"/>
      <c r="S1375" s="61"/>
      <c r="T1375" s="61"/>
      <c r="U1375" s="61"/>
      <c r="V1375" s="61"/>
      <c r="W1375" s="61"/>
      <c r="X1375" s="61"/>
      <c r="Y1375" s="61"/>
      <c r="Z1375" s="61"/>
    </row>
    <row r="1376" spans="2:27" ht="19.5" x14ac:dyDescent="0.25">
      <c r="B1376" s="17"/>
      <c r="C1376" s="228"/>
      <c r="D1376" s="232" t="str">
        <f>CONCATENATE("кв. ",M1374," ","выд."," ",N1374," ","делянка", " ",O1374)</f>
        <v>кв. 5 выд. 9 делянка 1</v>
      </c>
      <c r="E1376" s="232"/>
      <c r="F1376" s="232"/>
      <c r="G1376" s="232"/>
      <c r="H1376" s="63"/>
      <c r="I1376" s="61"/>
      <c r="J1376" s="61"/>
      <c r="K1376" s="61"/>
      <c r="L1376" s="61"/>
      <c r="M1376" s="61"/>
      <c r="N1376" s="61"/>
      <c r="O1376" s="61"/>
      <c r="P1376" s="61"/>
      <c r="Q1376" s="61"/>
      <c r="R1376" s="61"/>
      <c r="S1376" s="61"/>
      <c r="T1376" s="61"/>
      <c r="U1376" s="61"/>
      <c r="V1376" s="61"/>
      <c r="W1376" s="61"/>
      <c r="X1376" s="61"/>
      <c r="Y1376" s="61"/>
      <c r="Z1376" s="61"/>
    </row>
    <row r="1377" spans="2:8" ht="23.25" x14ac:dyDescent="0.25">
      <c r="B1377" s="16"/>
      <c r="C1377" s="28" t="s">
        <v>126</v>
      </c>
      <c r="D1377" s="18">
        <f>P1374</f>
        <v>4</v>
      </c>
      <c r="E1377" s="29"/>
      <c r="F1377" s="17"/>
      <c r="G1377" s="15"/>
      <c r="H1377" s="60"/>
    </row>
    <row r="1378" spans="2:8" ht="22.5" x14ac:dyDescent="0.25">
      <c r="B1378" s="16"/>
      <c r="C1378" s="30" t="s">
        <v>127</v>
      </c>
      <c r="D1378" s="80">
        <f>Q1374</f>
        <v>747.01</v>
      </c>
      <c r="E1378" s="209" t="s">
        <v>128</v>
      </c>
      <c r="F1378" s="210"/>
      <c r="G1378" s="213">
        <f>D1379/D1378</f>
        <v>43.750083666885317</v>
      </c>
      <c r="H1378" s="60"/>
    </row>
    <row r="1379" spans="2:8" ht="22.5" x14ac:dyDescent="0.25">
      <c r="B1379" s="16"/>
      <c r="C1379" s="30" t="s">
        <v>129</v>
      </c>
      <c r="D1379" s="19">
        <f>R1374</f>
        <v>32681.75</v>
      </c>
      <c r="E1379" s="211"/>
      <c r="F1379" s="212"/>
      <c r="G1379" s="214"/>
      <c r="H1379" s="60"/>
    </row>
    <row r="1380" spans="2:8" ht="23.25" x14ac:dyDescent="0.25">
      <c r="B1380" s="16"/>
      <c r="C1380" s="31"/>
      <c r="D1380" s="20"/>
      <c r="E1380" s="32"/>
      <c r="F1380" s="16"/>
      <c r="G1380" s="15"/>
      <c r="H1380" s="60"/>
    </row>
    <row r="1381" spans="2:8" ht="23.25" x14ac:dyDescent="0.25">
      <c r="B1381" s="16"/>
      <c r="C1381" s="55" t="s">
        <v>130</v>
      </c>
      <c r="D1381" s="69" t="str">
        <f>S1374</f>
        <v>6ЛП1Б1Д1ЛП1ОС</v>
      </c>
      <c r="E1381" s="16"/>
      <c r="F1381" s="16"/>
      <c r="G1381" s="15"/>
      <c r="H1381" s="60"/>
    </row>
    <row r="1382" spans="2:8" ht="23.25" x14ac:dyDescent="0.25">
      <c r="B1382" s="16"/>
      <c r="C1382" s="55" t="s">
        <v>131</v>
      </c>
      <c r="D1382" s="69">
        <f>U1374</f>
        <v>70</v>
      </c>
      <c r="E1382" s="16"/>
      <c r="F1382" s="16"/>
      <c r="G1382" s="15"/>
      <c r="H1382" s="60"/>
    </row>
    <row r="1383" spans="2:8" ht="23.25" x14ac:dyDescent="0.25">
      <c r="B1383" s="16"/>
      <c r="C1383" s="55" t="s">
        <v>132</v>
      </c>
      <c r="D1383" s="56" t="s">
        <v>133</v>
      </c>
      <c r="E1383" s="16"/>
      <c r="F1383" s="16"/>
      <c r="G1383" s="15"/>
      <c r="H1383" s="60"/>
    </row>
    <row r="1384" spans="2:8" ht="24" thickBot="1" x14ac:dyDescent="0.3">
      <c r="B1384" s="16"/>
      <c r="C1384" s="16"/>
      <c r="D1384" s="16"/>
      <c r="E1384" s="16"/>
      <c r="F1384" s="16"/>
      <c r="G1384" s="15"/>
      <c r="H1384" s="60"/>
    </row>
    <row r="1385" spans="2:8" ht="48" thickBot="1" x14ac:dyDescent="0.3">
      <c r="B1385" s="215" t="s">
        <v>70</v>
      </c>
      <c r="C1385" s="216"/>
      <c r="D1385" s="21" t="s">
        <v>134</v>
      </c>
      <c r="E1385" s="217" t="s">
        <v>135</v>
      </c>
      <c r="F1385" s="218"/>
      <c r="G1385" s="22" t="s">
        <v>136</v>
      </c>
      <c r="H1385" s="60"/>
    </row>
    <row r="1386" spans="2:8" ht="24" thickBot="1" x14ac:dyDescent="0.3">
      <c r="B1386" s="219" t="s">
        <v>137</v>
      </c>
      <c r="C1386" s="220"/>
      <c r="D1386" s="99">
        <v>191.3</v>
      </c>
      <c r="E1386" s="99">
        <f>D1377</f>
        <v>4</v>
      </c>
      <c r="F1386" s="44" t="s">
        <v>68</v>
      </c>
      <c r="G1386" s="45">
        <f t="shared" ref="G1386:G1393" si="37">D1386*E1386</f>
        <v>765.2</v>
      </c>
      <c r="H1386" s="233"/>
    </row>
    <row r="1387" spans="2:8" ht="23.25" x14ac:dyDescent="0.25">
      <c r="B1387" s="205" t="s">
        <v>138</v>
      </c>
      <c r="C1387" s="206"/>
      <c r="D1387" s="100">
        <v>97.44</v>
      </c>
      <c r="E1387" s="100">
        <f>V1374</f>
        <v>1</v>
      </c>
      <c r="F1387" s="46" t="s">
        <v>71</v>
      </c>
      <c r="G1387" s="47">
        <f t="shared" si="37"/>
        <v>97.44</v>
      </c>
      <c r="H1387" s="233"/>
    </row>
    <row r="1388" spans="2:8" ht="24" thickBot="1" x14ac:dyDescent="0.3">
      <c r="B1388" s="201" t="s">
        <v>139</v>
      </c>
      <c r="C1388" s="202"/>
      <c r="D1388" s="101">
        <v>151.63</v>
      </c>
      <c r="E1388" s="101">
        <f>V1374</f>
        <v>1</v>
      </c>
      <c r="F1388" s="48" t="s">
        <v>71</v>
      </c>
      <c r="G1388" s="49">
        <f t="shared" si="37"/>
        <v>151.63</v>
      </c>
      <c r="H1388" s="233"/>
    </row>
    <row r="1389" spans="2:8" ht="24" thickBot="1" x14ac:dyDescent="0.3">
      <c r="B1389" s="203" t="s">
        <v>72</v>
      </c>
      <c r="C1389" s="204"/>
      <c r="D1389" s="102">
        <v>731.97</v>
      </c>
      <c r="E1389" s="102"/>
      <c r="F1389" s="50" t="s">
        <v>68</v>
      </c>
      <c r="G1389" s="51">
        <f t="shared" si="37"/>
        <v>0</v>
      </c>
      <c r="H1389" s="233"/>
    </row>
    <row r="1390" spans="2:8" ht="23.25" x14ac:dyDescent="0.25">
      <c r="B1390" s="205" t="s">
        <v>140</v>
      </c>
      <c r="C1390" s="206"/>
      <c r="D1390" s="100">
        <v>652.6</v>
      </c>
      <c r="E1390" s="100">
        <f>D1377*2</f>
        <v>8</v>
      </c>
      <c r="F1390" s="46" t="s">
        <v>68</v>
      </c>
      <c r="G1390" s="47">
        <f t="shared" si="37"/>
        <v>5220.8</v>
      </c>
      <c r="H1390" s="233"/>
    </row>
    <row r="1391" spans="2:8" ht="23.25" x14ac:dyDescent="0.25">
      <c r="B1391" s="207" t="s">
        <v>141</v>
      </c>
      <c r="C1391" s="208"/>
      <c r="D1391" s="103">
        <v>526.99</v>
      </c>
      <c r="E1391" s="103"/>
      <c r="F1391" s="52" t="s">
        <v>68</v>
      </c>
      <c r="G1391" s="53">
        <f t="shared" si="37"/>
        <v>0</v>
      </c>
      <c r="H1391" s="233"/>
    </row>
    <row r="1392" spans="2:8" ht="23.25" x14ac:dyDescent="0.25">
      <c r="B1392" s="207" t="s">
        <v>73</v>
      </c>
      <c r="C1392" s="208"/>
      <c r="D1392" s="104">
        <v>5438.99</v>
      </c>
      <c r="E1392" s="104">
        <f>D1377</f>
        <v>4</v>
      </c>
      <c r="F1392" s="52" t="s">
        <v>68</v>
      </c>
      <c r="G1392" s="53">
        <f t="shared" si="37"/>
        <v>21755.96</v>
      </c>
      <c r="H1392" s="233"/>
    </row>
    <row r="1393" spans="2:8" ht="23.25" x14ac:dyDescent="0.25">
      <c r="B1393" s="207" t="s">
        <v>142</v>
      </c>
      <c r="C1393" s="208"/>
      <c r="D1393" s="104">
        <v>1672.77</v>
      </c>
      <c r="E1393" s="104">
        <f>D1377</f>
        <v>4</v>
      </c>
      <c r="F1393" s="52" t="s">
        <v>68</v>
      </c>
      <c r="G1393" s="53">
        <f t="shared" si="37"/>
        <v>6691.08</v>
      </c>
      <c r="H1393" s="233"/>
    </row>
    <row r="1394" spans="2:8" ht="23.25" x14ac:dyDescent="0.25">
      <c r="B1394" s="207" t="s">
        <v>75</v>
      </c>
      <c r="C1394" s="208"/>
      <c r="D1394" s="104">
        <v>548.24</v>
      </c>
      <c r="E1394" s="104">
        <f>D1377</f>
        <v>4</v>
      </c>
      <c r="F1394" s="52" t="s">
        <v>68</v>
      </c>
      <c r="G1394" s="53">
        <f>D1394*E1394</f>
        <v>2192.96</v>
      </c>
      <c r="H1394" s="233"/>
    </row>
    <row r="1395" spans="2:8" ht="24" thickBot="1" x14ac:dyDescent="0.3">
      <c r="B1395" s="201" t="s">
        <v>74</v>
      </c>
      <c r="C1395" s="202"/>
      <c r="D1395" s="101">
        <v>340.74</v>
      </c>
      <c r="E1395" s="101">
        <f>D1377*10</f>
        <v>40</v>
      </c>
      <c r="F1395" s="48" t="s">
        <v>68</v>
      </c>
      <c r="G1395" s="54">
        <f>D1395*E1395</f>
        <v>13629.6</v>
      </c>
      <c r="H1395" s="233"/>
    </row>
    <row r="1396" spans="2:8" ht="23.25" x14ac:dyDescent="0.25">
      <c r="B1396" s="16"/>
      <c r="C1396" s="33"/>
      <c r="D1396" s="33"/>
      <c r="E1396" s="23"/>
      <c r="F1396" s="23"/>
      <c r="G1396" s="15"/>
      <c r="H1396" s="65"/>
    </row>
    <row r="1397" spans="2:8" ht="25.5" x14ac:dyDescent="0.25">
      <c r="B1397" s="16"/>
      <c r="C1397" s="26" t="s">
        <v>143</v>
      </c>
      <c r="D1397" s="27"/>
      <c r="E1397" s="16"/>
      <c r="F1397" s="16"/>
      <c r="G1397" s="15"/>
      <c r="H1397" s="60"/>
    </row>
    <row r="1398" spans="2:8" ht="18.75" x14ac:dyDescent="0.25">
      <c r="B1398" s="16"/>
      <c r="C1398" s="221" t="s">
        <v>144</v>
      </c>
      <c r="D1398" s="81" t="s">
        <v>145</v>
      </c>
      <c r="E1398" s="35">
        <f>ROUND((G1386+D1379)/D1379,2)</f>
        <v>1.02</v>
      </c>
      <c r="F1398" s="35"/>
      <c r="G1398" s="17"/>
      <c r="H1398" s="60"/>
    </row>
    <row r="1399" spans="2:8" ht="23.25" x14ac:dyDescent="0.25">
      <c r="B1399" s="16"/>
      <c r="C1399" s="221"/>
      <c r="D1399" s="81" t="s">
        <v>146</v>
      </c>
      <c r="E1399" s="35">
        <f>ROUND((G1387+G1388+D1379)/D1379,2)</f>
        <v>1.01</v>
      </c>
      <c r="F1399" s="35"/>
      <c r="G1399" s="24"/>
      <c r="H1399" s="66"/>
    </row>
    <row r="1400" spans="2:8" ht="23.25" x14ac:dyDescent="0.25">
      <c r="B1400" s="16"/>
      <c r="C1400" s="221"/>
      <c r="D1400" s="81" t="s">
        <v>147</v>
      </c>
      <c r="E1400" s="35">
        <f>ROUND((G1389+D1379)/D1379,2)</f>
        <v>1</v>
      </c>
      <c r="F1400" s="17"/>
      <c r="G1400" s="24"/>
      <c r="H1400" s="60"/>
    </row>
    <row r="1401" spans="2:8" ht="23.25" x14ac:dyDescent="0.25">
      <c r="B1401" s="16"/>
      <c r="C1401" s="221"/>
      <c r="D1401" s="36" t="s">
        <v>148</v>
      </c>
      <c r="E1401" s="37">
        <f>ROUND((SUM(G1390:G1395)+D1379)/D1379,2)</f>
        <v>2.5099999999999998</v>
      </c>
      <c r="F1401" s="17"/>
      <c r="G1401" s="24"/>
      <c r="H1401" s="60"/>
    </row>
    <row r="1402" spans="2:8" ht="25.5" x14ac:dyDescent="0.25">
      <c r="B1402" s="16"/>
      <c r="C1402" s="16"/>
      <c r="D1402" s="38" t="s">
        <v>149</v>
      </c>
      <c r="E1402" s="39">
        <f>SUM(E1398:E1401)-IF(D1383="сплошная",3,2)</f>
        <v>2.54</v>
      </c>
      <c r="F1402" s="40"/>
      <c r="G1402" s="15"/>
      <c r="H1402" s="60"/>
    </row>
    <row r="1403" spans="2:8" ht="23.25" x14ac:dyDescent="0.25">
      <c r="B1403" s="16"/>
      <c r="C1403" s="16"/>
      <c r="D1403" s="16"/>
      <c r="E1403" s="41"/>
      <c r="F1403" s="16"/>
      <c r="G1403" s="15"/>
      <c r="H1403" s="60"/>
    </row>
    <row r="1404" spans="2:8" ht="25.5" x14ac:dyDescent="0.35">
      <c r="B1404" s="25"/>
      <c r="C1404" s="42" t="s">
        <v>150</v>
      </c>
      <c r="D1404" s="222">
        <f>E1402*D1379</f>
        <v>83011.645000000004</v>
      </c>
      <c r="E1404" s="222"/>
      <c r="F1404" s="16"/>
      <c r="G1404" s="15"/>
      <c r="H1404" s="60"/>
    </row>
    <row r="1405" spans="2:8" ht="18.75" x14ac:dyDescent="0.3">
      <c r="B1405" s="16"/>
      <c r="C1405" s="43" t="s">
        <v>151</v>
      </c>
      <c r="D1405" s="223">
        <f>D1404/D1378</f>
        <v>111.12521251388871</v>
      </c>
      <c r="E1405" s="223"/>
      <c r="F1405" s="16"/>
      <c r="G1405" s="16"/>
      <c r="H1405" s="67"/>
    </row>
    <row r="1408" spans="2:8" ht="60.75" x14ac:dyDescent="0.8">
      <c r="B1408" s="224" t="str">
        <f>CONCATENATE("ЛОТ № ",K1411)</f>
        <v>ЛОТ № 39</v>
      </c>
      <c r="C1408" s="224"/>
      <c r="D1408" s="224"/>
      <c r="E1408" s="224"/>
      <c r="F1408" s="224"/>
      <c r="G1408" s="224"/>
      <c r="H1408" s="224"/>
    </row>
    <row r="1409" spans="2:27" ht="18.75" x14ac:dyDescent="0.25">
      <c r="B1409" s="225" t="s">
        <v>123</v>
      </c>
      <c r="C1409" s="225"/>
      <c r="D1409" s="225"/>
      <c r="E1409" s="225"/>
      <c r="F1409" s="225"/>
      <c r="G1409" s="225"/>
      <c r="H1409" s="60"/>
    </row>
    <row r="1410" spans="2:27" ht="25.5" x14ac:dyDescent="0.25">
      <c r="B1410" s="16"/>
      <c r="C1410" s="26" t="s">
        <v>124</v>
      </c>
      <c r="D1410" s="27"/>
      <c r="E1410" s="16"/>
      <c r="F1410" s="16"/>
      <c r="G1410" s="15"/>
      <c r="H1410" s="60"/>
      <c r="I1410" s="61"/>
      <c r="J1410" s="61"/>
      <c r="K1410" s="61"/>
      <c r="L1410" s="61" t="s">
        <v>86</v>
      </c>
      <c r="M1410" s="61" t="s">
        <v>78</v>
      </c>
      <c r="N1410" s="61" t="s">
        <v>79</v>
      </c>
      <c r="O1410" s="61" t="s">
        <v>85</v>
      </c>
      <c r="P1410" s="62" t="s">
        <v>80</v>
      </c>
      <c r="Q1410" s="61" t="s">
        <v>69</v>
      </c>
      <c r="R1410" s="7" t="s">
        <v>81</v>
      </c>
      <c r="S1410" s="7" t="s">
        <v>153</v>
      </c>
      <c r="T1410" s="61" t="s">
        <v>35</v>
      </c>
      <c r="U1410" s="61" t="s">
        <v>131</v>
      </c>
      <c r="V1410" s="61" t="s">
        <v>84</v>
      </c>
      <c r="W1410" s="7" t="s">
        <v>82</v>
      </c>
      <c r="X1410" s="7" t="s">
        <v>83</v>
      </c>
      <c r="Y1410" s="61" t="s">
        <v>154</v>
      </c>
      <c r="Z1410" s="61"/>
    </row>
    <row r="1411" spans="2:27" ht="19.5" x14ac:dyDescent="0.25">
      <c r="B1411" s="17"/>
      <c r="C1411" s="226" t="s">
        <v>125</v>
      </c>
      <c r="D1411" s="229" t="s">
        <v>152</v>
      </c>
      <c r="E1411" s="230"/>
      <c r="F1411" s="230"/>
      <c r="G1411" s="231"/>
      <c r="H1411" s="63"/>
      <c r="I1411" s="61" t="s">
        <v>77</v>
      </c>
      <c r="J1411" s="61"/>
      <c r="K1411" s="9">
        <v>39</v>
      </c>
      <c r="L1411" s="68" t="s">
        <v>27</v>
      </c>
      <c r="M1411" s="68">
        <v>14</v>
      </c>
      <c r="N1411" s="68">
        <v>24</v>
      </c>
      <c r="O1411" s="68">
        <v>1</v>
      </c>
      <c r="P1411" s="62">
        <v>2.1</v>
      </c>
      <c r="Q1411" s="7">
        <v>482.99</v>
      </c>
      <c r="R1411" s="7">
        <v>7436.31</v>
      </c>
      <c r="S1411" s="9" t="s">
        <v>41</v>
      </c>
      <c r="T1411" s="9" t="s">
        <v>17</v>
      </c>
      <c r="U1411" s="9">
        <v>45</v>
      </c>
      <c r="V1411" s="74">
        <v>0.82</v>
      </c>
      <c r="W1411" s="7">
        <v>4.57</v>
      </c>
      <c r="X1411" s="7">
        <v>33983.94</v>
      </c>
      <c r="Y1411" s="64">
        <v>70.400000000000006</v>
      </c>
      <c r="Z1411" s="61"/>
      <c r="AA1411" s="59">
        <v>1</v>
      </c>
    </row>
    <row r="1412" spans="2:27" ht="19.5" x14ac:dyDescent="0.25">
      <c r="B1412" s="17"/>
      <c r="C1412" s="227"/>
      <c r="D1412" s="232" t="str">
        <f>CONCATENATE(L1411, " участковое лесничество")</f>
        <v>Чулпановское участковое лесничество</v>
      </c>
      <c r="E1412" s="232"/>
      <c r="F1412" s="232"/>
      <c r="G1412" s="232"/>
      <c r="H1412" s="63"/>
      <c r="I1412" s="61"/>
      <c r="J1412" s="61">
        <v>39</v>
      </c>
      <c r="K1412" s="61"/>
      <c r="L1412" s="61"/>
      <c r="M1412" s="61"/>
      <c r="N1412" s="61"/>
      <c r="O1412" s="61"/>
      <c r="P1412" s="61"/>
      <c r="Q1412" s="61"/>
      <c r="R1412" s="61"/>
      <c r="S1412" s="61"/>
      <c r="T1412" s="61"/>
      <c r="U1412" s="61"/>
      <c r="V1412" s="61"/>
      <c r="W1412" s="61"/>
      <c r="X1412" s="61"/>
      <c r="Y1412" s="61"/>
      <c r="Z1412" s="61"/>
    </row>
    <row r="1413" spans="2:27" ht="19.5" x14ac:dyDescent="0.25">
      <c r="B1413" s="17"/>
      <c r="C1413" s="228"/>
      <c r="D1413" s="232" t="str">
        <f>CONCATENATE("кв. ",M1411," ","выд."," ",N1411," ","делянка", " ",O1411)</f>
        <v>кв. 14 выд. 24 делянка 1</v>
      </c>
      <c r="E1413" s="232"/>
      <c r="F1413" s="232"/>
      <c r="G1413" s="232"/>
      <c r="H1413" s="63"/>
      <c r="I1413" s="61"/>
      <c r="J1413" s="61"/>
      <c r="K1413" s="61"/>
      <c r="L1413" s="61"/>
      <c r="M1413" s="61"/>
      <c r="N1413" s="61"/>
      <c r="O1413" s="61"/>
      <c r="P1413" s="61"/>
      <c r="Q1413" s="61"/>
      <c r="R1413" s="61"/>
      <c r="S1413" s="61"/>
      <c r="T1413" s="61"/>
      <c r="U1413" s="61"/>
      <c r="V1413" s="61"/>
      <c r="W1413" s="61"/>
      <c r="X1413" s="61"/>
      <c r="Y1413" s="61"/>
      <c r="Z1413" s="61"/>
    </row>
    <row r="1414" spans="2:27" ht="23.25" x14ac:dyDescent="0.25">
      <c r="B1414" s="16"/>
      <c r="C1414" s="28" t="s">
        <v>126</v>
      </c>
      <c r="D1414" s="18">
        <f>P1411</f>
        <v>2.1</v>
      </c>
      <c r="E1414" s="29"/>
      <c r="F1414" s="17"/>
      <c r="G1414" s="15"/>
      <c r="H1414" s="60"/>
    </row>
    <row r="1415" spans="2:27" ht="22.5" x14ac:dyDescent="0.25">
      <c r="B1415" s="16"/>
      <c r="C1415" s="30" t="s">
        <v>127</v>
      </c>
      <c r="D1415" s="80">
        <f>Q1411</f>
        <v>482.99</v>
      </c>
      <c r="E1415" s="209" t="s">
        <v>128</v>
      </c>
      <c r="F1415" s="210"/>
      <c r="G1415" s="213">
        <f>D1416/D1415</f>
        <v>15.39640572268577</v>
      </c>
      <c r="H1415" s="60"/>
    </row>
    <row r="1416" spans="2:27" ht="22.5" x14ac:dyDescent="0.25">
      <c r="B1416" s="16"/>
      <c r="C1416" s="30" t="s">
        <v>129</v>
      </c>
      <c r="D1416" s="19">
        <f>R1411</f>
        <v>7436.31</v>
      </c>
      <c r="E1416" s="211"/>
      <c r="F1416" s="212"/>
      <c r="G1416" s="214"/>
      <c r="H1416" s="60"/>
    </row>
    <row r="1417" spans="2:27" ht="23.25" x14ac:dyDescent="0.25">
      <c r="B1417" s="16"/>
      <c r="C1417" s="31"/>
      <c r="D1417" s="20"/>
      <c r="E1417" s="32"/>
      <c r="F1417" s="16"/>
      <c r="G1417" s="15"/>
      <c r="H1417" s="60"/>
    </row>
    <row r="1418" spans="2:27" ht="23.25" x14ac:dyDescent="0.25">
      <c r="B1418" s="16"/>
      <c r="C1418" s="55" t="s">
        <v>130</v>
      </c>
      <c r="D1418" s="69" t="str">
        <f>S1411</f>
        <v>8ОС2Б+ЛП</v>
      </c>
      <c r="E1418" s="16"/>
      <c r="F1418" s="16"/>
      <c r="G1418" s="15"/>
      <c r="H1418" s="60"/>
    </row>
    <row r="1419" spans="2:27" ht="23.25" x14ac:dyDescent="0.25">
      <c r="B1419" s="16"/>
      <c r="C1419" s="55" t="s">
        <v>131</v>
      </c>
      <c r="D1419" s="69">
        <f>U1411</f>
        <v>45</v>
      </c>
      <c r="E1419" s="16"/>
      <c r="F1419" s="16"/>
      <c r="G1419" s="15"/>
      <c r="H1419" s="60"/>
    </row>
    <row r="1420" spans="2:27" ht="23.25" x14ac:dyDescent="0.25">
      <c r="B1420" s="16"/>
      <c r="C1420" s="55" t="s">
        <v>132</v>
      </c>
      <c r="D1420" s="56" t="s">
        <v>133</v>
      </c>
      <c r="E1420" s="16"/>
      <c r="F1420" s="16"/>
      <c r="G1420" s="15"/>
      <c r="H1420" s="60"/>
    </row>
    <row r="1421" spans="2:27" ht="24" thickBot="1" x14ac:dyDescent="0.3">
      <c r="B1421" s="16"/>
      <c r="C1421" s="16"/>
      <c r="D1421" s="16"/>
      <c r="E1421" s="16"/>
      <c r="F1421" s="16"/>
      <c r="G1421" s="15"/>
      <c r="H1421" s="60"/>
    </row>
    <row r="1422" spans="2:27" ht="48" thickBot="1" x14ac:dyDescent="0.3">
      <c r="B1422" s="215" t="s">
        <v>70</v>
      </c>
      <c r="C1422" s="216"/>
      <c r="D1422" s="21" t="s">
        <v>134</v>
      </c>
      <c r="E1422" s="217" t="s">
        <v>135</v>
      </c>
      <c r="F1422" s="218"/>
      <c r="G1422" s="22" t="s">
        <v>136</v>
      </c>
      <c r="H1422" s="60"/>
    </row>
    <row r="1423" spans="2:27" ht="24" thickBot="1" x14ac:dyDescent="0.3">
      <c r="B1423" s="219" t="s">
        <v>137</v>
      </c>
      <c r="C1423" s="220"/>
      <c r="D1423" s="99">
        <v>191.3</v>
      </c>
      <c r="E1423" s="99">
        <f>D1414</f>
        <v>2.1</v>
      </c>
      <c r="F1423" s="44" t="s">
        <v>68</v>
      </c>
      <c r="G1423" s="45">
        <f t="shared" ref="G1423:G1430" si="38">D1423*E1423</f>
        <v>401.73</v>
      </c>
      <c r="H1423" s="233"/>
    </row>
    <row r="1424" spans="2:27" ht="23.25" x14ac:dyDescent="0.25">
      <c r="B1424" s="205" t="s">
        <v>138</v>
      </c>
      <c r="C1424" s="206"/>
      <c r="D1424" s="100">
        <v>97.44</v>
      </c>
      <c r="E1424" s="100">
        <f>V1411</f>
        <v>0.82</v>
      </c>
      <c r="F1424" s="46" t="s">
        <v>71</v>
      </c>
      <c r="G1424" s="47">
        <f t="shared" si="38"/>
        <v>79.90079999999999</v>
      </c>
      <c r="H1424" s="233"/>
    </row>
    <row r="1425" spans="2:8" ht="24" thickBot="1" x14ac:dyDescent="0.3">
      <c r="B1425" s="201" t="s">
        <v>139</v>
      </c>
      <c r="C1425" s="202"/>
      <c r="D1425" s="101">
        <v>151.63</v>
      </c>
      <c r="E1425" s="101">
        <f>V1411</f>
        <v>0.82</v>
      </c>
      <c r="F1425" s="48" t="s">
        <v>71</v>
      </c>
      <c r="G1425" s="49">
        <f t="shared" si="38"/>
        <v>124.33659999999999</v>
      </c>
      <c r="H1425" s="233"/>
    </row>
    <row r="1426" spans="2:8" ht="24" thickBot="1" x14ac:dyDescent="0.3">
      <c r="B1426" s="203" t="s">
        <v>72</v>
      </c>
      <c r="C1426" s="204"/>
      <c r="D1426" s="102">
        <v>731.97</v>
      </c>
      <c r="E1426" s="102"/>
      <c r="F1426" s="50" t="s">
        <v>68</v>
      </c>
      <c r="G1426" s="51">
        <f t="shared" si="38"/>
        <v>0</v>
      </c>
      <c r="H1426" s="233"/>
    </row>
    <row r="1427" spans="2:8" ht="23.25" x14ac:dyDescent="0.25">
      <c r="B1427" s="205" t="s">
        <v>140</v>
      </c>
      <c r="C1427" s="206"/>
      <c r="D1427" s="100">
        <v>652.6</v>
      </c>
      <c r="E1427" s="100">
        <f>D1414*2</f>
        <v>4.2</v>
      </c>
      <c r="F1427" s="46" t="s">
        <v>68</v>
      </c>
      <c r="G1427" s="47">
        <f t="shared" si="38"/>
        <v>2740.92</v>
      </c>
      <c r="H1427" s="233"/>
    </row>
    <row r="1428" spans="2:8" ht="23.25" x14ac:dyDescent="0.25">
      <c r="B1428" s="207" t="s">
        <v>141</v>
      </c>
      <c r="C1428" s="208"/>
      <c r="D1428" s="103">
        <v>526.99</v>
      </c>
      <c r="E1428" s="103"/>
      <c r="F1428" s="52" t="s">
        <v>68</v>
      </c>
      <c r="G1428" s="53">
        <f t="shared" si="38"/>
        <v>0</v>
      </c>
      <c r="H1428" s="233"/>
    </row>
    <row r="1429" spans="2:8" ht="23.25" x14ac:dyDescent="0.25">
      <c r="B1429" s="207" t="s">
        <v>73</v>
      </c>
      <c r="C1429" s="208"/>
      <c r="D1429" s="104">
        <v>5438.99</v>
      </c>
      <c r="E1429" s="104">
        <f>D1414</f>
        <v>2.1</v>
      </c>
      <c r="F1429" s="52" t="s">
        <v>68</v>
      </c>
      <c r="G1429" s="53">
        <f t="shared" si="38"/>
        <v>11421.879000000001</v>
      </c>
      <c r="H1429" s="233"/>
    </row>
    <row r="1430" spans="2:8" ht="23.25" x14ac:dyDescent="0.25">
      <c r="B1430" s="207" t="s">
        <v>142</v>
      </c>
      <c r="C1430" s="208"/>
      <c r="D1430" s="104">
        <v>1672.77</v>
      </c>
      <c r="E1430" s="104">
        <f>D1414</f>
        <v>2.1</v>
      </c>
      <c r="F1430" s="52" t="s">
        <v>68</v>
      </c>
      <c r="G1430" s="53">
        <f t="shared" si="38"/>
        <v>3512.817</v>
      </c>
      <c r="H1430" s="233"/>
    </row>
    <row r="1431" spans="2:8" ht="23.25" x14ac:dyDescent="0.25">
      <c r="B1431" s="207" t="s">
        <v>75</v>
      </c>
      <c r="C1431" s="208"/>
      <c r="D1431" s="104">
        <v>548.24</v>
      </c>
      <c r="E1431" s="104">
        <f>D1414</f>
        <v>2.1</v>
      </c>
      <c r="F1431" s="52" t="s">
        <v>68</v>
      </c>
      <c r="G1431" s="53">
        <f>D1431*E1431</f>
        <v>1151.3040000000001</v>
      </c>
      <c r="H1431" s="233"/>
    </row>
    <row r="1432" spans="2:8" ht="24" thickBot="1" x14ac:dyDescent="0.3">
      <c r="B1432" s="201" t="s">
        <v>74</v>
      </c>
      <c r="C1432" s="202"/>
      <c r="D1432" s="101">
        <v>340.74</v>
      </c>
      <c r="E1432" s="101">
        <f>D1414*10</f>
        <v>21</v>
      </c>
      <c r="F1432" s="48" t="s">
        <v>68</v>
      </c>
      <c r="G1432" s="54">
        <f>D1432*E1432</f>
        <v>7155.54</v>
      </c>
      <c r="H1432" s="233"/>
    </row>
    <row r="1433" spans="2:8" ht="23.25" x14ac:dyDescent="0.25">
      <c r="B1433" s="16"/>
      <c r="C1433" s="33"/>
      <c r="D1433" s="33"/>
      <c r="E1433" s="23"/>
      <c r="F1433" s="23"/>
      <c r="G1433" s="15"/>
      <c r="H1433" s="65"/>
    </row>
    <row r="1434" spans="2:8" ht="25.5" x14ac:dyDescent="0.25">
      <c r="B1434" s="16"/>
      <c r="C1434" s="26" t="s">
        <v>143</v>
      </c>
      <c r="D1434" s="27"/>
      <c r="E1434" s="16"/>
      <c r="F1434" s="16"/>
      <c r="G1434" s="15"/>
      <c r="H1434" s="60"/>
    </row>
    <row r="1435" spans="2:8" ht="18.75" x14ac:dyDescent="0.25">
      <c r="B1435" s="16"/>
      <c r="C1435" s="221" t="s">
        <v>144</v>
      </c>
      <c r="D1435" s="81" t="s">
        <v>145</v>
      </c>
      <c r="E1435" s="35">
        <f>ROUND((G1423+D1416)/D1416,2)</f>
        <v>1.05</v>
      </c>
      <c r="F1435" s="35"/>
      <c r="G1435" s="17"/>
      <c r="H1435" s="60"/>
    </row>
    <row r="1436" spans="2:8" ht="23.25" x14ac:dyDescent="0.25">
      <c r="B1436" s="16"/>
      <c r="C1436" s="221"/>
      <c r="D1436" s="81" t="s">
        <v>146</v>
      </c>
      <c r="E1436" s="35">
        <f>ROUND((G1424+G1425+D1416)/D1416,2)</f>
        <v>1.03</v>
      </c>
      <c r="F1436" s="35"/>
      <c r="G1436" s="24"/>
      <c r="H1436" s="66"/>
    </row>
    <row r="1437" spans="2:8" ht="23.25" x14ac:dyDescent="0.25">
      <c r="B1437" s="16"/>
      <c r="C1437" s="221"/>
      <c r="D1437" s="81" t="s">
        <v>147</v>
      </c>
      <c r="E1437" s="35">
        <f>ROUND((G1426+D1416)/D1416,2)</f>
        <v>1</v>
      </c>
      <c r="F1437" s="17"/>
      <c r="G1437" s="24"/>
      <c r="H1437" s="60"/>
    </row>
    <row r="1438" spans="2:8" ht="23.25" x14ac:dyDescent="0.25">
      <c r="B1438" s="16"/>
      <c r="C1438" s="221"/>
      <c r="D1438" s="36" t="s">
        <v>148</v>
      </c>
      <c r="E1438" s="37">
        <f>ROUND((SUM(G1427:G1432)+D1416)/D1416,2)</f>
        <v>4.49</v>
      </c>
      <c r="F1438" s="17"/>
      <c r="G1438" s="24"/>
      <c r="H1438" s="60"/>
    </row>
    <row r="1439" spans="2:8" ht="25.5" x14ac:dyDescent="0.25">
      <c r="B1439" s="16"/>
      <c r="C1439" s="16"/>
      <c r="D1439" s="38" t="s">
        <v>149</v>
      </c>
      <c r="E1439" s="39">
        <f>SUM(E1435:E1438)-IF(D1420="сплошная",3,2)</f>
        <v>4.57</v>
      </c>
      <c r="F1439" s="40"/>
      <c r="G1439" s="15"/>
      <c r="H1439" s="60"/>
    </row>
    <row r="1440" spans="2:8" ht="23.25" x14ac:dyDescent="0.25">
      <c r="B1440" s="16"/>
      <c r="C1440" s="16"/>
      <c r="D1440" s="16"/>
      <c r="E1440" s="41"/>
      <c r="F1440" s="16"/>
      <c r="G1440" s="15"/>
      <c r="H1440" s="60"/>
    </row>
    <row r="1441" spans="2:8" ht="25.5" x14ac:dyDescent="0.35">
      <c r="B1441" s="25"/>
      <c r="C1441" s="42" t="s">
        <v>150</v>
      </c>
      <c r="D1441" s="222">
        <f>E1439*D1416</f>
        <v>33983.936700000006</v>
      </c>
      <c r="E1441" s="222"/>
      <c r="F1441" s="16"/>
      <c r="G1441" s="15"/>
      <c r="H1441" s="60"/>
    </row>
    <row r="1442" spans="2:8" ht="18.75" x14ac:dyDescent="0.3">
      <c r="B1442" s="16"/>
      <c r="C1442" s="43" t="s">
        <v>151</v>
      </c>
      <c r="D1442" s="223">
        <f>D1441/D1415</f>
        <v>70.361574152673981</v>
      </c>
      <c r="E1442" s="223"/>
      <c r="F1442" s="16"/>
      <c r="G1442" s="16"/>
      <c r="H1442" s="67"/>
    </row>
  </sheetData>
  <sheetProtection sheet="1" objects="1" scenarios="1"/>
  <mergeCells count="936">
    <mergeCell ref="C1435:C1438"/>
    <mergeCell ref="D1441:E1441"/>
    <mergeCell ref="D1442:E1442"/>
    <mergeCell ref="E1415:F1416"/>
    <mergeCell ref="G1415:G1416"/>
    <mergeCell ref="B1422:C1422"/>
    <mergeCell ref="E1422:F1422"/>
    <mergeCell ref="B1423:C1423"/>
    <mergeCell ref="H1423:H1432"/>
    <mergeCell ref="B1424:C1424"/>
    <mergeCell ref="B1425:C1425"/>
    <mergeCell ref="B1426:C1426"/>
    <mergeCell ref="B1427:C1427"/>
    <mergeCell ref="B1428:C1428"/>
    <mergeCell ref="B1429:C1429"/>
    <mergeCell ref="B1430:C1430"/>
    <mergeCell ref="B1431:C1431"/>
    <mergeCell ref="B1432:C1432"/>
    <mergeCell ref="E1378:F1379"/>
    <mergeCell ref="G1378:G1379"/>
    <mergeCell ref="B1385:C1385"/>
    <mergeCell ref="E1385:F1385"/>
    <mergeCell ref="B1386:C1386"/>
    <mergeCell ref="H1386:H1395"/>
    <mergeCell ref="B1387:C1387"/>
    <mergeCell ref="B1388:C1388"/>
    <mergeCell ref="B1389:C1389"/>
    <mergeCell ref="B1390:C1390"/>
    <mergeCell ref="B1391:C1391"/>
    <mergeCell ref="B1392:C1392"/>
    <mergeCell ref="B1393:C1393"/>
    <mergeCell ref="B1394:C1394"/>
    <mergeCell ref="B1395:C1395"/>
    <mergeCell ref="C1398:C1401"/>
    <mergeCell ref="D1404:E1404"/>
    <mergeCell ref="D1405:E1405"/>
    <mergeCell ref="B1408:H1408"/>
    <mergeCell ref="B1409:G1409"/>
    <mergeCell ref="C1411:C1413"/>
    <mergeCell ref="D1411:G1411"/>
    <mergeCell ref="D1412:G1412"/>
    <mergeCell ref="D1413:G1413"/>
    <mergeCell ref="E1341:F1342"/>
    <mergeCell ref="G1341:G1342"/>
    <mergeCell ref="B1348:C1348"/>
    <mergeCell ref="E1348:F1348"/>
    <mergeCell ref="B1349:C1349"/>
    <mergeCell ref="H1349:H1358"/>
    <mergeCell ref="B1350:C1350"/>
    <mergeCell ref="B1351:C1351"/>
    <mergeCell ref="B1352:C1352"/>
    <mergeCell ref="B1353:C1353"/>
    <mergeCell ref="B1354:C1354"/>
    <mergeCell ref="B1355:C1355"/>
    <mergeCell ref="B1356:C1356"/>
    <mergeCell ref="B1357:C1357"/>
    <mergeCell ref="B1358:C1358"/>
    <mergeCell ref="C1361:C1364"/>
    <mergeCell ref="D1367:E1367"/>
    <mergeCell ref="D1368:E1368"/>
    <mergeCell ref="B1371:H1371"/>
    <mergeCell ref="B1372:G1372"/>
    <mergeCell ref="C1374:C1376"/>
    <mergeCell ref="D1374:G1374"/>
    <mergeCell ref="D1375:G1375"/>
    <mergeCell ref="D1376:G1376"/>
    <mergeCell ref="E1304:F1305"/>
    <mergeCell ref="G1304:G1305"/>
    <mergeCell ref="B1311:C1311"/>
    <mergeCell ref="E1311:F1311"/>
    <mergeCell ref="B1312:C1312"/>
    <mergeCell ref="H1312:H1321"/>
    <mergeCell ref="B1313:C1313"/>
    <mergeCell ref="B1314:C1314"/>
    <mergeCell ref="B1315:C1315"/>
    <mergeCell ref="B1316:C1316"/>
    <mergeCell ref="B1317:C1317"/>
    <mergeCell ref="B1318:C1318"/>
    <mergeCell ref="B1319:C1319"/>
    <mergeCell ref="B1320:C1320"/>
    <mergeCell ref="B1321:C1321"/>
    <mergeCell ref="C1324:C1327"/>
    <mergeCell ref="D1330:E1330"/>
    <mergeCell ref="D1331:E1331"/>
    <mergeCell ref="B1334:H1334"/>
    <mergeCell ref="B1335:G1335"/>
    <mergeCell ref="C1337:C1339"/>
    <mergeCell ref="D1337:G1337"/>
    <mergeCell ref="D1338:G1338"/>
    <mergeCell ref="D1339:G1339"/>
    <mergeCell ref="E1267:F1268"/>
    <mergeCell ref="G1267:G1268"/>
    <mergeCell ref="B1274:C1274"/>
    <mergeCell ref="E1274:F1274"/>
    <mergeCell ref="B1275:C1275"/>
    <mergeCell ref="H1275:H1284"/>
    <mergeCell ref="B1276:C1276"/>
    <mergeCell ref="B1277:C1277"/>
    <mergeCell ref="B1278:C1278"/>
    <mergeCell ref="B1279:C1279"/>
    <mergeCell ref="B1280:C1280"/>
    <mergeCell ref="B1281:C1281"/>
    <mergeCell ref="B1282:C1282"/>
    <mergeCell ref="B1283:C1283"/>
    <mergeCell ref="B1284:C1284"/>
    <mergeCell ref="C1287:C1290"/>
    <mergeCell ref="D1293:E1293"/>
    <mergeCell ref="D1294:E1294"/>
    <mergeCell ref="B1297:H1297"/>
    <mergeCell ref="B1298:G1298"/>
    <mergeCell ref="C1300:C1302"/>
    <mergeCell ref="D1300:G1300"/>
    <mergeCell ref="D1301:G1301"/>
    <mergeCell ref="D1302:G1302"/>
    <mergeCell ref="E1230:F1231"/>
    <mergeCell ref="G1230:G1231"/>
    <mergeCell ref="B1237:C1237"/>
    <mergeCell ref="E1237:F1237"/>
    <mergeCell ref="B1238:C1238"/>
    <mergeCell ref="H1238:H1247"/>
    <mergeCell ref="B1239:C1239"/>
    <mergeCell ref="B1240:C1240"/>
    <mergeCell ref="B1241:C1241"/>
    <mergeCell ref="B1242:C1242"/>
    <mergeCell ref="B1243:C1243"/>
    <mergeCell ref="B1244:C1244"/>
    <mergeCell ref="B1245:C1245"/>
    <mergeCell ref="B1246:C1246"/>
    <mergeCell ref="B1247:C1247"/>
    <mergeCell ref="C1250:C1253"/>
    <mergeCell ref="D1256:E1256"/>
    <mergeCell ref="D1257:E1257"/>
    <mergeCell ref="B1260:H1260"/>
    <mergeCell ref="B1261:G1261"/>
    <mergeCell ref="C1263:C1265"/>
    <mergeCell ref="D1263:G1263"/>
    <mergeCell ref="D1264:G1264"/>
    <mergeCell ref="D1265:G1265"/>
    <mergeCell ref="E1193:F1194"/>
    <mergeCell ref="G1193:G1194"/>
    <mergeCell ref="B1200:C1200"/>
    <mergeCell ref="E1200:F1200"/>
    <mergeCell ref="B1201:C1201"/>
    <mergeCell ref="H1201:H1210"/>
    <mergeCell ref="B1202:C1202"/>
    <mergeCell ref="B1203:C1203"/>
    <mergeCell ref="B1204:C1204"/>
    <mergeCell ref="B1205:C1205"/>
    <mergeCell ref="B1206:C1206"/>
    <mergeCell ref="B1207:C1207"/>
    <mergeCell ref="B1208:C1208"/>
    <mergeCell ref="B1209:C1209"/>
    <mergeCell ref="B1210:C1210"/>
    <mergeCell ref="C1213:C1216"/>
    <mergeCell ref="D1219:E1219"/>
    <mergeCell ref="D1220:E1220"/>
    <mergeCell ref="B1223:H1223"/>
    <mergeCell ref="B1224:G1224"/>
    <mergeCell ref="C1226:C1228"/>
    <mergeCell ref="D1226:G1226"/>
    <mergeCell ref="D1227:G1227"/>
    <mergeCell ref="D1228:G1228"/>
    <mergeCell ref="E1156:F1157"/>
    <mergeCell ref="G1156:G1157"/>
    <mergeCell ref="B1163:C1163"/>
    <mergeCell ref="E1163:F1163"/>
    <mergeCell ref="B1164:C1164"/>
    <mergeCell ref="H1164:H1173"/>
    <mergeCell ref="B1165:C1165"/>
    <mergeCell ref="B1166:C1166"/>
    <mergeCell ref="B1167:C1167"/>
    <mergeCell ref="B1168:C1168"/>
    <mergeCell ref="B1169:C1169"/>
    <mergeCell ref="B1170:C1170"/>
    <mergeCell ref="B1171:C1171"/>
    <mergeCell ref="B1172:C1172"/>
    <mergeCell ref="B1173:C1173"/>
    <mergeCell ref="C1176:C1179"/>
    <mergeCell ref="D1182:E1182"/>
    <mergeCell ref="D1183:E1183"/>
    <mergeCell ref="B1186:H1186"/>
    <mergeCell ref="B1187:G1187"/>
    <mergeCell ref="C1189:C1191"/>
    <mergeCell ref="D1189:G1189"/>
    <mergeCell ref="D1190:G1190"/>
    <mergeCell ref="D1191:G1191"/>
    <mergeCell ref="E1119:F1120"/>
    <mergeCell ref="G1119:G1120"/>
    <mergeCell ref="B1126:C1126"/>
    <mergeCell ref="E1126:F1126"/>
    <mergeCell ref="B1127:C1127"/>
    <mergeCell ref="H1127:H1136"/>
    <mergeCell ref="B1128:C1128"/>
    <mergeCell ref="B1129:C1129"/>
    <mergeCell ref="B1130:C1130"/>
    <mergeCell ref="B1131:C1131"/>
    <mergeCell ref="B1132:C1132"/>
    <mergeCell ref="B1133:C1133"/>
    <mergeCell ref="B1134:C1134"/>
    <mergeCell ref="B1135:C1135"/>
    <mergeCell ref="B1136:C1136"/>
    <mergeCell ref="C1139:C1142"/>
    <mergeCell ref="D1145:E1145"/>
    <mergeCell ref="D1146:E1146"/>
    <mergeCell ref="B1149:H1149"/>
    <mergeCell ref="B1150:G1150"/>
    <mergeCell ref="C1152:C1154"/>
    <mergeCell ref="D1152:G1152"/>
    <mergeCell ref="D1153:G1153"/>
    <mergeCell ref="D1154:G1154"/>
    <mergeCell ref="E1082:F1083"/>
    <mergeCell ref="G1082:G1083"/>
    <mergeCell ref="B1089:C1089"/>
    <mergeCell ref="E1089:F1089"/>
    <mergeCell ref="B1090:C1090"/>
    <mergeCell ref="H1090:H1099"/>
    <mergeCell ref="B1091:C1091"/>
    <mergeCell ref="B1092:C1092"/>
    <mergeCell ref="B1093:C1093"/>
    <mergeCell ref="B1094:C1094"/>
    <mergeCell ref="B1095:C1095"/>
    <mergeCell ref="B1096:C1096"/>
    <mergeCell ref="B1097:C1097"/>
    <mergeCell ref="B1098:C1098"/>
    <mergeCell ref="B1099:C1099"/>
    <mergeCell ref="C1102:C1105"/>
    <mergeCell ref="D1108:E1108"/>
    <mergeCell ref="D1109:E1109"/>
    <mergeCell ref="B1112:H1112"/>
    <mergeCell ref="B1113:G1113"/>
    <mergeCell ref="C1115:C1117"/>
    <mergeCell ref="D1115:G1115"/>
    <mergeCell ref="D1116:G1116"/>
    <mergeCell ref="D1117:G1117"/>
    <mergeCell ref="E1045:F1046"/>
    <mergeCell ref="G1045:G1046"/>
    <mergeCell ref="B1052:C1052"/>
    <mergeCell ref="E1052:F1052"/>
    <mergeCell ref="B1053:C1053"/>
    <mergeCell ref="H1053:H1062"/>
    <mergeCell ref="B1054:C1054"/>
    <mergeCell ref="B1055:C1055"/>
    <mergeCell ref="B1056:C1056"/>
    <mergeCell ref="B1057:C1057"/>
    <mergeCell ref="B1058:C1058"/>
    <mergeCell ref="B1059:C1059"/>
    <mergeCell ref="B1060:C1060"/>
    <mergeCell ref="B1061:C1061"/>
    <mergeCell ref="B1062:C1062"/>
    <mergeCell ref="C1065:C1068"/>
    <mergeCell ref="D1071:E1071"/>
    <mergeCell ref="D1072:E1072"/>
    <mergeCell ref="B1075:H1075"/>
    <mergeCell ref="B1076:G1076"/>
    <mergeCell ref="C1078:C1080"/>
    <mergeCell ref="D1078:G1078"/>
    <mergeCell ref="D1079:G1079"/>
    <mergeCell ref="D1080:G1080"/>
    <mergeCell ref="E1008:F1009"/>
    <mergeCell ref="G1008:G1009"/>
    <mergeCell ref="B1015:C1015"/>
    <mergeCell ref="E1015:F1015"/>
    <mergeCell ref="B1016:C1016"/>
    <mergeCell ref="H1016:H1025"/>
    <mergeCell ref="B1017:C1017"/>
    <mergeCell ref="B1018:C1018"/>
    <mergeCell ref="B1019:C1019"/>
    <mergeCell ref="B1020:C1020"/>
    <mergeCell ref="B1021:C1021"/>
    <mergeCell ref="B1022:C1022"/>
    <mergeCell ref="B1023:C1023"/>
    <mergeCell ref="B1024:C1024"/>
    <mergeCell ref="B1025:C1025"/>
    <mergeCell ref="C1028:C1031"/>
    <mergeCell ref="D1034:E1034"/>
    <mergeCell ref="D1035:E1035"/>
    <mergeCell ref="B1038:H1038"/>
    <mergeCell ref="B1039:G1039"/>
    <mergeCell ref="C1041:C1043"/>
    <mergeCell ref="D1041:G1041"/>
    <mergeCell ref="D1042:G1042"/>
    <mergeCell ref="D1043:G1043"/>
    <mergeCell ref="B1001:H1001"/>
    <mergeCell ref="B1002:G1002"/>
    <mergeCell ref="C1004:C1006"/>
    <mergeCell ref="D1004:G1004"/>
    <mergeCell ref="D1005:G1005"/>
    <mergeCell ref="D1006:G1006"/>
    <mergeCell ref="B979:C979"/>
    <mergeCell ref="H979:H988"/>
    <mergeCell ref="B980:C980"/>
    <mergeCell ref="B981:C981"/>
    <mergeCell ref="B982:C982"/>
    <mergeCell ref="B983:C983"/>
    <mergeCell ref="B984:C984"/>
    <mergeCell ref="B985:C985"/>
    <mergeCell ref="B986:C986"/>
    <mergeCell ref="B987:C987"/>
    <mergeCell ref="B988:C988"/>
    <mergeCell ref="B188:G188"/>
    <mergeCell ref="C190:C192"/>
    <mergeCell ref="D190:G190"/>
    <mergeCell ref="D191:G191"/>
    <mergeCell ref="D192:G192"/>
    <mergeCell ref="E194:F195"/>
    <mergeCell ref="C991:C994"/>
    <mergeCell ref="D997:E997"/>
    <mergeCell ref="D998:E998"/>
    <mergeCell ref="B964:H964"/>
    <mergeCell ref="B965:G965"/>
    <mergeCell ref="C967:C969"/>
    <mergeCell ref="D967:G967"/>
    <mergeCell ref="D968:G968"/>
    <mergeCell ref="D969:G969"/>
    <mergeCell ref="E971:F972"/>
    <mergeCell ref="G971:G972"/>
    <mergeCell ref="B978:C978"/>
    <mergeCell ref="E978:F978"/>
    <mergeCell ref="C214:C217"/>
    <mergeCell ref="D220:E220"/>
    <mergeCell ref="D221:E221"/>
    <mergeCell ref="G194:G195"/>
    <mergeCell ref="B201:C201"/>
    <mergeCell ref="C177:C180"/>
    <mergeCell ref="D183:E183"/>
    <mergeCell ref="D184:E184"/>
    <mergeCell ref="B164:C164"/>
    <mergeCell ref="E164:F164"/>
    <mergeCell ref="B165:C165"/>
    <mergeCell ref="H165:H174"/>
    <mergeCell ref="B166:C166"/>
    <mergeCell ref="B167:C167"/>
    <mergeCell ref="B168:C168"/>
    <mergeCell ref="B169:C169"/>
    <mergeCell ref="B170:C170"/>
    <mergeCell ref="B171:C171"/>
    <mergeCell ref="B172:C172"/>
    <mergeCell ref="B173:C173"/>
    <mergeCell ref="B174:C174"/>
    <mergeCell ref="B127:C127"/>
    <mergeCell ref="E127:F127"/>
    <mergeCell ref="B128:C128"/>
    <mergeCell ref="H128:H137"/>
    <mergeCell ref="B129:C129"/>
    <mergeCell ref="B130:C130"/>
    <mergeCell ref="B131:C131"/>
    <mergeCell ref="B132:C132"/>
    <mergeCell ref="B133:C133"/>
    <mergeCell ref="B134:C134"/>
    <mergeCell ref="B135:C135"/>
    <mergeCell ref="B136:C136"/>
    <mergeCell ref="B137:C137"/>
    <mergeCell ref="C153:C155"/>
    <mergeCell ref="D153:G153"/>
    <mergeCell ref="D154:G154"/>
    <mergeCell ref="D155:G155"/>
    <mergeCell ref="E157:F158"/>
    <mergeCell ref="G157:G158"/>
    <mergeCell ref="C140:C143"/>
    <mergeCell ref="D146:E146"/>
    <mergeCell ref="D147:E147"/>
    <mergeCell ref="B150:H150"/>
    <mergeCell ref="B151:G151"/>
    <mergeCell ref="B91:C91"/>
    <mergeCell ref="H91:H100"/>
    <mergeCell ref="B92:C92"/>
    <mergeCell ref="B93:C93"/>
    <mergeCell ref="B94:C94"/>
    <mergeCell ref="B95:C95"/>
    <mergeCell ref="B96:C96"/>
    <mergeCell ref="B97:C97"/>
    <mergeCell ref="B98:C98"/>
    <mergeCell ref="B99:C99"/>
    <mergeCell ref="B100:C100"/>
    <mergeCell ref="C116:C118"/>
    <mergeCell ref="D116:G116"/>
    <mergeCell ref="D117:G117"/>
    <mergeCell ref="D118:G118"/>
    <mergeCell ref="E120:F121"/>
    <mergeCell ref="G120:G121"/>
    <mergeCell ref="C103:C106"/>
    <mergeCell ref="D109:E109"/>
    <mergeCell ref="D110:E110"/>
    <mergeCell ref="B113:H113"/>
    <mergeCell ref="B114:G114"/>
    <mergeCell ref="B90:C90"/>
    <mergeCell ref="E90:F90"/>
    <mergeCell ref="B2:H2"/>
    <mergeCell ref="B3:G3"/>
    <mergeCell ref="C5:C7"/>
    <mergeCell ref="D5:G5"/>
    <mergeCell ref="D6:G6"/>
    <mergeCell ref="D7:G7"/>
    <mergeCell ref="H17:H26"/>
    <mergeCell ref="B18:C18"/>
    <mergeCell ref="B19:C19"/>
    <mergeCell ref="B20:C20"/>
    <mergeCell ref="B21:C21"/>
    <mergeCell ref="E9:F10"/>
    <mergeCell ref="G9:G10"/>
    <mergeCell ref="B16:C16"/>
    <mergeCell ref="E16:F16"/>
    <mergeCell ref="B17:C17"/>
    <mergeCell ref="D35:E35"/>
    <mergeCell ref="B58:C58"/>
    <mergeCell ref="B59:C59"/>
    <mergeCell ref="B60:C60"/>
    <mergeCell ref="B61:C61"/>
    <mergeCell ref="B62:C62"/>
    <mergeCell ref="G83:G84"/>
    <mergeCell ref="C66:C69"/>
    <mergeCell ref="D72:E72"/>
    <mergeCell ref="D73:E73"/>
    <mergeCell ref="B76:H76"/>
    <mergeCell ref="B77:G77"/>
    <mergeCell ref="B63:C63"/>
    <mergeCell ref="C79:C81"/>
    <mergeCell ref="D79:G79"/>
    <mergeCell ref="D80:G80"/>
    <mergeCell ref="D81:G81"/>
    <mergeCell ref="D36:E36"/>
    <mergeCell ref="B22:C22"/>
    <mergeCell ref="B23:C23"/>
    <mergeCell ref="B24:C24"/>
    <mergeCell ref="B25:C25"/>
    <mergeCell ref="B26:C26"/>
    <mergeCell ref="C29:C32"/>
    <mergeCell ref="B187:H187"/>
    <mergeCell ref="E46:F47"/>
    <mergeCell ref="G46:G47"/>
    <mergeCell ref="B53:C53"/>
    <mergeCell ref="E53:F53"/>
    <mergeCell ref="B54:C54"/>
    <mergeCell ref="B39:H39"/>
    <mergeCell ref="B40:G40"/>
    <mergeCell ref="C42:C44"/>
    <mergeCell ref="D42:G42"/>
    <mergeCell ref="D43:G43"/>
    <mergeCell ref="D44:G44"/>
    <mergeCell ref="H54:H63"/>
    <mergeCell ref="B55:C55"/>
    <mergeCell ref="B56:C56"/>
    <mergeCell ref="B57:C57"/>
    <mergeCell ref="E83:F84"/>
    <mergeCell ref="E201:F201"/>
    <mergeCell ref="B202:C202"/>
    <mergeCell ref="H202:H211"/>
    <mergeCell ref="B203:C203"/>
    <mergeCell ref="B204:C204"/>
    <mergeCell ref="B205:C205"/>
    <mergeCell ref="B206:C206"/>
    <mergeCell ref="B207:C207"/>
    <mergeCell ref="B208:C208"/>
    <mergeCell ref="B209:C209"/>
    <mergeCell ref="B210:C210"/>
    <mergeCell ref="B211:C211"/>
    <mergeCell ref="B239:C239"/>
    <mergeCell ref="H239:H248"/>
    <mergeCell ref="B240:C240"/>
    <mergeCell ref="B241:C241"/>
    <mergeCell ref="B242:C242"/>
    <mergeCell ref="B243:C243"/>
    <mergeCell ref="B244:C244"/>
    <mergeCell ref="B245:C245"/>
    <mergeCell ref="B246:C246"/>
    <mergeCell ref="B247:C247"/>
    <mergeCell ref="B248:C248"/>
    <mergeCell ref="B224:H224"/>
    <mergeCell ref="B225:G225"/>
    <mergeCell ref="C227:C229"/>
    <mergeCell ref="D227:G227"/>
    <mergeCell ref="D228:G228"/>
    <mergeCell ref="D229:G229"/>
    <mergeCell ref="E231:F232"/>
    <mergeCell ref="G231:G232"/>
    <mergeCell ref="B238:C238"/>
    <mergeCell ref="E238:F238"/>
    <mergeCell ref="E268:F269"/>
    <mergeCell ref="G268:G269"/>
    <mergeCell ref="B275:C275"/>
    <mergeCell ref="E275:F275"/>
    <mergeCell ref="B276:C276"/>
    <mergeCell ref="H276:H285"/>
    <mergeCell ref="B277:C277"/>
    <mergeCell ref="B278:C278"/>
    <mergeCell ref="B279:C279"/>
    <mergeCell ref="B280:C280"/>
    <mergeCell ref="B281:C281"/>
    <mergeCell ref="B282:C282"/>
    <mergeCell ref="B283:C283"/>
    <mergeCell ref="B284:C284"/>
    <mergeCell ref="B285:C285"/>
    <mergeCell ref="C251:C254"/>
    <mergeCell ref="D257:E257"/>
    <mergeCell ref="D258:E258"/>
    <mergeCell ref="B261:H261"/>
    <mergeCell ref="B262:G262"/>
    <mergeCell ref="C264:C266"/>
    <mergeCell ref="D264:G264"/>
    <mergeCell ref="D265:G265"/>
    <mergeCell ref="D266:G266"/>
    <mergeCell ref="E305:F306"/>
    <mergeCell ref="G305:G306"/>
    <mergeCell ref="B312:C312"/>
    <mergeCell ref="E312:F312"/>
    <mergeCell ref="B313:C313"/>
    <mergeCell ref="H313:H322"/>
    <mergeCell ref="B314:C314"/>
    <mergeCell ref="B315:C315"/>
    <mergeCell ref="B316:C316"/>
    <mergeCell ref="B317:C317"/>
    <mergeCell ref="B318:C318"/>
    <mergeCell ref="B319:C319"/>
    <mergeCell ref="B320:C320"/>
    <mergeCell ref="B321:C321"/>
    <mergeCell ref="B322:C322"/>
    <mergeCell ref="C288:C291"/>
    <mergeCell ref="D294:E294"/>
    <mergeCell ref="D295:E295"/>
    <mergeCell ref="B298:H298"/>
    <mergeCell ref="B299:G299"/>
    <mergeCell ref="C301:C303"/>
    <mergeCell ref="D301:G301"/>
    <mergeCell ref="D302:G302"/>
    <mergeCell ref="D303:G303"/>
    <mergeCell ref="E342:F343"/>
    <mergeCell ref="G342:G343"/>
    <mergeCell ref="B349:C349"/>
    <mergeCell ref="E349:F349"/>
    <mergeCell ref="B350:C350"/>
    <mergeCell ref="H350:H359"/>
    <mergeCell ref="B351:C351"/>
    <mergeCell ref="B352:C352"/>
    <mergeCell ref="B353:C353"/>
    <mergeCell ref="B354:C354"/>
    <mergeCell ref="B355:C355"/>
    <mergeCell ref="B356:C356"/>
    <mergeCell ref="B357:C357"/>
    <mergeCell ref="B358:C358"/>
    <mergeCell ref="B359:C359"/>
    <mergeCell ref="C325:C328"/>
    <mergeCell ref="D331:E331"/>
    <mergeCell ref="D332:E332"/>
    <mergeCell ref="B335:H335"/>
    <mergeCell ref="B336:G336"/>
    <mergeCell ref="C338:C340"/>
    <mergeCell ref="D338:G338"/>
    <mergeCell ref="D339:G339"/>
    <mergeCell ref="D340:G340"/>
    <mergeCell ref="E379:F380"/>
    <mergeCell ref="G379:G380"/>
    <mergeCell ref="B386:C386"/>
    <mergeCell ref="E386:F386"/>
    <mergeCell ref="B387:C387"/>
    <mergeCell ref="H387:H396"/>
    <mergeCell ref="B388:C388"/>
    <mergeCell ref="B389:C389"/>
    <mergeCell ref="B390:C390"/>
    <mergeCell ref="B391:C391"/>
    <mergeCell ref="B392:C392"/>
    <mergeCell ref="B393:C393"/>
    <mergeCell ref="B394:C394"/>
    <mergeCell ref="B395:C395"/>
    <mergeCell ref="B396:C396"/>
    <mergeCell ref="C362:C365"/>
    <mergeCell ref="D368:E368"/>
    <mergeCell ref="D369:E369"/>
    <mergeCell ref="B372:H372"/>
    <mergeCell ref="B373:G373"/>
    <mergeCell ref="C375:C377"/>
    <mergeCell ref="D375:G375"/>
    <mergeCell ref="D376:G376"/>
    <mergeCell ref="D377:G377"/>
    <mergeCell ref="E416:F417"/>
    <mergeCell ref="G416:G417"/>
    <mergeCell ref="B423:C423"/>
    <mergeCell ref="E423:F423"/>
    <mergeCell ref="B424:C424"/>
    <mergeCell ref="H424:H433"/>
    <mergeCell ref="B425:C425"/>
    <mergeCell ref="B426:C426"/>
    <mergeCell ref="B427:C427"/>
    <mergeCell ref="B428:C428"/>
    <mergeCell ref="B429:C429"/>
    <mergeCell ref="B430:C430"/>
    <mergeCell ref="B431:C431"/>
    <mergeCell ref="B432:C432"/>
    <mergeCell ref="B433:C433"/>
    <mergeCell ref="C399:C402"/>
    <mergeCell ref="D405:E405"/>
    <mergeCell ref="D406:E406"/>
    <mergeCell ref="B409:H409"/>
    <mergeCell ref="B410:G410"/>
    <mergeCell ref="C412:C414"/>
    <mergeCell ref="D412:G412"/>
    <mergeCell ref="D413:G413"/>
    <mergeCell ref="D414:G414"/>
    <mergeCell ref="E453:F454"/>
    <mergeCell ref="G453:G454"/>
    <mergeCell ref="B460:C460"/>
    <mergeCell ref="E460:F460"/>
    <mergeCell ref="B461:C461"/>
    <mergeCell ref="H461:H470"/>
    <mergeCell ref="B462:C462"/>
    <mergeCell ref="B463:C463"/>
    <mergeCell ref="B464:C464"/>
    <mergeCell ref="B465:C465"/>
    <mergeCell ref="B466:C466"/>
    <mergeCell ref="B467:C467"/>
    <mergeCell ref="B468:C468"/>
    <mergeCell ref="B469:C469"/>
    <mergeCell ref="B470:C470"/>
    <mergeCell ref="C436:C439"/>
    <mergeCell ref="D442:E442"/>
    <mergeCell ref="D443:E443"/>
    <mergeCell ref="B446:H446"/>
    <mergeCell ref="B447:G447"/>
    <mergeCell ref="C449:C451"/>
    <mergeCell ref="D449:G449"/>
    <mergeCell ref="D450:G450"/>
    <mergeCell ref="D451:G451"/>
    <mergeCell ref="E490:F491"/>
    <mergeCell ref="G490:G491"/>
    <mergeCell ref="B497:C497"/>
    <mergeCell ref="E497:F497"/>
    <mergeCell ref="B498:C498"/>
    <mergeCell ref="H498:H507"/>
    <mergeCell ref="B499:C499"/>
    <mergeCell ref="B500:C500"/>
    <mergeCell ref="B501:C501"/>
    <mergeCell ref="B502:C502"/>
    <mergeCell ref="B503:C503"/>
    <mergeCell ref="B504:C504"/>
    <mergeCell ref="B505:C505"/>
    <mergeCell ref="B506:C506"/>
    <mergeCell ref="B507:C507"/>
    <mergeCell ref="C473:C476"/>
    <mergeCell ref="D479:E479"/>
    <mergeCell ref="D480:E480"/>
    <mergeCell ref="B483:H483"/>
    <mergeCell ref="B484:G484"/>
    <mergeCell ref="C486:C488"/>
    <mergeCell ref="D486:G486"/>
    <mergeCell ref="D487:G487"/>
    <mergeCell ref="D488:G488"/>
    <mergeCell ref="E527:F528"/>
    <mergeCell ref="G527:G528"/>
    <mergeCell ref="B534:C534"/>
    <mergeCell ref="E534:F534"/>
    <mergeCell ref="B535:C535"/>
    <mergeCell ref="H535:H544"/>
    <mergeCell ref="B536:C536"/>
    <mergeCell ref="B537:C537"/>
    <mergeCell ref="B538:C538"/>
    <mergeCell ref="B539:C539"/>
    <mergeCell ref="B540:C540"/>
    <mergeCell ref="B541:C541"/>
    <mergeCell ref="B542:C542"/>
    <mergeCell ref="B543:C543"/>
    <mergeCell ref="B544:C544"/>
    <mergeCell ref="C510:C513"/>
    <mergeCell ref="D516:E516"/>
    <mergeCell ref="D517:E517"/>
    <mergeCell ref="B520:H520"/>
    <mergeCell ref="B521:G521"/>
    <mergeCell ref="C523:C525"/>
    <mergeCell ref="D523:G523"/>
    <mergeCell ref="D524:G524"/>
    <mergeCell ref="D525:G525"/>
    <mergeCell ref="E564:F565"/>
    <mergeCell ref="G564:G565"/>
    <mergeCell ref="B571:C571"/>
    <mergeCell ref="E571:F571"/>
    <mergeCell ref="B572:C572"/>
    <mergeCell ref="H572:H581"/>
    <mergeCell ref="B573:C573"/>
    <mergeCell ref="B574:C574"/>
    <mergeCell ref="B575:C575"/>
    <mergeCell ref="B576:C576"/>
    <mergeCell ref="B577:C577"/>
    <mergeCell ref="B578:C578"/>
    <mergeCell ref="B579:C579"/>
    <mergeCell ref="B580:C580"/>
    <mergeCell ref="B581:C581"/>
    <mergeCell ref="C547:C550"/>
    <mergeCell ref="D553:E553"/>
    <mergeCell ref="D554:E554"/>
    <mergeCell ref="B557:H557"/>
    <mergeCell ref="B558:G558"/>
    <mergeCell ref="C560:C562"/>
    <mergeCell ref="D560:G560"/>
    <mergeCell ref="D561:G561"/>
    <mergeCell ref="D562:G562"/>
    <mergeCell ref="E601:F602"/>
    <mergeCell ref="G601:G602"/>
    <mergeCell ref="B608:C608"/>
    <mergeCell ref="E608:F608"/>
    <mergeCell ref="B609:C609"/>
    <mergeCell ref="H609:H618"/>
    <mergeCell ref="B610:C610"/>
    <mergeCell ref="B611:C611"/>
    <mergeCell ref="B612:C612"/>
    <mergeCell ref="B613:C613"/>
    <mergeCell ref="B614:C614"/>
    <mergeCell ref="B615:C615"/>
    <mergeCell ref="B616:C616"/>
    <mergeCell ref="B617:C617"/>
    <mergeCell ref="B618:C618"/>
    <mergeCell ref="C584:C587"/>
    <mergeCell ref="D590:E590"/>
    <mergeCell ref="D591:E591"/>
    <mergeCell ref="B594:H594"/>
    <mergeCell ref="B595:G595"/>
    <mergeCell ref="C597:C599"/>
    <mergeCell ref="D597:G597"/>
    <mergeCell ref="D598:G598"/>
    <mergeCell ref="D599:G599"/>
    <mergeCell ref="E638:F639"/>
    <mergeCell ref="G638:G639"/>
    <mergeCell ref="B645:C645"/>
    <mergeCell ref="E645:F645"/>
    <mergeCell ref="B646:C646"/>
    <mergeCell ref="H646:H655"/>
    <mergeCell ref="B647:C647"/>
    <mergeCell ref="B648:C648"/>
    <mergeCell ref="B649:C649"/>
    <mergeCell ref="B650:C650"/>
    <mergeCell ref="B651:C651"/>
    <mergeCell ref="B652:C652"/>
    <mergeCell ref="B653:C653"/>
    <mergeCell ref="B654:C654"/>
    <mergeCell ref="B655:C655"/>
    <mergeCell ref="C621:C624"/>
    <mergeCell ref="D627:E627"/>
    <mergeCell ref="D628:E628"/>
    <mergeCell ref="B631:H631"/>
    <mergeCell ref="B632:G632"/>
    <mergeCell ref="C634:C636"/>
    <mergeCell ref="D634:G634"/>
    <mergeCell ref="D635:G635"/>
    <mergeCell ref="D636:G636"/>
    <mergeCell ref="E675:F676"/>
    <mergeCell ref="G675:G676"/>
    <mergeCell ref="B682:C682"/>
    <mergeCell ref="E682:F682"/>
    <mergeCell ref="B683:C683"/>
    <mergeCell ref="H683:H692"/>
    <mergeCell ref="B684:C684"/>
    <mergeCell ref="B685:C685"/>
    <mergeCell ref="B686:C686"/>
    <mergeCell ref="B687:C687"/>
    <mergeCell ref="B688:C688"/>
    <mergeCell ref="B689:C689"/>
    <mergeCell ref="B690:C690"/>
    <mergeCell ref="B691:C691"/>
    <mergeCell ref="B692:C692"/>
    <mergeCell ref="C658:C661"/>
    <mergeCell ref="D664:E664"/>
    <mergeCell ref="D665:E665"/>
    <mergeCell ref="B668:H668"/>
    <mergeCell ref="B669:G669"/>
    <mergeCell ref="C671:C673"/>
    <mergeCell ref="D671:G671"/>
    <mergeCell ref="D672:G672"/>
    <mergeCell ref="D673:G673"/>
    <mergeCell ref="E712:F713"/>
    <mergeCell ref="G712:G713"/>
    <mergeCell ref="B719:C719"/>
    <mergeCell ref="E719:F719"/>
    <mergeCell ref="B720:C720"/>
    <mergeCell ref="H720:H729"/>
    <mergeCell ref="B721:C721"/>
    <mergeCell ref="B722:C722"/>
    <mergeCell ref="B723:C723"/>
    <mergeCell ref="B724:C724"/>
    <mergeCell ref="B725:C725"/>
    <mergeCell ref="B726:C726"/>
    <mergeCell ref="B727:C727"/>
    <mergeCell ref="B728:C728"/>
    <mergeCell ref="B729:C729"/>
    <mergeCell ref="C695:C698"/>
    <mergeCell ref="D701:E701"/>
    <mergeCell ref="D702:E702"/>
    <mergeCell ref="B705:H705"/>
    <mergeCell ref="B706:G706"/>
    <mergeCell ref="C708:C710"/>
    <mergeCell ref="D708:G708"/>
    <mergeCell ref="D709:G709"/>
    <mergeCell ref="D710:G710"/>
    <mergeCell ref="E749:F750"/>
    <mergeCell ref="G749:G750"/>
    <mergeCell ref="B756:C756"/>
    <mergeCell ref="E756:F756"/>
    <mergeCell ref="B757:C757"/>
    <mergeCell ref="H757:H766"/>
    <mergeCell ref="B758:C758"/>
    <mergeCell ref="B759:C759"/>
    <mergeCell ref="B760:C760"/>
    <mergeCell ref="B761:C761"/>
    <mergeCell ref="B762:C762"/>
    <mergeCell ref="B763:C763"/>
    <mergeCell ref="B764:C764"/>
    <mergeCell ref="B765:C765"/>
    <mergeCell ref="B766:C766"/>
    <mergeCell ref="C732:C735"/>
    <mergeCell ref="D738:E738"/>
    <mergeCell ref="D739:E739"/>
    <mergeCell ref="B742:H742"/>
    <mergeCell ref="B743:G743"/>
    <mergeCell ref="C745:C747"/>
    <mergeCell ref="D745:G745"/>
    <mergeCell ref="D746:G746"/>
    <mergeCell ref="D747:G747"/>
    <mergeCell ref="E786:F787"/>
    <mergeCell ref="G786:G787"/>
    <mergeCell ref="B793:C793"/>
    <mergeCell ref="E793:F793"/>
    <mergeCell ref="B794:C794"/>
    <mergeCell ref="H794:H803"/>
    <mergeCell ref="B795:C795"/>
    <mergeCell ref="B796:C796"/>
    <mergeCell ref="B797:C797"/>
    <mergeCell ref="B798:C798"/>
    <mergeCell ref="B799:C799"/>
    <mergeCell ref="B800:C800"/>
    <mergeCell ref="B801:C801"/>
    <mergeCell ref="B802:C802"/>
    <mergeCell ref="B803:C803"/>
    <mergeCell ref="C769:C772"/>
    <mergeCell ref="D775:E775"/>
    <mergeCell ref="D776:E776"/>
    <mergeCell ref="B779:H779"/>
    <mergeCell ref="B780:G780"/>
    <mergeCell ref="C782:C784"/>
    <mergeCell ref="D782:G782"/>
    <mergeCell ref="D783:G783"/>
    <mergeCell ref="D784:G784"/>
    <mergeCell ref="E823:F824"/>
    <mergeCell ref="G823:G824"/>
    <mergeCell ref="B830:C830"/>
    <mergeCell ref="E830:F830"/>
    <mergeCell ref="B831:C831"/>
    <mergeCell ref="H831:H840"/>
    <mergeCell ref="B832:C832"/>
    <mergeCell ref="B833:C833"/>
    <mergeCell ref="B834:C834"/>
    <mergeCell ref="B835:C835"/>
    <mergeCell ref="B836:C836"/>
    <mergeCell ref="B837:C837"/>
    <mergeCell ref="B838:C838"/>
    <mergeCell ref="B839:C839"/>
    <mergeCell ref="B840:C840"/>
    <mergeCell ref="C806:C809"/>
    <mergeCell ref="D812:E812"/>
    <mergeCell ref="D813:E813"/>
    <mergeCell ref="B816:H816"/>
    <mergeCell ref="B817:G817"/>
    <mergeCell ref="C819:C821"/>
    <mergeCell ref="D819:G819"/>
    <mergeCell ref="D820:G820"/>
    <mergeCell ref="D821:G821"/>
    <mergeCell ref="E860:F861"/>
    <mergeCell ref="G860:G861"/>
    <mergeCell ref="B867:C867"/>
    <mergeCell ref="E867:F867"/>
    <mergeCell ref="B868:C868"/>
    <mergeCell ref="H868:H877"/>
    <mergeCell ref="B869:C869"/>
    <mergeCell ref="B870:C870"/>
    <mergeCell ref="B871:C871"/>
    <mergeCell ref="B872:C872"/>
    <mergeCell ref="B873:C873"/>
    <mergeCell ref="B874:C874"/>
    <mergeCell ref="B875:C875"/>
    <mergeCell ref="B876:C876"/>
    <mergeCell ref="B877:C877"/>
    <mergeCell ref="C843:C846"/>
    <mergeCell ref="D849:E849"/>
    <mergeCell ref="D850:E850"/>
    <mergeCell ref="B853:H853"/>
    <mergeCell ref="B854:G854"/>
    <mergeCell ref="C856:C858"/>
    <mergeCell ref="D856:G856"/>
    <mergeCell ref="D857:G857"/>
    <mergeCell ref="D858:G858"/>
    <mergeCell ref="C880:C883"/>
    <mergeCell ref="D886:E886"/>
    <mergeCell ref="D887:E887"/>
    <mergeCell ref="B890:H890"/>
    <mergeCell ref="B891:G891"/>
    <mergeCell ref="C893:C895"/>
    <mergeCell ref="D893:G893"/>
    <mergeCell ref="D894:G894"/>
    <mergeCell ref="D895:G895"/>
    <mergeCell ref="G897:G898"/>
    <mergeCell ref="B904:C904"/>
    <mergeCell ref="E904:F904"/>
    <mergeCell ref="B905:C905"/>
    <mergeCell ref="C954:C957"/>
    <mergeCell ref="D960:E960"/>
    <mergeCell ref="D961:E961"/>
    <mergeCell ref="E934:F935"/>
    <mergeCell ref="G934:G935"/>
    <mergeCell ref="B941:C941"/>
    <mergeCell ref="E941:F941"/>
    <mergeCell ref="B942:C942"/>
    <mergeCell ref="C917:C920"/>
    <mergeCell ref="D923:E923"/>
    <mergeCell ref="D924:E924"/>
    <mergeCell ref="B927:H927"/>
    <mergeCell ref="B928:G928"/>
    <mergeCell ref="C930:C932"/>
    <mergeCell ref="D930:G930"/>
    <mergeCell ref="D931:G931"/>
    <mergeCell ref="D932:G932"/>
    <mergeCell ref="H942:H951"/>
    <mergeCell ref="B943:C943"/>
    <mergeCell ref="H905:H914"/>
    <mergeCell ref="B944:C944"/>
    <mergeCell ref="B945:C945"/>
    <mergeCell ref="B946:C946"/>
    <mergeCell ref="B947:C947"/>
    <mergeCell ref="B948:C948"/>
    <mergeCell ref="B949:C949"/>
    <mergeCell ref="B950:C950"/>
    <mergeCell ref="B951:C951"/>
    <mergeCell ref="E897:F898"/>
    <mergeCell ref="B906:C906"/>
    <mergeCell ref="B907:C907"/>
    <mergeCell ref="B908:C908"/>
    <mergeCell ref="B909:C909"/>
    <mergeCell ref="B910:C910"/>
    <mergeCell ref="B911:C911"/>
    <mergeCell ref="B912:C912"/>
    <mergeCell ref="B913:C913"/>
    <mergeCell ref="B914:C914"/>
  </mergeCells>
  <dataValidations count="2">
    <dataValidation type="list" allowBlank="1" showInputMessage="1" showErrorMessage="1" sqref="D14 D1420 D1383 D1346 D1309 D1272 D1235 D1198 D1161 D1124 D1087 D1050 D1013 D976 D939 D902 D865 D828 D791 D754 D717 D680 D643 D606 D569 D532 D495 D458 D421 D384 D347 D310 D273 D236 D199 D162 D125 D88 D51">
      <formula1>д1</formula1>
    </dataValidation>
    <dataValidation type="list" allowBlank="1" showInputMessage="1" showErrorMessage="1" sqref="L893 L1411 L1374 L1337 L1300 L1263 L1226 L1189 L1152 L1115 L1078 L1041 L1004 L967 L930 L856 L819 L782 L745 L708 L671 L634 L597 L560 L523 L486 L449 L412 L375 L338 L301 L264 L227 L190 L153 L116 L79 L42 L5">
      <formula1>"Вишнево-Полянское,Восходское,Мамыковское,Тимерликовское,Тумбинское,Чулпановское"</formula1>
    </dataValidation>
  </dataValidations>
  <pageMargins left="0" right="0.70866141732283472" top="0" bottom="0" header="0.31496062992125984" footer="0.31496062992125984"/>
  <pageSetup paperSize="9" scale="29" orientation="landscape" r:id="rId1"/>
  <rowBreaks count="38" manualBreakCount="38">
    <brk id="38" min="1" max="26" man="1"/>
    <brk id="75" min="1" max="26" man="1"/>
    <brk id="112" min="1" max="26" man="1"/>
    <brk id="149" min="1" max="26" man="1"/>
    <brk id="186" min="1" max="26" man="1"/>
    <brk id="223" min="1" max="26" man="1"/>
    <brk id="260" min="1" max="26" man="1"/>
    <brk id="297" min="1" max="26" man="1"/>
    <brk id="334" min="1" max="26" man="1"/>
    <brk id="371" min="1" max="26" man="1"/>
    <brk id="408" min="1" max="26" man="1"/>
    <brk id="445" min="1" max="26" man="1"/>
    <brk id="482" min="1" max="26" man="1"/>
    <brk id="519" min="1" max="26" man="1"/>
    <brk id="556" min="1" max="26" man="1"/>
    <brk id="593" min="1" max="26" man="1"/>
    <brk id="630" min="1" max="26" man="1"/>
    <brk id="667" min="1" max="26" man="1"/>
    <brk id="704" min="1" max="26" man="1"/>
    <brk id="741" min="1" max="26" man="1"/>
    <brk id="778" min="1" max="26" man="1"/>
    <brk id="815" min="1" max="26" man="1"/>
    <brk id="852" min="1" max="26" man="1"/>
    <brk id="889" min="1" max="26" man="1"/>
    <brk id="926" min="1" max="26" man="1"/>
    <brk id="963" min="1" max="26" man="1"/>
    <brk id="1000" min="1" max="26" man="1"/>
    <brk id="1037" min="1" max="26" man="1"/>
    <brk id="1074" min="1" max="26" man="1"/>
    <brk id="1111" min="1" max="26" man="1"/>
    <brk id="1148" min="1" max="26" man="1"/>
    <brk id="1185" min="1" max="26" man="1"/>
    <brk id="1222" min="1" max="26" man="1"/>
    <brk id="1259" min="1" max="26" man="1"/>
    <brk id="1296" min="1" max="26" man="1"/>
    <brk id="1333" min="1" max="26" man="1"/>
    <brk id="1370" min="1" max="26" man="1"/>
    <brk id="1407" min="1" max="26" man="1"/>
  </rowBreaks>
  <colBreaks count="1" manualBreakCount="1">
    <brk id="7" max="425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D1:W162"/>
  <sheetViews>
    <sheetView showZeros="0" topLeftCell="A113" zoomScale="70" zoomScaleNormal="70" workbookViewId="0">
      <selection activeCell="J13" sqref="J13"/>
    </sheetView>
  </sheetViews>
  <sheetFormatPr defaultRowHeight="15.95" customHeight="1" x14ac:dyDescent="0.2"/>
  <cols>
    <col min="1" max="3" width="8" style="10" customWidth="1"/>
    <col min="4" max="4" width="7.5703125" style="3" customWidth="1"/>
    <col min="5" max="5" width="18.85546875" style="1" customWidth="1"/>
    <col min="6" max="6" width="8.7109375" style="3" customWidth="1"/>
    <col min="7" max="7" width="7.85546875" style="3" customWidth="1"/>
    <col min="8" max="8" width="8.85546875" style="3" customWidth="1"/>
    <col min="9" max="9" width="8.5703125" style="1" customWidth="1"/>
    <col min="10" max="10" width="17.42578125" style="3" customWidth="1"/>
    <col min="11" max="11" width="7.5703125" style="1" customWidth="1"/>
    <col min="12" max="12" width="18.7109375" style="113" bestFit="1" customWidth="1"/>
    <col min="13" max="13" width="10.85546875" style="72" customWidth="1"/>
    <col min="14" max="14" width="9.5703125" style="72" customWidth="1"/>
    <col min="15" max="15" width="9.140625" style="72" customWidth="1"/>
    <col min="16" max="16" width="12" style="71" customWidth="1"/>
    <col min="17" max="17" width="10.28515625" style="72" customWidth="1"/>
    <col min="18" max="18" width="11.85546875" style="72" customWidth="1"/>
    <col min="19" max="19" width="11.140625" style="72" customWidth="1"/>
    <col min="20" max="20" width="14" style="126" customWidth="1"/>
    <col min="21" max="22" width="17.28515625" style="72" customWidth="1"/>
    <col min="23" max="23" width="17.28515625" style="117" customWidth="1"/>
    <col min="24" max="16384" width="9.140625" style="10"/>
  </cols>
  <sheetData>
    <row r="1" spans="4:23" ht="15.95" customHeight="1" x14ac:dyDescent="0.2">
      <c r="D1" s="1"/>
      <c r="F1" s="1"/>
      <c r="G1" s="1"/>
      <c r="H1" s="1"/>
      <c r="J1" s="1"/>
      <c r="M1" s="122"/>
      <c r="N1" s="122"/>
      <c r="O1" s="122"/>
      <c r="P1" s="123"/>
      <c r="Q1" s="122"/>
      <c r="R1" s="122"/>
      <c r="S1" s="122"/>
      <c r="U1" s="122"/>
      <c r="V1" s="122"/>
      <c r="W1" s="1"/>
    </row>
    <row r="2" spans="4:23" ht="15.95" customHeight="1" x14ac:dyDescent="0.2">
      <c r="D2" s="1"/>
      <c r="F2" s="1"/>
      <c r="H2" s="1"/>
      <c r="K2" s="10"/>
      <c r="M2" s="200" t="s">
        <v>31</v>
      </c>
      <c r="U2" s="114"/>
      <c r="V2" s="114"/>
      <c r="W2" s="116"/>
    </row>
    <row r="3" spans="4:23" ht="15.95" customHeight="1" x14ac:dyDescent="0.2">
      <c r="D3" s="1"/>
      <c r="F3" s="1"/>
      <c r="H3" s="1"/>
      <c r="K3" s="10"/>
      <c r="M3" s="200" t="s">
        <v>32</v>
      </c>
      <c r="U3" s="114"/>
      <c r="V3" s="114"/>
      <c r="W3" s="116"/>
    </row>
    <row r="4" spans="4:23" ht="15.95" customHeight="1" x14ac:dyDescent="0.2">
      <c r="D4" s="1"/>
      <c r="F4" s="1"/>
      <c r="H4" s="1"/>
      <c r="K4" s="10"/>
      <c r="M4" s="200" t="s">
        <v>67</v>
      </c>
      <c r="U4" s="114"/>
      <c r="V4" s="114"/>
      <c r="W4" s="116"/>
    </row>
    <row r="5" spans="4:23" ht="15.95" customHeight="1" x14ac:dyDescent="0.2">
      <c r="D5" s="1"/>
      <c r="F5" s="1"/>
      <c r="H5" s="1"/>
      <c r="K5" s="10"/>
      <c r="M5" s="200" t="s">
        <v>33</v>
      </c>
      <c r="U5" s="114"/>
      <c r="V5" s="114"/>
      <c r="W5" s="116"/>
    </row>
    <row r="6" spans="4:23" ht="15.95" customHeight="1" x14ac:dyDescent="0.2">
      <c r="D6" s="1"/>
      <c r="F6" s="1"/>
      <c r="G6" s="1"/>
      <c r="H6" s="1"/>
      <c r="J6" s="1"/>
      <c r="U6" s="114"/>
      <c r="V6" s="114"/>
      <c r="W6" s="116"/>
    </row>
    <row r="7" spans="4:23" s="127" customFormat="1" ht="15.95" customHeight="1" x14ac:dyDescent="0.2">
      <c r="D7" s="3"/>
      <c r="E7" s="3"/>
      <c r="F7" s="3"/>
      <c r="G7" s="3"/>
      <c r="H7" s="3"/>
      <c r="I7" s="3"/>
      <c r="J7" s="3"/>
      <c r="K7" s="3"/>
      <c r="L7" s="3"/>
      <c r="M7" s="3"/>
      <c r="N7" s="3"/>
      <c r="O7" s="3"/>
      <c r="P7" s="3"/>
      <c r="Q7" s="3"/>
      <c r="R7" s="3"/>
      <c r="S7" s="3"/>
      <c r="T7" s="3"/>
      <c r="U7" s="3"/>
      <c r="V7" s="3"/>
      <c r="W7" s="3"/>
    </row>
    <row r="8" spans="4:23" s="87" customFormat="1" ht="15.95" customHeight="1" x14ac:dyDescent="0.2">
      <c r="D8" s="234" t="s">
        <v>0</v>
      </c>
      <c r="E8" s="235" t="s">
        <v>1</v>
      </c>
      <c r="F8" s="234" t="s">
        <v>2</v>
      </c>
      <c r="G8" s="234" t="s">
        <v>3</v>
      </c>
      <c r="H8" s="234" t="s">
        <v>164</v>
      </c>
      <c r="I8" s="235" t="s">
        <v>4</v>
      </c>
      <c r="J8" s="234" t="s">
        <v>5</v>
      </c>
      <c r="K8" s="235" t="s">
        <v>6</v>
      </c>
      <c r="L8" s="237" t="s">
        <v>7</v>
      </c>
      <c r="M8" s="236" t="s">
        <v>8</v>
      </c>
      <c r="N8" s="236"/>
      <c r="O8" s="236"/>
      <c r="P8" s="236"/>
      <c r="Q8" s="236" t="s">
        <v>9</v>
      </c>
      <c r="R8" s="236" t="s">
        <v>10</v>
      </c>
      <c r="S8" s="236" t="s">
        <v>15</v>
      </c>
      <c r="T8" s="239" t="s">
        <v>160</v>
      </c>
      <c r="U8" s="236" t="s">
        <v>66</v>
      </c>
      <c r="V8" s="238" t="s">
        <v>19</v>
      </c>
      <c r="W8" s="238" t="s">
        <v>157</v>
      </c>
    </row>
    <row r="9" spans="4:23" s="87" customFormat="1" ht="54.75" customHeight="1" x14ac:dyDescent="0.2">
      <c r="D9" s="234"/>
      <c r="E9" s="235"/>
      <c r="F9" s="234"/>
      <c r="G9" s="234"/>
      <c r="H9" s="234"/>
      <c r="I9" s="235"/>
      <c r="J9" s="234"/>
      <c r="K9" s="235"/>
      <c r="L9" s="237"/>
      <c r="M9" s="193" t="s">
        <v>11</v>
      </c>
      <c r="N9" s="193" t="s">
        <v>12</v>
      </c>
      <c r="O9" s="193" t="s">
        <v>13</v>
      </c>
      <c r="P9" s="193" t="s">
        <v>14</v>
      </c>
      <c r="Q9" s="236"/>
      <c r="R9" s="236"/>
      <c r="S9" s="236"/>
      <c r="T9" s="239"/>
      <c r="U9" s="236"/>
      <c r="V9" s="238"/>
      <c r="W9" s="238"/>
    </row>
    <row r="10" spans="4:23" ht="15.95" customHeight="1" x14ac:dyDescent="0.2">
      <c r="D10" s="192">
        <f>IF(K10="","",COUNTA($K$10:K10))</f>
        <v>1</v>
      </c>
      <c r="E10" s="185" t="s">
        <v>25</v>
      </c>
      <c r="F10" s="185">
        <v>7</v>
      </c>
      <c r="G10" s="185">
        <v>23</v>
      </c>
      <c r="H10" s="185">
        <v>1</v>
      </c>
      <c r="I10" s="185">
        <v>4.5999999999999996</v>
      </c>
      <c r="J10" s="84" t="s">
        <v>162</v>
      </c>
      <c r="K10" s="185" t="s">
        <v>22</v>
      </c>
      <c r="L10" s="195" t="s">
        <v>16</v>
      </c>
      <c r="M10" s="196">
        <v>37.72</v>
      </c>
      <c r="N10" s="196">
        <v>82.98</v>
      </c>
      <c r="O10" s="196">
        <v>1.66</v>
      </c>
      <c r="P10" s="197">
        <v>122.36</v>
      </c>
      <c r="Q10" s="196">
        <v>116.38</v>
      </c>
      <c r="R10" s="197">
        <v>238.74</v>
      </c>
      <c r="S10" s="197">
        <v>31.46</v>
      </c>
      <c r="T10" s="196">
        <v>270.2</v>
      </c>
      <c r="U10" s="198">
        <v>17971.259999999998</v>
      </c>
      <c r="V10" s="85" t="s">
        <v>36</v>
      </c>
      <c r="W10" s="4" t="s">
        <v>168</v>
      </c>
    </row>
    <row r="11" spans="4:23" s="73" customFormat="1" ht="15.95" customHeight="1" x14ac:dyDescent="0.2">
      <c r="D11" s="192" t="str">
        <f>IF(K11="","",COUNTA($K$10:K11))</f>
        <v/>
      </c>
      <c r="E11" s="185" t="s">
        <v>36</v>
      </c>
      <c r="F11" s="185" t="s">
        <v>36</v>
      </c>
      <c r="G11" s="185" t="s">
        <v>36</v>
      </c>
      <c r="H11" s="185" t="s">
        <v>36</v>
      </c>
      <c r="I11" s="185" t="s">
        <v>36</v>
      </c>
      <c r="J11" s="84"/>
      <c r="K11" s="185"/>
      <c r="L11" s="195" t="s">
        <v>17</v>
      </c>
      <c r="M11" s="196">
        <v>330.74</v>
      </c>
      <c r="N11" s="196">
        <v>101.02</v>
      </c>
      <c r="O11" s="196"/>
      <c r="P11" s="197">
        <v>431.76</v>
      </c>
      <c r="Q11" s="196">
        <v>331.19</v>
      </c>
      <c r="R11" s="197">
        <v>762.95</v>
      </c>
      <c r="S11" s="197">
        <v>129.27000000000001</v>
      </c>
      <c r="T11" s="196">
        <v>892.22</v>
      </c>
      <c r="U11" s="198">
        <v>13650.67</v>
      </c>
      <c r="V11" s="85" t="s">
        <v>36</v>
      </c>
      <c r="W11" s="4" t="s">
        <v>36</v>
      </c>
    </row>
    <row r="12" spans="4:23" ht="15.95" customHeight="1" x14ac:dyDescent="0.2">
      <c r="D12" s="192" t="str">
        <f>IF(K12="","",COUNTA($K$10:K12))</f>
        <v/>
      </c>
      <c r="E12" s="185"/>
      <c r="F12" s="185"/>
      <c r="G12" s="185"/>
      <c r="H12" s="185"/>
      <c r="I12" s="185"/>
      <c r="J12" s="84"/>
      <c r="K12" s="185"/>
      <c r="L12" s="190" t="s">
        <v>14</v>
      </c>
      <c r="M12" s="191">
        <f t="shared" ref="M12:U12" si="0">SUM(M10:M11)</f>
        <v>368.46000000000004</v>
      </c>
      <c r="N12" s="191">
        <f t="shared" si="0"/>
        <v>184</v>
      </c>
      <c r="O12" s="191">
        <f t="shared" si="0"/>
        <v>1.66</v>
      </c>
      <c r="P12" s="191">
        <f t="shared" si="0"/>
        <v>554.12</v>
      </c>
      <c r="Q12" s="191">
        <f t="shared" si="0"/>
        <v>447.57</v>
      </c>
      <c r="R12" s="191">
        <f t="shared" si="0"/>
        <v>1001.69</v>
      </c>
      <c r="S12" s="191">
        <f t="shared" si="0"/>
        <v>160.73000000000002</v>
      </c>
      <c r="T12" s="191">
        <f t="shared" si="0"/>
        <v>1162.42</v>
      </c>
      <c r="U12" s="191">
        <f t="shared" si="0"/>
        <v>31621.93</v>
      </c>
      <c r="V12" s="85">
        <v>89806.28</v>
      </c>
      <c r="W12" s="4" t="s">
        <v>36</v>
      </c>
    </row>
    <row r="13" spans="4:23" s="73" customFormat="1" ht="15.95" customHeight="1" x14ac:dyDescent="0.2">
      <c r="D13" s="192">
        <f>IF(K13="","",COUNTA($K$10:K13))</f>
        <v>2</v>
      </c>
      <c r="E13" s="185" t="s">
        <v>25</v>
      </c>
      <c r="F13" s="185">
        <v>8</v>
      </c>
      <c r="G13" s="185">
        <v>23</v>
      </c>
      <c r="H13" s="185">
        <v>1</v>
      </c>
      <c r="I13" s="185">
        <v>3.9</v>
      </c>
      <c r="J13" s="84" t="s">
        <v>162</v>
      </c>
      <c r="K13" s="185" t="s">
        <v>22</v>
      </c>
      <c r="L13" s="195" t="s">
        <v>16</v>
      </c>
      <c r="M13" s="196">
        <v>26.33</v>
      </c>
      <c r="N13" s="196">
        <v>85.41</v>
      </c>
      <c r="O13" s="196"/>
      <c r="P13" s="197">
        <v>111.74</v>
      </c>
      <c r="Q13" s="196">
        <v>52.36</v>
      </c>
      <c r="R13" s="197">
        <v>164.1</v>
      </c>
      <c r="S13" s="197">
        <v>22.03</v>
      </c>
      <c r="T13" s="196">
        <v>186.13</v>
      </c>
      <c r="U13" s="198">
        <v>15570.21</v>
      </c>
      <c r="V13" s="85" t="s">
        <v>36</v>
      </c>
      <c r="W13" s="4" t="s">
        <v>168</v>
      </c>
    </row>
    <row r="14" spans="4:23" ht="15.95" customHeight="1" x14ac:dyDescent="0.2">
      <c r="D14" s="192" t="str">
        <f>IF(K14="","",COUNTA($K$10:K14))</f>
        <v/>
      </c>
      <c r="E14" s="185" t="s">
        <v>36</v>
      </c>
      <c r="F14" s="185" t="s">
        <v>36</v>
      </c>
      <c r="G14" s="185" t="s">
        <v>36</v>
      </c>
      <c r="H14" s="185" t="s">
        <v>36</v>
      </c>
      <c r="I14" s="185" t="s">
        <v>36</v>
      </c>
      <c r="J14" s="84"/>
      <c r="K14" s="185"/>
      <c r="L14" s="194" t="s">
        <v>18</v>
      </c>
      <c r="M14" s="196"/>
      <c r="N14" s="196">
        <v>0.73</v>
      </c>
      <c r="O14" s="196">
        <v>0.45</v>
      </c>
      <c r="P14" s="197">
        <v>1.18</v>
      </c>
      <c r="Q14" s="196">
        <v>8.43</v>
      </c>
      <c r="R14" s="197">
        <v>9.61</v>
      </c>
      <c r="S14" s="197">
        <v>1.1200000000000001</v>
      </c>
      <c r="T14" s="196">
        <v>10.73</v>
      </c>
      <c r="U14" s="198">
        <v>88.93</v>
      </c>
      <c r="V14" s="85" t="s">
        <v>36</v>
      </c>
      <c r="W14" s="4" t="s">
        <v>36</v>
      </c>
    </row>
    <row r="15" spans="4:23" ht="15.95" customHeight="1" x14ac:dyDescent="0.2">
      <c r="D15" s="192" t="str">
        <f>IF(K15="","",COUNTA($K$10:K15))</f>
        <v/>
      </c>
      <c r="E15" s="185" t="s">
        <v>36</v>
      </c>
      <c r="F15" s="185" t="s">
        <v>36</v>
      </c>
      <c r="G15" s="185" t="s">
        <v>36</v>
      </c>
      <c r="H15" s="185" t="s">
        <v>36</v>
      </c>
      <c r="I15" s="185" t="s">
        <v>36</v>
      </c>
      <c r="J15" s="84"/>
      <c r="K15" s="185"/>
      <c r="L15" s="195" t="s">
        <v>17</v>
      </c>
      <c r="M15" s="196">
        <v>317.66000000000003</v>
      </c>
      <c r="N15" s="196">
        <v>151.71</v>
      </c>
      <c r="O15" s="196">
        <v>7.02</v>
      </c>
      <c r="P15" s="197">
        <v>476.39</v>
      </c>
      <c r="Q15" s="196">
        <v>223.48</v>
      </c>
      <c r="R15" s="197">
        <v>699.87</v>
      </c>
      <c r="S15" s="197">
        <v>102.36</v>
      </c>
      <c r="T15" s="196">
        <v>802.23</v>
      </c>
      <c r="U15" s="198">
        <v>14490.68</v>
      </c>
      <c r="V15" s="85" t="s">
        <v>36</v>
      </c>
      <c r="W15" s="4" t="s">
        <v>36</v>
      </c>
    </row>
    <row r="16" spans="4:23" ht="15.95" customHeight="1" x14ac:dyDescent="0.2">
      <c r="D16" s="192" t="str">
        <f>IF(K16="","",COUNTA($K$10:K16))</f>
        <v/>
      </c>
      <c r="E16" s="185"/>
      <c r="F16" s="185"/>
      <c r="G16" s="185"/>
      <c r="H16" s="185"/>
      <c r="I16" s="185"/>
      <c r="J16" s="84"/>
      <c r="K16" s="185"/>
      <c r="L16" s="190" t="s">
        <v>14</v>
      </c>
      <c r="M16" s="191">
        <f t="shared" ref="M16:U16" si="1">SUM(M13:M15)</f>
        <v>343.99</v>
      </c>
      <c r="N16" s="191">
        <f t="shared" si="1"/>
        <v>237.85000000000002</v>
      </c>
      <c r="O16" s="191">
        <f t="shared" si="1"/>
        <v>7.47</v>
      </c>
      <c r="P16" s="191">
        <f t="shared" si="1"/>
        <v>589.30999999999995</v>
      </c>
      <c r="Q16" s="191">
        <f t="shared" si="1"/>
        <v>284.27</v>
      </c>
      <c r="R16" s="191">
        <f t="shared" si="1"/>
        <v>873.57999999999993</v>
      </c>
      <c r="S16" s="191">
        <f t="shared" si="1"/>
        <v>125.51</v>
      </c>
      <c r="T16" s="191">
        <f t="shared" si="1"/>
        <v>999.09</v>
      </c>
      <c r="U16" s="191">
        <f t="shared" si="1"/>
        <v>30149.82</v>
      </c>
      <c r="V16" s="85">
        <v>79294.03</v>
      </c>
      <c r="W16" s="4" t="s">
        <v>36</v>
      </c>
    </row>
    <row r="17" spans="4:23" ht="15.95" customHeight="1" x14ac:dyDescent="0.2">
      <c r="D17" s="192">
        <f>IF(K17="","",COUNTA($K$10:K17))</f>
        <v>3</v>
      </c>
      <c r="E17" s="185" t="s">
        <v>25</v>
      </c>
      <c r="F17" s="185">
        <v>12</v>
      </c>
      <c r="G17" s="185">
        <v>27</v>
      </c>
      <c r="H17" s="185">
        <v>1</v>
      </c>
      <c r="I17" s="185">
        <v>5.5</v>
      </c>
      <c r="J17" s="84" t="s">
        <v>162</v>
      </c>
      <c r="K17" s="185" t="s">
        <v>22</v>
      </c>
      <c r="L17" s="195" t="s">
        <v>16</v>
      </c>
      <c r="M17" s="196">
        <v>106.33</v>
      </c>
      <c r="N17" s="196">
        <v>319.08999999999997</v>
      </c>
      <c r="O17" s="196">
        <v>27.23</v>
      </c>
      <c r="P17" s="197">
        <v>452.65</v>
      </c>
      <c r="Q17" s="196">
        <v>172.15</v>
      </c>
      <c r="R17" s="197">
        <v>624.79999999999995</v>
      </c>
      <c r="S17" s="197">
        <v>90.75</v>
      </c>
      <c r="T17" s="196">
        <v>715.55</v>
      </c>
      <c r="U17" s="198">
        <v>61011.24</v>
      </c>
      <c r="V17" s="85" t="s">
        <v>36</v>
      </c>
      <c r="W17" s="4" t="s">
        <v>169</v>
      </c>
    </row>
    <row r="18" spans="4:23" ht="15.95" customHeight="1" x14ac:dyDescent="0.2">
      <c r="D18" s="192" t="str">
        <f>IF(K18="","",COUNTA($K$10:K18))</f>
        <v/>
      </c>
      <c r="E18" s="185" t="s">
        <v>36</v>
      </c>
      <c r="F18" s="185" t="s">
        <v>36</v>
      </c>
      <c r="G18" s="185" t="s">
        <v>36</v>
      </c>
      <c r="H18" s="185" t="s">
        <v>36</v>
      </c>
      <c r="I18" s="185" t="s">
        <v>36</v>
      </c>
      <c r="J18" s="84"/>
      <c r="K18" s="185"/>
      <c r="L18" s="194" t="s">
        <v>56</v>
      </c>
      <c r="M18" s="196"/>
      <c r="N18" s="196">
        <v>1.28</v>
      </c>
      <c r="O18" s="196">
        <v>0.83</v>
      </c>
      <c r="P18" s="197">
        <v>2.11</v>
      </c>
      <c r="Q18" s="196">
        <v>0.46</v>
      </c>
      <c r="R18" s="197">
        <v>2.57</v>
      </c>
      <c r="S18" s="197">
        <v>0.37</v>
      </c>
      <c r="T18" s="196">
        <v>2.94</v>
      </c>
      <c r="U18" s="198">
        <v>1585</v>
      </c>
      <c r="V18" s="85" t="s">
        <v>36</v>
      </c>
      <c r="W18" s="4" t="s">
        <v>36</v>
      </c>
    </row>
    <row r="19" spans="4:23" ht="15.95" customHeight="1" x14ac:dyDescent="0.2">
      <c r="D19" s="192" t="str">
        <f>IF(K19="","",COUNTA($K$10:K19))</f>
        <v/>
      </c>
      <c r="E19" s="185" t="s">
        <v>36</v>
      </c>
      <c r="F19" s="185" t="s">
        <v>36</v>
      </c>
      <c r="G19" s="185" t="s">
        <v>36</v>
      </c>
      <c r="H19" s="185" t="s">
        <v>36</v>
      </c>
      <c r="I19" s="185" t="s">
        <v>36</v>
      </c>
      <c r="J19" s="84"/>
      <c r="K19" s="185"/>
      <c r="L19" s="194" t="s">
        <v>18</v>
      </c>
      <c r="M19" s="196">
        <v>0.94</v>
      </c>
      <c r="N19" s="196">
        <v>45.23</v>
      </c>
      <c r="O19" s="196">
        <v>6.76</v>
      </c>
      <c r="P19" s="197">
        <v>52.93</v>
      </c>
      <c r="Q19" s="196">
        <v>40.479999999999997</v>
      </c>
      <c r="R19" s="197">
        <v>93.41</v>
      </c>
      <c r="S19" s="197">
        <v>12.28</v>
      </c>
      <c r="T19" s="196">
        <v>105.69</v>
      </c>
      <c r="U19" s="198">
        <v>3813.17</v>
      </c>
      <c r="V19" s="85" t="s">
        <v>36</v>
      </c>
      <c r="W19" s="4" t="s">
        <v>36</v>
      </c>
    </row>
    <row r="20" spans="4:23" s="73" customFormat="1" ht="15.95" customHeight="1" x14ac:dyDescent="0.2">
      <c r="D20" s="192" t="str">
        <f>IF(K20="","",COUNTA($K$10:K20))</f>
        <v/>
      </c>
      <c r="E20" s="185" t="s">
        <v>36</v>
      </c>
      <c r="F20" s="185" t="s">
        <v>36</v>
      </c>
      <c r="G20" s="185" t="s">
        <v>36</v>
      </c>
      <c r="H20" s="185" t="s">
        <v>36</v>
      </c>
      <c r="I20" s="185" t="s">
        <v>36</v>
      </c>
      <c r="J20" s="84"/>
      <c r="K20" s="185"/>
      <c r="L20" s="195" t="s">
        <v>17</v>
      </c>
      <c r="M20" s="196">
        <v>171.78</v>
      </c>
      <c r="N20" s="196">
        <v>36.03</v>
      </c>
      <c r="O20" s="196"/>
      <c r="P20" s="197">
        <v>207.81</v>
      </c>
      <c r="Q20" s="196">
        <v>103.87</v>
      </c>
      <c r="R20" s="197">
        <v>311.68</v>
      </c>
      <c r="S20" s="197">
        <v>46.65</v>
      </c>
      <c r="T20" s="196">
        <v>358.33</v>
      </c>
      <c r="U20" s="198">
        <v>6622.74</v>
      </c>
      <c r="V20" s="85" t="s">
        <v>36</v>
      </c>
      <c r="W20" s="4" t="s">
        <v>36</v>
      </c>
    </row>
    <row r="21" spans="4:23" ht="15.95" customHeight="1" x14ac:dyDescent="0.2">
      <c r="D21" s="192" t="str">
        <f>IF(K21="","",COUNTA($K$10:K21))</f>
        <v/>
      </c>
      <c r="E21" s="185"/>
      <c r="F21" s="185"/>
      <c r="G21" s="185"/>
      <c r="H21" s="185"/>
      <c r="I21" s="185"/>
      <c r="J21" s="84"/>
      <c r="K21" s="185"/>
      <c r="L21" s="190" t="s">
        <v>14</v>
      </c>
      <c r="M21" s="191">
        <f t="shared" ref="M21:U21" si="2">SUM(M17:M20)</f>
        <v>279.05</v>
      </c>
      <c r="N21" s="191">
        <f t="shared" si="2"/>
        <v>401.63</v>
      </c>
      <c r="O21" s="191">
        <f t="shared" si="2"/>
        <v>34.82</v>
      </c>
      <c r="P21" s="191">
        <f t="shared" si="2"/>
        <v>715.5</v>
      </c>
      <c r="Q21" s="191">
        <f t="shared" si="2"/>
        <v>316.96000000000004</v>
      </c>
      <c r="R21" s="191">
        <f t="shared" si="2"/>
        <v>1032.46</v>
      </c>
      <c r="S21" s="191">
        <f t="shared" si="2"/>
        <v>150.05000000000001</v>
      </c>
      <c r="T21" s="191">
        <f t="shared" si="2"/>
        <v>1182.51</v>
      </c>
      <c r="U21" s="191">
        <f t="shared" si="2"/>
        <v>73032.150000000009</v>
      </c>
      <c r="V21" s="85">
        <v>141682.37</v>
      </c>
      <c r="W21" s="4" t="s">
        <v>36</v>
      </c>
    </row>
    <row r="22" spans="4:23" s="73" customFormat="1" ht="15.95" customHeight="1" x14ac:dyDescent="0.2">
      <c r="D22" s="192">
        <f>IF(K22="","",COUNTA($K$10:K22))</f>
        <v>4</v>
      </c>
      <c r="E22" s="185" t="s">
        <v>25</v>
      </c>
      <c r="F22" s="185">
        <v>17</v>
      </c>
      <c r="G22" s="185">
        <v>20</v>
      </c>
      <c r="H22" s="185">
        <v>1</v>
      </c>
      <c r="I22" s="185">
        <v>4.2</v>
      </c>
      <c r="J22" s="84" t="s">
        <v>162</v>
      </c>
      <c r="K22" s="185" t="s">
        <v>22</v>
      </c>
      <c r="L22" s="195" t="s">
        <v>16</v>
      </c>
      <c r="M22" s="196">
        <v>19.32</v>
      </c>
      <c r="N22" s="196">
        <v>68.540000000000006</v>
      </c>
      <c r="O22" s="196">
        <v>6.05</v>
      </c>
      <c r="P22" s="197">
        <v>93.91</v>
      </c>
      <c r="Q22" s="196">
        <v>88.03</v>
      </c>
      <c r="R22" s="197">
        <v>181.94</v>
      </c>
      <c r="S22" s="197">
        <v>24.53</v>
      </c>
      <c r="T22" s="196">
        <v>206.47</v>
      </c>
      <c r="U22" s="198">
        <v>13012.32</v>
      </c>
      <c r="V22" s="85" t="s">
        <v>36</v>
      </c>
      <c r="W22" s="4" t="s">
        <v>168</v>
      </c>
    </row>
    <row r="23" spans="4:23" ht="15.95" customHeight="1" x14ac:dyDescent="0.2">
      <c r="D23" s="192" t="str">
        <f>IF(K23="","",COUNTA($K$10:K23))</f>
        <v/>
      </c>
      <c r="E23" s="185" t="s">
        <v>36</v>
      </c>
      <c r="F23" s="185" t="s">
        <v>36</v>
      </c>
      <c r="G23" s="185" t="s">
        <v>36</v>
      </c>
      <c r="H23" s="185" t="s">
        <v>36</v>
      </c>
      <c r="I23" s="185" t="s">
        <v>36</v>
      </c>
      <c r="J23" s="84"/>
      <c r="K23" s="185"/>
      <c r="L23" s="194" t="s">
        <v>18</v>
      </c>
      <c r="M23" s="196"/>
      <c r="N23" s="196">
        <v>37.770000000000003</v>
      </c>
      <c r="O23" s="196">
        <v>11.84</v>
      </c>
      <c r="P23" s="197">
        <v>49.61</v>
      </c>
      <c r="Q23" s="196">
        <v>45.04</v>
      </c>
      <c r="R23" s="197">
        <v>94.65</v>
      </c>
      <c r="S23" s="197">
        <v>11.61</v>
      </c>
      <c r="T23" s="196">
        <v>106.26</v>
      </c>
      <c r="U23" s="198">
        <v>3363.07</v>
      </c>
      <c r="V23" s="85" t="s">
        <v>36</v>
      </c>
      <c r="W23" s="4" t="s">
        <v>36</v>
      </c>
    </row>
    <row r="24" spans="4:23" s="73" customFormat="1" ht="15.95" customHeight="1" x14ac:dyDescent="0.2">
      <c r="D24" s="192" t="str">
        <f>IF(K24="","",COUNTA($K$10:K24))</f>
        <v/>
      </c>
      <c r="E24" s="185" t="s">
        <v>36</v>
      </c>
      <c r="F24" s="185" t="s">
        <v>36</v>
      </c>
      <c r="G24" s="185" t="s">
        <v>36</v>
      </c>
      <c r="H24" s="185" t="s">
        <v>36</v>
      </c>
      <c r="I24" s="185" t="s">
        <v>36</v>
      </c>
      <c r="J24" s="84"/>
      <c r="K24" s="185"/>
      <c r="L24" s="195" t="s">
        <v>17</v>
      </c>
      <c r="M24" s="196">
        <v>93.49</v>
      </c>
      <c r="N24" s="196">
        <v>114.16</v>
      </c>
      <c r="O24" s="196">
        <v>0.5</v>
      </c>
      <c r="P24" s="197">
        <v>208.15</v>
      </c>
      <c r="Q24" s="196">
        <v>197.98</v>
      </c>
      <c r="R24" s="197">
        <v>406.13</v>
      </c>
      <c r="S24" s="197">
        <v>72.92</v>
      </c>
      <c r="T24" s="196">
        <v>479.05</v>
      </c>
      <c r="U24" s="198">
        <v>6092.4</v>
      </c>
      <c r="V24" s="85" t="s">
        <v>36</v>
      </c>
      <c r="W24" s="4" t="s">
        <v>36</v>
      </c>
    </row>
    <row r="25" spans="4:23" ht="15.95" customHeight="1" x14ac:dyDescent="0.2">
      <c r="D25" s="192" t="str">
        <f>IF(K25="","",COUNTA($K$10:K25))</f>
        <v/>
      </c>
      <c r="E25" s="185"/>
      <c r="F25" s="185"/>
      <c r="G25" s="185"/>
      <c r="H25" s="185"/>
      <c r="I25" s="185"/>
      <c r="J25" s="84"/>
      <c r="K25" s="185"/>
      <c r="L25" s="190" t="s">
        <v>14</v>
      </c>
      <c r="M25" s="191">
        <f t="shared" ref="M25:U25" si="3">SUM(M22:M24)</f>
        <v>112.81</v>
      </c>
      <c r="N25" s="191">
        <f t="shared" si="3"/>
        <v>220.47</v>
      </c>
      <c r="O25" s="191">
        <f t="shared" si="3"/>
        <v>18.39</v>
      </c>
      <c r="P25" s="191">
        <f t="shared" si="3"/>
        <v>351.66999999999996</v>
      </c>
      <c r="Q25" s="191">
        <f t="shared" si="3"/>
        <v>331.04999999999995</v>
      </c>
      <c r="R25" s="191">
        <f t="shared" si="3"/>
        <v>682.72</v>
      </c>
      <c r="S25" s="191">
        <f t="shared" si="3"/>
        <v>109.06</v>
      </c>
      <c r="T25" s="191">
        <f t="shared" si="3"/>
        <v>791.78</v>
      </c>
      <c r="U25" s="191">
        <f t="shared" si="3"/>
        <v>22467.79</v>
      </c>
      <c r="V25" s="85">
        <v>75491.77</v>
      </c>
      <c r="W25" s="4" t="s">
        <v>36</v>
      </c>
    </row>
    <row r="26" spans="4:23" s="73" customFormat="1" ht="15.95" customHeight="1" x14ac:dyDescent="0.2">
      <c r="D26" s="192">
        <f>IF(K26="","",COUNTA($K$10:K26))</f>
        <v>5</v>
      </c>
      <c r="E26" s="185" t="s">
        <v>25</v>
      </c>
      <c r="F26" s="185">
        <v>35</v>
      </c>
      <c r="G26" s="185">
        <v>1</v>
      </c>
      <c r="H26" s="185">
        <v>1</v>
      </c>
      <c r="I26" s="185">
        <v>2.8</v>
      </c>
      <c r="J26" s="84" t="s">
        <v>162</v>
      </c>
      <c r="K26" s="185" t="s">
        <v>22</v>
      </c>
      <c r="L26" s="195" t="s">
        <v>16</v>
      </c>
      <c r="M26" s="196">
        <v>16.3</v>
      </c>
      <c r="N26" s="196">
        <v>37.31</v>
      </c>
      <c r="O26" s="196">
        <v>1.89</v>
      </c>
      <c r="P26" s="197">
        <v>55.5</v>
      </c>
      <c r="Q26" s="196">
        <v>27.08</v>
      </c>
      <c r="R26" s="197">
        <v>82.58</v>
      </c>
      <c r="S26" s="197">
        <v>11.489999999999995</v>
      </c>
      <c r="T26" s="196">
        <v>94.07</v>
      </c>
      <c r="U26" s="198">
        <v>7789.27</v>
      </c>
      <c r="V26" s="85" t="s">
        <v>36</v>
      </c>
      <c r="W26" s="4" t="s">
        <v>169</v>
      </c>
    </row>
    <row r="27" spans="4:23" ht="15.95" customHeight="1" x14ac:dyDescent="0.2">
      <c r="D27" s="192" t="str">
        <f>IF(K27="","",COUNTA($K$10:K27))</f>
        <v/>
      </c>
      <c r="E27" s="185" t="s">
        <v>36</v>
      </c>
      <c r="F27" s="185" t="s">
        <v>36</v>
      </c>
      <c r="G27" s="185" t="s">
        <v>36</v>
      </c>
      <c r="H27" s="185" t="s">
        <v>36</v>
      </c>
      <c r="I27" s="185" t="s">
        <v>36</v>
      </c>
      <c r="J27" s="84"/>
      <c r="K27" s="185"/>
      <c r="L27" s="195" t="s">
        <v>18</v>
      </c>
      <c r="M27" s="196">
        <v>10.7</v>
      </c>
      <c r="N27" s="196">
        <v>29.57</v>
      </c>
      <c r="O27" s="196">
        <v>4.6900000000000004</v>
      </c>
      <c r="P27" s="197">
        <v>44.959999999999994</v>
      </c>
      <c r="Q27" s="196">
        <v>39.17</v>
      </c>
      <c r="R27" s="197">
        <v>84.13</v>
      </c>
      <c r="S27" s="197">
        <v>11.960000000000008</v>
      </c>
      <c r="T27" s="196">
        <v>96.09</v>
      </c>
      <c r="U27" s="198">
        <v>3563.35</v>
      </c>
      <c r="V27" s="85" t="s">
        <v>36</v>
      </c>
      <c r="W27" s="4" t="s">
        <v>36</v>
      </c>
    </row>
    <row r="28" spans="4:23" ht="15.95" customHeight="1" x14ac:dyDescent="0.2">
      <c r="D28" s="192" t="str">
        <f>IF(K28="","",COUNTA($K$10:K28))</f>
        <v/>
      </c>
      <c r="E28" s="185" t="s">
        <v>36</v>
      </c>
      <c r="F28" s="185" t="s">
        <v>36</v>
      </c>
      <c r="G28" s="185" t="s">
        <v>36</v>
      </c>
      <c r="H28" s="185" t="s">
        <v>36</v>
      </c>
      <c r="I28" s="185" t="s">
        <v>36</v>
      </c>
      <c r="J28" s="84"/>
      <c r="K28" s="185"/>
      <c r="L28" s="195" t="s">
        <v>17</v>
      </c>
      <c r="M28" s="196">
        <v>138.66999999999999</v>
      </c>
      <c r="N28" s="196">
        <v>29.25</v>
      </c>
      <c r="O28" s="196"/>
      <c r="P28" s="197">
        <v>167.92</v>
      </c>
      <c r="Q28" s="196">
        <v>92.03</v>
      </c>
      <c r="R28" s="197">
        <v>259.95</v>
      </c>
      <c r="S28" s="197">
        <v>39.629999999999995</v>
      </c>
      <c r="T28" s="196">
        <v>299.58</v>
      </c>
      <c r="U28" s="198">
        <v>5357.06</v>
      </c>
      <c r="V28" s="85" t="s">
        <v>36</v>
      </c>
      <c r="W28" s="4" t="s">
        <v>36</v>
      </c>
    </row>
    <row r="29" spans="4:23" ht="15.95" customHeight="1" x14ac:dyDescent="0.2">
      <c r="D29" s="192" t="str">
        <f>IF(K29="","",COUNTA($K$10:K29))</f>
        <v/>
      </c>
      <c r="E29" s="185"/>
      <c r="F29" s="185"/>
      <c r="G29" s="185"/>
      <c r="H29" s="185"/>
      <c r="I29" s="185"/>
      <c r="J29" s="84"/>
      <c r="K29" s="185"/>
      <c r="L29" s="190" t="s">
        <v>14</v>
      </c>
      <c r="M29" s="191">
        <f t="shared" ref="M29:U29" si="4">SUM(M26:M28)</f>
        <v>165.67</v>
      </c>
      <c r="N29" s="191">
        <f t="shared" si="4"/>
        <v>96.13</v>
      </c>
      <c r="O29" s="191">
        <f t="shared" si="4"/>
        <v>6.58</v>
      </c>
      <c r="P29" s="191">
        <f t="shared" si="4"/>
        <v>268.38</v>
      </c>
      <c r="Q29" s="191">
        <f t="shared" si="4"/>
        <v>158.28</v>
      </c>
      <c r="R29" s="191">
        <f t="shared" si="4"/>
        <v>426.65999999999997</v>
      </c>
      <c r="S29" s="191">
        <f t="shared" si="4"/>
        <v>63.08</v>
      </c>
      <c r="T29" s="191">
        <f t="shared" si="4"/>
        <v>489.74</v>
      </c>
      <c r="U29" s="191">
        <f t="shared" si="4"/>
        <v>16709.68</v>
      </c>
      <c r="V29" s="85">
        <v>51967.1</v>
      </c>
      <c r="W29" s="4" t="s">
        <v>36</v>
      </c>
    </row>
    <row r="30" spans="4:23" s="73" customFormat="1" ht="15.95" customHeight="1" x14ac:dyDescent="0.2">
      <c r="D30" s="192">
        <f>IF(K30="","",COUNTA($K$10:K30))</f>
        <v>6</v>
      </c>
      <c r="E30" s="185" t="s">
        <v>25</v>
      </c>
      <c r="F30" s="185">
        <v>35</v>
      </c>
      <c r="G30" s="185">
        <v>20</v>
      </c>
      <c r="H30" s="185">
        <v>2</v>
      </c>
      <c r="I30" s="185">
        <v>5.4</v>
      </c>
      <c r="J30" s="84" t="s">
        <v>162</v>
      </c>
      <c r="K30" s="185" t="s">
        <v>22</v>
      </c>
      <c r="L30" s="195" t="s">
        <v>16</v>
      </c>
      <c r="M30" s="196">
        <v>44.1</v>
      </c>
      <c r="N30" s="196">
        <v>139.5</v>
      </c>
      <c r="O30" s="196">
        <v>9.7200000000000006</v>
      </c>
      <c r="P30" s="197">
        <v>193.32</v>
      </c>
      <c r="Q30" s="196">
        <v>67.86</v>
      </c>
      <c r="R30" s="197">
        <v>261.18</v>
      </c>
      <c r="S30" s="197">
        <v>37.889999999999986</v>
      </c>
      <c r="T30" s="196">
        <v>299.07</v>
      </c>
      <c r="U30" s="198">
        <v>26052.07</v>
      </c>
      <c r="V30" s="85" t="s">
        <v>36</v>
      </c>
      <c r="W30" s="4" t="s">
        <v>169</v>
      </c>
    </row>
    <row r="31" spans="4:23" ht="15.95" customHeight="1" x14ac:dyDescent="0.2">
      <c r="D31" s="192" t="str">
        <f>IF(K31="","",COUNTA($K$10:K31))</f>
        <v/>
      </c>
      <c r="E31" s="185" t="s">
        <v>36</v>
      </c>
      <c r="F31" s="185" t="s">
        <v>36</v>
      </c>
      <c r="G31" s="185" t="s">
        <v>36</v>
      </c>
      <c r="H31" s="185" t="s">
        <v>36</v>
      </c>
      <c r="I31" s="185" t="s">
        <v>36</v>
      </c>
      <c r="J31" s="84"/>
      <c r="K31" s="185"/>
      <c r="L31" s="195" t="s">
        <v>18</v>
      </c>
      <c r="M31" s="196">
        <v>0.99</v>
      </c>
      <c r="N31" s="196">
        <v>61.71</v>
      </c>
      <c r="O31" s="196">
        <v>13.77</v>
      </c>
      <c r="P31" s="197">
        <v>76.47</v>
      </c>
      <c r="Q31" s="196">
        <v>86.43</v>
      </c>
      <c r="R31" s="197">
        <v>162.9</v>
      </c>
      <c r="S31" s="197">
        <v>21.060000000000002</v>
      </c>
      <c r="T31" s="196">
        <v>183.96</v>
      </c>
      <c r="U31" s="198">
        <v>5409.9</v>
      </c>
      <c r="V31" s="85" t="s">
        <v>36</v>
      </c>
      <c r="W31" s="4" t="s">
        <v>36</v>
      </c>
    </row>
    <row r="32" spans="4:23" s="73" customFormat="1" ht="15.95" customHeight="1" x14ac:dyDescent="0.2">
      <c r="D32" s="192" t="str">
        <f>IF(K32="","",COUNTA($K$10:K32))</f>
        <v/>
      </c>
      <c r="E32" s="185" t="s">
        <v>36</v>
      </c>
      <c r="F32" s="185" t="s">
        <v>36</v>
      </c>
      <c r="G32" s="185" t="s">
        <v>36</v>
      </c>
      <c r="H32" s="185" t="s">
        <v>36</v>
      </c>
      <c r="I32" s="185" t="s">
        <v>36</v>
      </c>
      <c r="J32" s="84"/>
      <c r="K32" s="185"/>
      <c r="L32" s="195" t="s">
        <v>17</v>
      </c>
      <c r="M32" s="196">
        <v>225</v>
      </c>
      <c r="N32" s="196">
        <v>97.2</v>
      </c>
      <c r="O32" s="196">
        <v>4.8600000000000003</v>
      </c>
      <c r="P32" s="197">
        <v>327.06</v>
      </c>
      <c r="Q32" s="196">
        <v>177.12</v>
      </c>
      <c r="R32" s="197">
        <v>504.18</v>
      </c>
      <c r="S32" s="197">
        <v>74.96999999999997</v>
      </c>
      <c r="T32" s="196">
        <v>579.15</v>
      </c>
      <c r="U32" s="198">
        <v>10021.200000000001</v>
      </c>
      <c r="V32" s="85" t="s">
        <v>36</v>
      </c>
      <c r="W32" s="4" t="s">
        <v>36</v>
      </c>
    </row>
    <row r="33" spans="4:23" ht="15.95" customHeight="1" x14ac:dyDescent="0.2">
      <c r="D33" s="192" t="str">
        <f>IF(K33="","",COUNTA($K$10:K33))</f>
        <v/>
      </c>
      <c r="E33" s="185"/>
      <c r="F33" s="185"/>
      <c r="G33" s="185"/>
      <c r="H33" s="185"/>
      <c r="I33" s="185"/>
      <c r="J33" s="84"/>
      <c r="K33" s="185"/>
      <c r="L33" s="190" t="s">
        <v>14</v>
      </c>
      <c r="M33" s="191">
        <f t="shared" ref="M33:U33" si="5">SUM(M30:M32)</f>
        <v>270.09000000000003</v>
      </c>
      <c r="N33" s="191">
        <f t="shared" si="5"/>
        <v>298.41000000000003</v>
      </c>
      <c r="O33" s="191">
        <f t="shared" si="5"/>
        <v>28.35</v>
      </c>
      <c r="P33" s="191">
        <f t="shared" si="5"/>
        <v>596.84999999999991</v>
      </c>
      <c r="Q33" s="191">
        <f t="shared" si="5"/>
        <v>331.41</v>
      </c>
      <c r="R33" s="191">
        <f t="shared" si="5"/>
        <v>928.26</v>
      </c>
      <c r="S33" s="191">
        <f t="shared" si="5"/>
        <v>133.91999999999996</v>
      </c>
      <c r="T33" s="191">
        <f t="shared" si="5"/>
        <v>1062.1799999999998</v>
      </c>
      <c r="U33" s="191">
        <f t="shared" si="5"/>
        <v>41483.17</v>
      </c>
      <c r="V33" s="85">
        <v>109515.57</v>
      </c>
      <c r="W33" s="4" t="s">
        <v>36</v>
      </c>
    </row>
    <row r="34" spans="4:23" s="73" customFormat="1" ht="15.95" customHeight="1" x14ac:dyDescent="0.2">
      <c r="D34" s="192">
        <f>IF(K34="","",COUNTA($K$10:K34))</f>
        <v>7</v>
      </c>
      <c r="E34" s="185" t="s">
        <v>25</v>
      </c>
      <c r="F34" s="185">
        <v>37</v>
      </c>
      <c r="G34" s="185">
        <v>1</v>
      </c>
      <c r="H34" s="185">
        <v>1</v>
      </c>
      <c r="I34" s="185">
        <v>5.0999999999999996</v>
      </c>
      <c r="J34" s="84" t="s">
        <v>162</v>
      </c>
      <c r="K34" s="185" t="s">
        <v>22</v>
      </c>
      <c r="L34" s="195" t="s">
        <v>16</v>
      </c>
      <c r="M34" s="196">
        <v>40.799999999999997</v>
      </c>
      <c r="N34" s="196">
        <v>127.08</v>
      </c>
      <c r="O34" s="196">
        <v>8.42</v>
      </c>
      <c r="P34" s="197">
        <v>176.29999999999998</v>
      </c>
      <c r="Q34" s="196">
        <v>70.05</v>
      </c>
      <c r="R34" s="197">
        <v>246.34999999999997</v>
      </c>
      <c r="S34" s="197">
        <v>35.510000000000048</v>
      </c>
      <c r="T34" s="196">
        <v>281.86</v>
      </c>
      <c r="U34" s="198">
        <v>23894.63</v>
      </c>
      <c r="V34" s="85" t="s">
        <v>36</v>
      </c>
      <c r="W34" s="4" t="s">
        <v>169</v>
      </c>
    </row>
    <row r="35" spans="4:23" ht="15.95" customHeight="1" x14ac:dyDescent="0.2">
      <c r="D35" s="192" t="str">
        <f>IF(K35="","",COUNTA($K$10:K35))</f>
        <v/>
      </c>
      <c r="E35" s="185" t="s">
        <v>36</v>
      </c>
      <c r="F35" s="185" t="s">
        <v>36</v>
      </c>
      <c r="G35" s="185" t="s">
        <v>36</v>
      </c>
      <c r="H35" s="185" t="s">
        <v>36</v>
      </c>
      <c r="I35" s="185" t="s">
        <v>36</v>
      </c>
      <c r="J35" s="84"/>
      <c r="K35" s="185"/>
      <c r="L35" s="195" t="s">
        <v>18</v>
      </c>
      <c r="M35" s="196">
        <v>2.85</v>
      </c>
      <c r="N35" s="196">
        <v>59.99</v>
      </c>
      <c r="O35" s="196">
        <v>12.98</v>
      </c>
      <c r="P35" s="197">
        <v>75.820000000000007</v>
      </c>
      <c r="Q35" s="196">
        <v>74.3</v>
      </c>
      <c r="R35" s="197">
        <v>150.12</v>
      </c>
      <c r="S35" s="197">
        <v>19.460000000000008</v>
      </c>
      <c r="T35" s="196">
        <v>169.58</v>
      </c>
      <c r="U35" s="198">
        <v>5417.24</v>
      </c>
      <c r="V35" s="85" t="s">
        <v>36</v>
      </c>
      <c r="W35" s="4" t="s">
        <v>36</v>
      </c>
    </row>
    <row r="36" spans="4:23" ht="15.95" customHeight="1" x14ac:dyDescent="0.2">
      <c r="D36" s="192" t="str">
        <f>IF(K36="","",COUNTA($K$10:K36))</f>
        <v/>
      </c>
      <c r="E36" s="185" t="s">
        <v>36</v>
      </c>
      <c r="F36" s="185" t="s">
        <v>36</v>
      </c>
      <c r="G36" s="185" t="s">
        <v>36</v>
      </c>
      <c r="H36" s="185" t="s">
        <v>36</v>
      </c>
      <c r="I36" s="185" t="s">
        <v>36</v>
      </c>
      <c r="J36" s="84"/>
      <c r="K36" s="185"/>
      <c r="L36" s="195" t="s">
        <v>17</v>
      </c>
      <c r="M36" s="196">
        <v>204.34</v>
      </c>
      <c r="N36" s="196">
        <v>91.72</v>
      </c>
      <c r="O36" s="196">
        <v>5.0999999999999996</v>
      </c>
      <c r="P36" s="197">
        <v>301.16000000000003</v>
      </c>
      <c r="Q36" s="196">
        <v>173.15</v>
      </c>
      <c r="R36" s="197">
        <v>474.31000000000006</v>
      </c>
      <c r="S36" s="197">
        <v>72.239999999999895</v>
      </c>
      <c r="T36" s="196">
        <v>546.54999999999995</v>
      </c>
      <c r="U36" s="198">
        <v>9206.0300000000007</v>
      </c>
      <c r="V36" s="85" t="s">
        <v>36</v>
      </c>
      <c r="W36" s="4" t="s">
        <v>36</v>
      </c>
    </row>
    <row r="37" spans="4:23" ht="15.95" customHeight="1" x14ac:dyDescent="0.2">
      <c r="D37" s="192" t="str">
        <f>IF(K37="","",COUNTA($K$10:K37))</f>
        <v/>
      </c>
      <c r="E37" s="185"/>
      <c r="F37" s="185"/>
      <c r="G37" s="185"/>
      <c r="H37" s="185"/>
      <c r="I37" s="185"/>
      <c r="J37" s="84"/>
      <c r="K37" s="185"/>
      <c r="L37" s="190" t="s">
        <v>14</v>
      </c>
      <c r="M37" s="191">
        <f t="shared" ref="M37:U37" si="6">SUM(M34:M36)</f>
        <v>247.99</v>
      </c>
      <c r="N37" s="191">
        <f t="shared" si="6"/>
        <v>278.78999999999996</v>
      </c>
      <c r="O37" s="191">
        <f t="shared" si="6"/>
        <v>26.5</v>
      </c>
      <c r="P37" s="191">
        <f t="shared" si="6"/>
        <v>553.28</v>
      </c>
      <c r="Q37" s="191">
        <f t="shared" si="6"/>
        <v>317.5</v>
      </c>
      <c r="R37" s="191">
        <f t="shared" si="6"/>
        <v>870.78</v>
      </c>
      <c r="S37" s="191">
        <f t="shared" si="6"/>
        <v>127.20999999999995</v>
      </c>
      <c r="T37" s="191">
        <f t="shared" si="6"/>
        <v>997.99</v>
      </c>
      <c r="U37" s="191">
        <f t="shared" si="6"/>
        <v>38517.9</v>
      </c>
      <c r="V37" s="85">
        <v>103227.97</v>
      </c>
      <c r="W37" s="4" t="s">
        <v>36</v>
      </c>
    </row>
    <row r="38" spans="4:23" ht="15.95" customHeight="1" x14ac:dyDescent="0.2">
      <c r="D38" s="192">
        <f>IF(K38="","",COUNTA($K$10:K38))</f>
        <v>8</v>
      </c>
      <c r="E38" s="185" t="s">
        <v>25</v>
      </c>
      <c r="F38" s="185">
        <v>37</v>
      </c>
      <c r="G38" s="185">
        <v>2</v>
      </c>
      <c r="H38" s="185">
        <v>2</v>
      </c>
      <c r="I38" s="185">
        <v>0.9</v>
      </c>
      <c r="J38" s="84" t="s">
        <v>162</v>
      </c>
      <c r="K38" s="185" t="s">
        <v>22</v>
      </c>
      <c r="L38" s="195" t="s">
        <v>16</v>
      </c>
      <c r="M38" s="196">
        <v>7.85</v>
      </c>
      <c r="N38" s="196">
        <v>21.52</v>
      </c>
      <c r="O38" s="196">
        <v>4.47</v>
      </c>
      <c r="P38" s="197">
        <v>33.839999999999996</v>
      </c>
      <c r="Q38" s="196">
        <v>28.13</v>
      </c>
      <c r="R38" s="197">
        <v>61.97</v>
      </c>
      <c r="S38" s="197">
        <v>8.4300000000000068</v>
      </c>
      <c r="T38" s="196">
        <v>70.400000000000006</v>
      </c>
      <c r="U38" s="198">
        <v>4341.51</v>
      </c>
      <c r="V38" s="85" t="s">
        <v>36</v>
      </c>
      <c r="W38" s="4" t="s">
        <v>169</v>
      </c>
    </row>
    <row r="39" spans="4:23" s="73" customFormat="1" ht="15.95" customHeight="1" x14ac:dyDescent="0.2">
      <c r="D39" s="192" t="str">
        <f>IF(K39="","",COUNTA($K$10:K39))</f>
        <v/>
      </c>
      <c r="E39" s="185" t="s">
        <v>36</v>
      </c>
      <c r="F39" s="185" t="s">
        <v>36</v>
      </c>
      <c r="G39" s="185" t="s">
        <v>36</v>
      </c>
      <c r="H39" s="185" t="s">
        <v>36</v>
      </c>
      <c r="I39" s="185" t="s">
        <v>36</v>
      </c>
      <c r="J39" s="84"/>
      <c r="K39" s="185"/>
      <c r="L39" s="195" t="s">
        <v>18</v>
      </c>
      <c r="M39" s="196">
        <v>0.08</v>
      </c>
      <c r="N39" s="196">
        <v>4.25</v>
      </c>
      <c r="O39" s="196">
        <v>0.97</v>
      </c>
      <c r="P39" s="197">
        <v>5.3</v>
      </c>
      <c r="Q39" s="196">
        <v>6.71</v>
      </c>
      <c r="R39" s="197">
        <v>12.01</v>
      </c>
      <c r="S39" s="197">
        <v>1.5299999999999994</v>
      </c>
      <c r="T39" s="196">
        <v>13.54</v>
      </c>
      <c r="U39" s="198">
        <v>358.26</v>
      </c>
      <c r="V39" s="85" t="s">
        <v>36</v>
      </c>
      <c r="W39" s="4" t="s">
        <v>36</v>
      </c>
    </row>
    <row r="40" spans="4:23" ht="15.95" customHeight="1" x14ac:dyDescent="0.2">
      <c r="D40" s="192" t="str">
        <f>IF(K40="","",COUNTA($K$10:K40))</f>
        <v/>
      </c>
      <c r="E40" s="185" t="s">
        <v>36</v>
      </c>
      <c r="F40" s="185" t="s">
        <v>36</v>
      </c>
      <c r="G40" s="185" t="s">
        <v>36</v>
      </c>
      <c r="H40" s="185" t="s">
        <v>36</v>
      </c>
      <c r="I40" s="185" t="s">
        <v>36</v>
      </c>
      <c r="J40" s="84"/>
      <c r="K40" s="185"/>
      <c r="L40" s="195" t="s">
        <v>17</v>
      </c>
      <c r="M40" s="196">
        <v>20.09</v>
      </c>
      <c r="N40" s="196">
        <v>6.82</v>
      </c>
      <c r="O40" s="196"/>
      <c r="P40" s="197">
        <v>26.91</v>
      </c>
      <c r="Q40" s="196">
        <v>12.65</v>
      </c>
      <c r="R40" s="197">
        <v>39.56</v>
      </c>
      <c r="S40" s="197">
        <v>5.759999999999998</v>
      </c>
      <c r="T40" s="196">
        <v>45.32</v>
      </c>
      <c r="U40" s="198">
        <v>800.21</v>
      </c>
      <c r="V40" s="85" t="s">
        <v>36</v>
      </c>
      <c r="W40" s="4" t="s">
        <v>36</v>
      </c>
    </row>
    <row r="41" spans="4:23" ht="15.95" customHeight="1" x14ac:dyDescent="0.2">
      <c r="D41" s="192" t="str">
        <f>IF(K41="","",COUNTA($K$10:K41))</f>
        <v/>
      </c>
      <c r="E41" s="185"/>
      <c r="F41" s="185"/>
      <c r="G41" s="185"/>
      <c r="H41" s="185"/>
      <c r="I41" s="185"/>
      <c r="J41" s="84"/>
      <c r="K41" s="185"/>
      <c r="L41" s="190" t="s">
        <v>14</v>
      </c>
      <c r="M41" s="191">
        <f t="shared" ref="M41:U41" si="7">SUM(M38:M40)</f>
        <v>28.02</v>
      </c>
      <c r="N41" s="191">
        <f t="shared" si="7"/>
        <v>32.590000000000003</v>
      </c>
      <c r="O41" s="191">
        <f t="shared" si="7"/>
        <v>5.4399999999999995</v>
      </c>
      <c r="P41" s="191">
        <f t="shared" si="7"/>
        <v>66.05</v>
      </c>
      <c r="Q41" s="191">
        <f t="shared" si="7"/>
        <v>47.489999999999995</v>
      </c>
      <c r="R41" s="191">
        <f t="shared" si="7"/>
        <v>113.54</v>
      </c>
      <c r="S41" s="191">
        <f t="shared" si="7"/>
        <v>15.720000000000004</v>
      </c>
      <c r="T41" s="191">
        <f t="shared" si="7"/>
        <v>129.26</v>
      </c>
      <c r="U41" s="191">
        <f t="shared" si="7"/>
        <v>5499.9800000000005</v>
      </c>
      <c r="V41" s="85">
        <v>16884.939999999999</v>
      </c>
      <c r="W41" s="4" t="s">
        <v>36</v>
      </c>
    </row>
    <row r="42" spans="4:23" ht="15.95" customHeight="1" x14ac:dyDescent="0.2">
      <c r="D42" s="192">
        <f>IF(K42="","",COUNTA($K$10:K42))</f>
        <v>9</v>
      </c>
      <c r="E42" s="185" t="s">
        <v>25</v>
      </c>
      <c r="F42" s="185">
        <v>51</v>
      </c>
      <c r="G42" s="185">
        <v>14</v>
      </c>
      <c r="H42" s="185">
        <v>1</v>
      </c>
      <c r="I42" s="185">
        <v>3</v>
      </c>
      <c r="J42" s="84" t="s">
        <v>162</v>
      </c>
      <c r="K42" s="185" t="s">
        <v>22</v>
      </c>
      <c r="L42" s="195" t="s">
        <v>16</v>
      </c>
      <c r="M42" s="196">
        <v>33.9</v>
      </c>
      <c r="N42" s="196">
        <v>42.33</v>
      </c>
      <c r="O42" s="196">
        <v>4.05</v>
      </c>
      <c r="P42" s="197">
        <v>80.279999999999987</v>
      </c>
      <c r="Q42" s="196">
        <v>32.44</v>
      </c>
      <c r="R42" s="197">
        <v>112.71999999999998</v>
      </c>
      <c r="S42" s="197">
        <v>16.220000000000013</v>
      </c>
      <c r="T42" s="196">
        <v>128.94</v>
      </c>
      <c r="U42" s="198">
        <v>11633.14</v>
      </c>
      <c r="V42" s="85" t="s">
        <v>36</v>
      </c>
      <c r="W42" s="4" t="s">
        <v>170</v>
      </c>
    </row>
    <row r="43" spans="4:23" ht="15.95" customHeight="1" x14ac:dyDescent="0.2">
      <c r="D43" s="192" t="str">
        <f>IF(K43="","",COUNTA($K$10:K43))</f>
        <v/>
      </c>
      <c r="E43" s="185" t="s">
        <v>36</v>
      </c>
      <c r="F43" s="185" t="s">
        <v>36</v>
      </c>
      <c r="G43" s="185" t="s">
        <v>36</v>
      </c>
      <c r="H43" s="185" t="s">
        <v>36</v>
      </c>
      <c r="I43" s="185" t="s">
        <v>36</v>
      </c>
      <c r="J43" s="84"/>
      <c r="K43" s="185"/>
      <c r="L43" s="195" t="s">
        <v>56</v>
      </c>
      <c r="M43" s="196">
        <v>0.28000000000000003</v>
      </c>
      <c r="N43" s="196">
        <v>0.27</v>
      </c>
      <c r="O43" s="196"/>
      <c r="P43" s="197">
        <v>0.55000000000000004</v>
      </c>
      <c r="Q43" s="196">
        <v>0.63</v>
      </c>
      <c r="R43" s="197">
        <v>1.1800000000000002</v>
      </c>
      <c r="S43" s="197">
        <v>0.14999999999999991</v>
      </c>
      <c r="T43" s="196">
        <v>1.33</v>
      </c>
      <c r="U43" s="198">
        <v>636.09</v>
      </c>
      <c r="V43" s="85" t="s">
        <v>36</v>
      </c>
      <c r="W43" s="4" t="s">
        <v>36</v>
      </c>
    </row>
    <row r="44" spans="4:23" ht="15.95" customHeight="1" x14ac:dyDescent="0.2">
      <c r="D44" s="192" t="str">
        <f>IF(K44="","",COUNTA($K$10:K44))</f>
        <v/>
      </c>
      <c r="E44" s="185" t="s">
        <v>36</v>
      </c>
      <c r="F44" s="185" t="s">
        <v>36</v>
      </c>
      <c r="G44" s="185" t="s">
        <v>36</v>
      </c>
      <c r="H44" s="185" t="s">
        <v>36</v>
      </c>
      <c r="I44" s="185" t="s">
        <v>36</v>
      </c>
      <c r="J44" s="84"/>
      <c r="K44" s="185"/>
      <c r="L44" s="195" t="s">
        <v>18</v>
      </c>
      <c r="M44" s="196">
        <v>1.76</v>
      </c>
      <c r="N44" s="196">
        <v>21.26</v>
      </c>
      <c r="O44" s="196">
        <v>3.58</v>
      </c>
      <c r="P44" s="197">
        <v>26.6</v>
      </c>
      <c r="Q44" s="196">
        <v>22.55</v>
      </c>
      <c r="R44" s="197">
        <v>49.150000000000006</v>
      </c>
      <c r="S44" s="197">
        <v>6.5699999999999932</v>
      </c>
      <c r="T44" s="196">
        <v>55.72</v>
      </c>
      <c r="U44" s="198">
        <v>1950.07</v>
      </c>
      <c r="V44" s="85" t="s">
        <v>36</v>
      </c>
      <c r="W44" s="4" t="s">
        <v>36</v>
      </c>
    </row>
    <row r="45" spans="4:23" ht="15.95" customHeight="1" x14ac:dyDescent="0.2">
      <c r="D45" s="192" t="str">
        <f>IF(K45="","",COUNTA($K$10:K45))</f>
        <v/>
      </c>
      <c r="E45" s="185" t="s">
        <v>36</v>
      </c>
      <c r="F45" s="185" t="s">
        <v>36</v>
      </c>
      <c r="G45" s="185" t="s">
        <v>36</v>
      </c>
      <c r="H45" s="185" t="s">
        <v>36</v>
      </c>
      <c r="I45" s="185" t="s">
        <v>36</v>
      </c>
      <c r="J45" s="84"/>
      <c r="K45" s="185"/>
      <c r="L45" s="195" t="s">
        <v>17</v>
      </c>
      <c r="M45" s="196">
        <v>185.93</v>
      </c>
      <c r="N45" s="196">
        <v>36.21</v>
      </c>
      <c r="O45" s="196"/>
      <c r="P45" s="197">
        <v>222.14000000000001</v>
      </c>
      <c r="Q45" s="196">
        <v>103.63</v>
      </c>
      <c r="R45" s="197">
        <v>325.77</v>
      </c>
      <c r="S45" s="197">
        <v>47.210000000000036</v>
      </c>
      <c r="T45" s="196">
        <v>372.98</v>
      </c>
      <c r="U45" s="198">
        <v>7091.3</v>
      </c>
      <c r="V45" s="85" t="s">
        <v>36</v>
      </c>
      <c r="W45" s="4" t="s">
        <v>36</v>
      </c>
    </row>
    <row r="46" spans="4:23" ht="15.95" customHeight="1" x14ac:dyDescent="0.2">
      <c r="D46" s="192" t="str">
        <f>IF(K46="","",COUNTA($K$10:K46))</f>
        <v/>
      </c>
      <c r="E46" s="185"/>
      <c r="F46" s="185"/>
      <c r="G46" s="185"/>
      <c r="H46" s="185"/>
      <c r="I46" s="185"/>
      <c r="J46" s="84"/>
      <c r="K46" s="185"/>
      <c r="L46" s="190" t="s">
        <v>14</v>
      </c>
      <c r="M46" s="191">
        <f t="shared" ref="M46:U46" si="8">SUM(M42:M45)</f>
        <v>221.87</v>
      </c>
      <c r="N46" s="191">
        <f t="shared" si="8"/>
        <v>100.07</v>
      </c>
      <c r="O46" s="191">
        <f t="shared" si="8"/>
        <v>7.63</v>
      </c>
      <c r="P46" s="191">
        <f t="shared" si="8"/>
        <v>329.57</v>
      </c>
      <c r="Q46" s="191">
        <f t="shared" si="8"/>
        <v>159.25</v>
      </c>
      <c r="R46" s="191">
        <f t="shared" si="8"/>
        <v>488.82</v>
      </c>
      <c r="S46" s="191">
        <f t="shared" si="8"/>
        <v>70.150000000000034</v>
      </c>
      <c r="T46" s="191">
        <f t="shared" si="8"/>
        <v>558.97</v>
      </c>
      <c r="U46" s="191">
        <f t="shared" si="8"/>
        <v>21310.6</v>
      </c>
      <c r="V46" s="85">
        <v>59243.47</v>
      </c>
      <c r="W46" s="4" t="s">
        <v>36</v>
      </c>
    </row>
    <row r="47" spans="4:23" ht="15.95" customHeight="1" x14ac:dyDescent="0.2">
      <c r="D47" s="192">
        <f>IF(K47="","",COUNTA($K$10:K47))</f>
        <v>10</v>
      </c>
      <c r="E47" s="185" t="s">
        <v>59</v>
      </c>
      <c r="F47" s="185">
        <v>31</v>
      </c>
      <c r="G47" s="185">
        <v>22</v>
      </c>
      <c r="H47" s="185">
        <v>1</v>
      </c>
      <c r="I47" s="185">
        <v>1.6</v>
      </c>
      <c r="J47" s="84" t="s">
        <v>162</v>
      </c>
      <c r="K47" s="185" t="s">
        <v>22</v>
      </c>
      <c r="L47" s="195" t="s">
        <v>16</v>
      </c>
      <c r="M47" s="196">
        <v>31.73</v>
      </c>
      <c r="N47" s="196">
        <v>34.51</v>
      </c>
      <c r="O47" s="196"/>
      <c r="P47" s="197">
        <v>66.239999999999995</v>
      </c>
      <c r="Q47" s="196">
        <v>128.88</v>
      </c>
      <c r="R47" s="197">
        <v>195.12</v>
      </c>
      <c r="S47" s="197">
        <v>24.680000000000007</v>
      </c>
      <c r="T47" s="196">
        <v>219.8</v>
      </c>
      <c r="U47" s="198">
        <v>10992.78</v>
      </c>
      <c r="V47" s="85" t="s">
        <v>36</v>
      </c>
      <c r="W47" s="4" t="s">
        <v>171</v>
      </c>
    </row>
    <row r="48" spans="4:23" ht="15.95" customHeight="1" x14ac:dyDescent="0.2">
      <c r="D48" s="192" t="str">
        <f>IF(K48="","",COUNTA($K$10:K48))</f>
        <v/>
      </c>
      <c r="E48" s="185" t="s">
        <v>36</v>
      </c>
      <c r="F48" s="185" t="s">
        <v>36</v>
      </c>
      <c r="G48" s="185" t="s">
        <v>36</v>
      </c>
      <c r="H48" s="185" t="s">
        <v>36</v>
      </c>
      <c r="I48" s="185" t="s">
        <v>36</v>
      </c>
      <c r="J48" s="84"/>
      <c r="K48" s="185"/>
      <c r="L48" s="195" t="s">
        <v>17</v>
      </c>
      <c r="M48" s="196">
        <v>13.25</v>
      </c>
      <c r="N48" s="196">
        <v>8.24</v>
      </c>
      <c r="O48" s="196"/>
      <c r="P48" s="197">
        <v>21.490000000000002</v>
      </c>
      <c r="Q48" s="196">
        <v>37.43</v>
      </c>
      <c r="R48" s="197">
        <v>58.92</v>
      </c>
      <c r="S48" s="197">
        <v>12.310000000000002</v>
      </c>
      <c r="T48" s="196">
        <v>71.23</v>
      </c>
      <c r="U48" s="198">
        <v>671.59</v>
      </c>
      <c r="V48" s="85" t="s">
        <v>36</v>
      </c>
      <c r="W48" s="4" t="s">
        <v>36</v>
      </c>
    </row>
    <row r="49" spans="4:23" ht="15.95" customHeight="1" x14ac:dyDescent="0.2">
      <c r="D49" s="192" t="str">
        <f>IF(K49="","",COUNTA($K$10:K49))</f>
        <v/>
      </c>
      <c r="E49" s="185"/>
      <c r="F49" s="185"/>
      <c r="G49" s="185"/>
      <c r="H49" s="185"/>
      <c r="I49" s="185"/>
      <c r="J49" s="84"/>
      <c r="K49" s="185"/>
      <c r="L49" s="190" t="s">
        <v>14</v>
      </c>
      <c r="M49" s="191">
        <f t="shared" ref="M49:U49" si="9">SUM(M47:M48)</f>
        <v>44.980000000000004</v>
      </c>
      <c r="N49" s="191">
        <f t="shared" si="9"/>
        <v>42.75</v>
      </c>
      <c r="O49" s="191">
        <f t="shared" si="9"/>
        <v>0</v>
      </c>
      <c r="P49" s="191">
        <f t="shared" si="9"/>
        <v>87.72999999999999</v>
      </c>
      <c r="Q49" s="191">
        <f t="shared" si="9"/>
        <v>166.31</v>
      </c>
      <c r="R49" s="191">
        <f t="shared" si="9"/>
        <v>254.04000000000002</v>
      </c>
      <c r="S49" s="191">
        <f t="shared" si="9"/>
        <v>36.990000000000009</v>
      </c>
      <c r="T49" s="191">
        <f t="shared" si="9"/>
        <v>291.03000000000003</v>
      </c>
      <c r="U49" s="191">
        <f t="shared" si="9"/>
        <v>11664.37</v>
      </c>
      <c r="V49" s="85">
        <v>31960.37</v>
      </c>
      <c r="W49" s="4" t="s">
        <v>36</v>
      </c>
    </row>
    <row r="50" spans="4:23" ht="15.95" customHeight="1" x14ac:dyDescent="0.2">
      <c r="D50" s="192">
        <f>IF(K50="","",COUNTA($K$10:K50))</f>
        <v>11</v>
      </c>
      <c r="E50" s="185" t="s">
        <v>59</v>
      </c>
      <c r="F50" s="185">
        <v>37</v>
      </c>
      <c r="G50" s="185">
        <v>5</v>
      </c>
      <c r="H50" s="185">
        <v>1</v>
      </c>
      <c r="I50" s="185">
        <v>1.7</v>
      </c>
      <c r="J50" s="84" t="s">
        <v>162</v>
      </c>
      <c r="K50" s="185" t="s">
        <v>22</v>
      </c>
      <c r="L50" s="195" t="s">
        <v>16</v>
      </c>
      <c r="M50" s="196">
        <v>36.340000000000003</v>
      </c>
      <c r="N50" s="196">
        <v>26.54</v>
      </c>
      <c r="O50" s="196"/>
      <c r="P50" s="197">
        <v>62.88</v>
      </c>
      <c r="Q50" s="196">
        <v>79.83</v>
      </c>
      <c r="R50" s="197">
        <v>142.71</v>
      </c>
      <c r="S50" s="197">
        <v>18.519999999999982</v>
      </c>
      <c r="T50" s="196">
        <v>161.22999999999999</v>
      </c>
      <c r="U50" s="198">
        <v>10325.469999999999</v>
      </c>
      <c r="V50" s="85" t="s">
        <v>36</v>
      </c>
      <c r="W50" s="4" t="s">
        <v>171</v>
      </c>
    </row>
    <row r="51" spans="4:23" ht="15.95" customHeight="1" x14ac:dyDescent="0.2">
      <c r="D51" s="192" t="str">
        <f>IF(K51="","",COUNTA($K$10:K51))</f>
        <v/>
      </c>
      <c r="E51" s="185" t="s">
        <v>36</v>
      </c>
      <c r="F51" s="185" t="s">
        <v>36</v>
      </c>
      <c r="G51" s="185" t="s">
        <v>36</v>
      </c>
      <c r="H51" s="185" t="s">
        <v>36</v>
      </c>
      <c r="I51" s="185" t="s">
        <v>36</v>
      </c>
      <c r="J51" s="84"/>
      <c r="K51" s="185"/>
      <c r="L51" s="195" t="s">
        <v>18</v>
      </c>
      <c r="M51" s="196">
        <v>0.02</v>
      </c>
      <c r="N51" s="196">
        <v>4.26</v>
      </c>
      <c r="O51" s="196">
        <v>1.6</v>
      </c>
      <c r="P51" s="197">
        <v>5.879999999999999</v>
      </c>
      <c r="Q51" s="196">
        <v>13.11</v>
      </c>
      <c r="R51" s="197">
        <v>18.989999999999998</v>
      </c>
      <c r="S51" s="197">
        <v>1.990000000000002</v>
      </c>
      <c r="T51" s="196">
        <v>20.98</v>
      </c>
      <c r="U51" s="198">
        <v>407.91</v>
      </c>
      <c r="V51" s="85" t="s">
        <v>36</v>
      </c>
      <c r="W51" s="4" t="s">
        <v>36</v>
      </c>
    </row>
    <row r="52" spans="4:23" ht="15.95" customHeight="1" x14ac:dyDescent="0.2">
      <c r="D52" s="192" t="str">
        <f>IF(K52="","",COUNTA($K$10:K52))</f>
        <v/>
      </c>
      <c r="E52" s="185" t="s">
        <v>36</v>
      </c>
      <c r="F52" s="185" t="s">
        <v>36</v>
      </c>
      <c r="G52" s="185" t="s">
        <v>36</v>
      </c>
      <c r="H52" s="185" t="s">
        <v>36</v>
      </c>
      <c r="I52" s="185" t="s">
        <v>36</v>
      </c>
      <c r="J52" s="84"/>
      <c r="K52" s="185"/>
      <c r="L52" s="195" t="s">
        <v>17</v>
      </c>
      <c r="M52" s="196">
        <v>38.549999999999997</v>
      </c>
      <c r="N52" s="196">
        <v>6.16</v>
      </c>
      <c r="O52" s="196"/>
      <c r="P52" s="197">
        <v>44.709999999999994</v>
      </c>
      <c r="Q52" s="196">
        <v>50.72</v>
      </c>
      <c r="R52" s="197">
        <v>95.429999999999993</v>
      </c>
      <c r="S52" s="197">
        <v>17.970000000000013</v>
      </c>
      <c r="T52" s="196">
        <v>113.4</v>
      </c>
      <c r="U52" s="198">
        <v>1460.53</v>
      </c>
      <c r="V52" s="85" t="s">
        <v>36</v>
      </c>
      <c r="W52" s="4" t="s">
        <v>36</v>
      </c>
    </row>
    <row r="53" spans="4:23" ht="15.95" customHeight="1" x14ac:dyDescent="0.2">
      <c r="D53" s="192" t="str">
        <f>IF(K53="","",COUNTA($K$10:K53))</f>
        <v/>
      </c>
      <c r="E53" s="185"/>
      <c r="F53" s="185"/>
      <c r="G53" s="185"/>
      <c r="H53" s="185"/>
      <c r="I53" s="185"/>
      <c r="J53" s="84"/>
      <c r="K53" s="185"/>
      <c r="L53" s="190" t="s">
        <v>14</v>
      </c>
      <c r="M53" s="191">
        <f t="shared" ref="M53:U53" si="10">SUM(M50:M52)</f>
        <v>74.91</v>
      </c>
      <c r="N53" s="191">
        <f t="shared" si="10"/>
        <v>36.959999999999994</v>
      </c>
      <c r="O53" s="191">
        <f t="shared" si="10"/>
        <v>1.6</v>
      </c>
      <c r="P53" s="191">
        <f t="shared" si="10"/>
        <v>113.47</v>
      </c>
      <c r="Q53" s="191">
        <f t="shared" si="10"/>
        <v>143.66</v>
      </c>
      <c r="R53" s="191">
        <f t="shared" si="10"/>
        <v>257.13</v>
      </c>
      <c r="S53" s="191">
        <f t="shared" si="10"/>
        <v>38.479999999999997</v>
      </c>
      <c r="T53" s="191">
        <f t="shared" si="10"/>
        <v>295.61</v>
      </c>
      <c r="U53" s="191">
        <f t="shared" si="10"/>
        <v>12193.91</v>
      </c>
      <c r="V53" s="85">
        <v>33655.19</v>
      </c>
      <c r="W53" s="4" t="s">
        <v>36</v>
      </c>
    </row>
    <row r="54" spans="4:23" ht="15.95" customHeight="1" x14ac:dyDescent="0.2">
      <c r="D54" s="192">
        <f>IF(K54="","",COUNTA($K$10:K54))</f>
        <v>12</v>
      </c>
      <c r="E54" s="185" t="s">
        <v>59</v>
      </c>
      <c r="F54" s="185">
        <v>46</v>
      </c>
      <c r="G54" s="185">
        <v>3</v>
      </c>
      <c r="H54" s="185">
        <v>1</v>
      </c>
      <c r="I54" s="185">
        <v>5</v>
      </c>
      <c r="J54" s="84" t="s">
        <v>162</v>
      </c>
      <c r="K54" s="185" t="s">
        <v>22</v>
      </c>
      <c r="L54" s="195" t="s">
        <v>16</v>
      </c>
      <c r="M54" s="196">
        <v>6.25</v>
      </c>
      <c r="N54" s="196">
        <v>25.75</v>
      </c>
      <c r="O54" s="196">
        <v>5.25</v>
      </c>
      <c r="P54" s="197">
        <v>37.25</v>
      </c>
      <c r="Q54" s="196">
        <v>84.14</v>
      </c>
      <c r="R54" s="197">
        <v>121.39</v>
      </c>
      <c r="S54" s="197">
        <v>15.239999999999995</v>
      </c>
      <c r="T54" s="196">
        <v>136.63</v>
      </c>
      <c r="U54" s="198">
        <v>5402.64</v>
      </c>
      <c r="V54" s="85" t="s">
        <v>36</v>
      </c>
      <c r="W54" s="4" t="s">
        <v>172</v>
      </c>
    </row>
    <row r="55" spans="4:23" ht="15.95" customHeight="1" x14ac:dyDescent="0.2">
      <c r="D55" s="192" t="str">
        <f>IF(K55="","",COUNTA($K$10:K55))</f>
        <v/>
      </c>
      <c r="E55" s="185" t="s">
        <v>36</v>
      </c>
      <c r="F55" s="185" t="s">
        <v>36</v>
      </c>
      <c r="G55" s="185" t="s">
        <v>36</v>
      </c>
      <c r="H55" s="185" t="s">
        <v>36</v>
      </c>
      <c r="I55" s="185" t="s">
        <v>36</v>
      </c>
      <c r="J55" s="84"/>
      <c r="K55" s="185"/>
      <c r="L55" s="195" t="s">
        <v>18</v>
      </c>
      <c r="M55" s="196"/>
      <c r="N55" s="196">
        <v>5.35</v>
      </c>
      <c r="O55" s="196">
        <v>3.43</v>
      </c>
      <c r="P55" s="197">
        <v>8.7799999999999994</v>
      </c>
      <c r="Q55" s="196">
        <v>29.63</v>
      </c>
      <c r="R55" s="197">
        <v>38.409999999999997</v>
      </c>
      <c r="S55" s="197">
        <v>3.8400000000000034</v>
      </c>
      <c r="T55" s="196">
        <v>42.25</v>
      </c>
      <c r="U55" s="198">
        <v>590.88</v>
      </c>
      <c r="V55" s="85" t="s">
        <v>36</v>
      </c>
      <c r="W55" s="4" t="s">
        <v>36</v>
      </c>
    </row>
    <row r="56" spans="4:23" ht="15.95" customHeight="1" x14ac:dyDescent="0.2">
      <c r="D56" s="192" t="str">
        <f>IF(K56="","",COUNTA($K$10:K56))</f>
        <v/>
      </c>
      <c r="E56" s="185" t="s">
        <v>36</v>
      </c>
      <c r="F56" s="185" t="s">
        <v>36</v>
      </c>
      <c r="G56" s="185" t="s">
        <v>36</v>
      </c>
      <c r="H56" s="185" t="s">
        <v>36</v>
      </c>
      <c r="I56" s="185" t="s">
        <v>36</v>
      </c>
      <c r="J56" s="84"/>
      <c r="K56" s="185"/>
      <c r="L56" s="195" t="s">
        <v>17</v>
      </c>
      <c r="M56" s="196">
        <v>268.13</v>
      </c>
      <c r="N56" s="196">
        <v>109.25</v>
      </c>
      <c r="O56" s="196"/>
      <c r="P56" s="197">
        <v>377.38</v>
      </c>
      <c r="Q56" s="196">
        <v>460</v>
      </c>
      <c r="R56" s="197">
        <v>837.38</v>
      </c>
      <c r="S56" s="197">
        <v>158.5</v>
      </c>
      <c r="T56" s="196">
        <v>995.88</v>
      </c>
      <c r="U56" s="198">
        <v>11908</v>
      </c>
      <c r="V56" s="85" t="s">
        <v>36</v>
      </c>
      <c r="W56" s="4" t="s">
        <v>36</v>
      </c>
    </row>
    <row r="57" spans="4:23" ht="15.95" customHeight="1" x14ac:dyDescent="0.2">
      <c r="D57" s="192" t="str">
        <f>IF(K57="","",COUNTA($K$10:K57))</f>
        <v/>
      </c>
      <c r="E57" s="185"/>
      <c r="F57" s="185"/>
      <c r="G57" s="185"/>
      <c r="H57" s="185"/>
      <c r="I57" s="185"/>
      <c r="J57" s="84"/>
      <c r="K57" s="185"/>
      <c r="L57" s="190" t="s">
        <v>14</v>
      </c>
      <c r="M57" s="191">
        <f t="shared" ref="M57:U57" si="11">SUM(M54:M56)</f>
        <v>274.38</v>
      </c>
      <c r="N57" s="191">
        <f t="shared" si="11"/>
        <v>140.35</v>
      </c>
      <c r="O57" s="191">
        <f t="shared" si="11"/>
        <v>8.68</v>
      </c>
      <c r="P57" s="191">
        <f t="shared" si="11"/>
        <v>423.40999999999997</v>
      </c>
      <c r="Q57" s="191">
        <f t="shared" si="11"/>
        <v>573.77</v>
      </c>
      <c r="R57" s="191">
        <f t="shared" si="11"/>
        <v>997.18000000000006</v>
      </c>
      <c r="S57" s="191">
        <f t="shared" si="11"/>
        <v>177.57999999999998</v>
      </c>
      <c r="T57" s="191">
        <f t="shared" si="11"/>
        <v>1174.76</v>
      </c>
      <c r="U57" s="191">
        <f t="shared" si="11"/>
        <v>17901.52</v>
      </c>
      <c r="V57" s="85">
        <v>81093.89</v>
      </c>
      <c r="W57" s="4" t="s">
        <v>36</v>
      </c>
    </row>
    <row r="58" spans="4:23" ht="15.95" customHeight="1" x14ac:dyDescent="0.2">
      <c r="D58" s="192">
        <f>IF(K58="","",COUNTA($K$10:K58))</f>
        <v>13</v>
      </c>
      <c r="E58" s="185" t="s">
        <v>59</v>
      </c>
      <c r="F58" s="185">
        <v>53</v>
      </c>
      <c r="G58" s="185">
        <v>1</v>
      </c>
      <c r="H58" s="185">
        <v>1</v>
      </c>
      <c r="I58" s="185">
        <v>3</v>
      </c>
      <c r="J58" s="84" t="s">
        <v>162</v>
      </c>
      <c r="K58" s="185" t="s">
        <v>22</v>
      </c>
      <c r="L58" s="195" t="s">
        <v>16</v>
      </c>
      <c r="M58" s="196">
        <v>21.7</v>
      </c>
      <c r="N58" s="196">
        <v>38.74</v>
      </c>
      <c r="O58" s="196">
        <v>3.3</v>
      </c>
      <c r="P58" s="197">
        <v>63.739999999999995</v>
      </c>
      <c r="Q58" s="196">
        <v>115.01</v>
      </c>
      <c r="R58" s="197">
        <v>178.75</v>
      </c>
      <c r="S58" s="197">
        <v>22.889999999999986</v>
      </c>
      <c r="T58" s="196">
        <v>201.64</v>
      </c>
      <c r="U58" s="198">
        <v>9850.7000000000007</v>
      </c>
      <c r="V58" s="85" t="s">
        <v>36</v>
      </c>
      <c r="W58" s="4" t="s">
        <v>172</v>
      </c>
    </row>
    <row r="59" spans="4:23" ht="15.95" customHeight="1" x14ac:dyDescent="0.2">
      <c r="D59" s="192" t="str">
        <f>IF(K59="","",COUNTA($K$10:K59))</f>
        <v/>
      </c>
      <c r="E59" s="185" t="s">
        <v>36</v>
      </c>
      <c r="F59" s="185" t="s">
        <v>36</v>
      </c>
      <c r="G59" s="185" t="s">
        <v>36</v>
      </c>
      <c r="H59" s="185" t="s">
        <v>36</v>
      </c>
      <c r="I59" s="185" t="s">
        <v>36</v>
      </c>
      <c r="J59" s="84"/>
      <c r="K59" s="185"/>
      <c r="L59" s="195" t="s">
        <v>17</v>
      </c>
      <c r="M59" s="196">
        <v>108.67</v>
      </c>
      <c r="N59" s="196">
        <v>25.26</v>
      </c>
      <c r="O59" s="196"/>
      <c r="P59" s="197">
        <v>133.93</v>
      </c>
      <c r="Q59" s="196">
        <v>154.79</v>
      </c>
      <c r="R59" s="197">
        <v>288.72000000000003</v>
      </c>
      <c r="S59" s="197">
        <v>54.21999999999997</v>
      </c>
      <c r="T59" s="196">
        <v>342.94</v>
      </c>
      <c r="U59" s="198">
        <v>4324.3999999999996</v>
      </c>
      <c r="V59" s="85" t="s">
        <v>36</v>
      </c>
      <c r="W59" s="4" t="s">
        <v>36</v>
      </c>
    </row>
    <row r="60" spans="4:23" ht="15.95" customHeight="1" x14ac:dyDescent="0.2">
      <c r="D60" s="192" t="str">
        <f>IF(K60="","",COUNTA($K$10:K60))</f>
        <v/>
      </c>
      <c r="E60" s="185"/>
      <c r="F60" s="185"/>
      <c r="G60" s="185"/>
      <c r="H60" s="185"/>
      <c r="I60" s="185"/>
      <c r="J60" s="84"/>
      <c r="K60" s="185"/>
      <c r="L60" s="190" t="s">
        <v>14</v>
      </c>
      <c r="M60" s="191">
        <f t="shared" ref="M60:U60" si="12">SUM(M58:M59)</f>
        <v>130.37</v>
      </c>
      <c r="N60" s="191">
        <f t="shared" si="12"/>
        <v>64</v>
      </c>
      <c r="O60" s="191">
        <f t="shared" si="12"/>
        <v>3.3</v>
      </c>
      <c r="P60" s="191">
        <f t="shared" si="12"/>
        <v>197.67000000000002</v>
      </c>
      <c r="Q60" s="191">
        <f t="shared" si="12"/>
        <v>269.8</v>
      </c>
      <c r="R60" s="191">
        <f t="shared" si="12"/>
        <v>467.47</v>
      </c>
      <c r="S60" s="191">
        <f t="shared" si="12"/>
        <v>77.109999999999957</v>
      </c>
      <c r="T60" s="191">
        <f t="shared" si="12"/>
        <v>544.57999999999993</v>
      </c>
      <c r="U60" s="191">
        <f t="shared" si="12"/>
        <v>14175.1</v>
      </c>
      <c r="V60" s="85">
        <v>52022.62</v>
      </c>
      <c r="W60" s="4" t="s">
        <v>36</v>
      </c>
    </row>
    <row r="61" spans="4:23" ht="15.95" customHeight="1" x14ac:dyDescent="0.2">
      <c r="D61" s="192">
        <f>IF(K61="","",COUNTA($K$10:K61))</f>
        <v>14</v>
      </c>
      <c r="E61" s="185" t="s">
        <v>59</v>
      </c>
      <c r="F61" s="185">
        <v>63</v>
      </c>
      <c r="G61" s="185">
        <v>4</v>
      </c>
      <c r="H61" s="185">
        <v>2</v>
      </c>
      <c r="I61" s="185">
        <v>2.2000000000000002</v>
      </c>
      <c r="J61" s="84" t="s">
        <v>162</v>
      </c>
      <c r="K61" s="185" t="s">
        <v>22</v>
      </c>
      <c r="L61" s="195" t="s">
        <v>16</v>
      </c>
      <c r="M61" s="196">
        <v>35.28</v>
      </c>
      <c r="N61" s="196">
        <v>54.74</v>
      </c>
      <c r="O61" s="196">
        <v>1.98</v>
      </c>
      <c r="P61" s="197">
        <v>92.000000000000014</v>
      </c>
      <c r="Q61" s="196">
        <v>183.69</v>
      </c>
      <c r="R61" s="197">
        <v>275.69</v>
      </c>
      <c r="S61" s="197">
        <v>34.53000000000003</v>
      </c>
      <c r="T61" s="196">
        <v>310.22000000000003</v>
      </c>
      <c r="U61" s="198">
        <v>14757.59</v>
      </c>
      <c r="V61" s="85" t="s">
        <v>36</v>
      </c>
      <c r="W61" s="4" t="s">
        <v>172</v>
      </c>
    </row>
    <row r="62" spans="4:23" ht="15.95" customHeight="1" x14ac:dyDescent="0.2">
      <c r="D62" s="192" t="str">
        <f>IF(K62="","",COUNTA($K$10:K62))</f>
        <v/>
      </c>
      <c r="E62" s="185" t="s">
        <v>36</v>
      </c>
      <c r="F62" s="185" t="s">
        <v>36</v>
      </c>
      <c r="G62" s="185" t="s">
        <v>36</v>
      </c>
      <c r="H62" s="185" t="s">
        <v>36</v>
      </c>
      <c r="I62" s="185" t="s">
        <v>36</v>
      </c>
      <c r="J62" s="84"/>
      <c r="K62" s="185"/>
      <c r="L62" s="194" t="s">
        <v>24</v>
      </c>
      <c r="M62" s="196"/>
      <c r="N62" s="196">
        <v>0.52</v>
      </c>
      <c r="O62" s="196"/>
      <c r="P62" s="197">
        <v>0.52</v>
      </c>
      <c r="Q62" s="196">
        <v>8.49</v>
      </c>
      <c r="R62" s="197">
        <v>9.01</v>
      </c>
      <c r="S62" s="197">
        <v>0.54000000000000092</v>
      </c>
      <c r="T62" s="196">
        <v>9.5500000000000007</v>
      </c>
      <c r="U62" s="198">
        <v>821.06</v>
      </c>
      <c r="V62" s="85" t="s">
        <v>36</v>
      </c>
      <c r="W62" s="4" t="s">
        <v>36</v>
      </c>
    </row>
    <row r="63" spans="4:23" ht="15.95" customHeight="1" x14ac:dyDescent="0.2">
      <c r="D63" s="192" t="str">
        <f>IF(K63="","",COUNTA($K$10:K63))</f>
        <v/>
      </c>
      <c r="E63" s="185" t="s">
        <v>36</v>
      </c>
      <c r="F63" s="185" t="s">
        <v>36</v>
      </c>
      <c r="G63" s="185" t="s">
        <v>36</v>
      </c>
      <c r="H63" s="185" t="s">
        <v>36</v>
      </c>
      <c r="I63" s="185" t="s">
        <v>36</v>
      </c>
      <c r="J63" s="84"/>
      <c r="K63" s="185"/>
      <c r="L63" s="195" t="s">
        <v>18</v>
      </c>
      <c r="M63" s="196"/>
      <c r="N63" s="196">
        <v>5.72</v>
      </c>
      <c r="O63" s="196">
        <v>2.63</v>
      </c>
      <c r="P63" s="197">
        <v>8.35</v>
      </c>
      <c r="Q63" s="196">
        <v>27.01</v>
      </c>
      <c r="R63" s="197">
        <v>35.36</v>
      </c>
      <c r="S63" s="197">
        <v>3.6300000000000026</v>
      </c>
      <c r="T63" s="196">
        <v>38.99</v>
      </c>
      <c r="U63" s="198">
        <v>582.63</v>
      </c>
      <c r="V63" s="85" t="s">
        <v>36</v>
      </c>
      <c r="W63" s="4" t="s">
        <v>36</v>
      </c>
    </row>
    <row r="64" spans="4:23" ht="15.95" customHeight="1" x14ac:dyDescent="0.2">
      <c r="D64" s="192" t="str">
        <f>IF(K64="","",COUNTA($K$10:K64))</f>
        <v/>
      </c>
      <c r="E64" s="185" t="s">
        <v>36</v>
      </c>
      <c r="F64" s="185" t="s">
        <v>36</v>
      </c>
      <c r="G64" s="185" t="s">
        <v>36</v>
      </c>
      <c r="H64" s="185" t="s">
        <v>36</v>
      </c>
      <c r="I64" s="185" t="s">
        <v>36</v>
      </c>
      <c r="J64" s="84"/>
      <c r="K64" s="185"/>
      <c r="L64" s="195" t="s">
        <v>17</v>
      </c>
      <c r="M64" s="196">
        <v>7.66</v>
      </c>
      <c r="N64" s="196">
        <v>8.58</v>
      </c>
      <c r="O64" s="196">
        <v>0.24</v>
      </c>
      <c r="P64" s="197">
        <v>16.48</v>
      </c>
      <c r="Q64" s="196">
        <v>32.24</v>
      </c>
      <c r="R64" s="197">
        <v>48.72</v>
      </c>
      <c r="S64" s="197">
        <v>10.300000000000004</v>
      </c>
      <c r="T64" s="196">
        <v>59.02</v>
      </c>
      <c r="U64" s="198">
        <v>495.48</v>
      </c>
      <c r="V64" s="85" t="s">
        <v>36</v>
      </c>
      <c r="W64" s="4" t="s">
        <v>36</v>
      </c>
    </row>
    <row r="65" spans="4:23" ht="15.95" customHeight="1" x14ac:dyDescent="0.2">
      <c r="D65" s="192" t="str">
        <f>IF(K65="","",COUNTA($K$10:K65))</f>
        <v/>
      </c>
      <c r="E65" s="185"/>
      <c r="F65" s="185"/>
      <c r="G65" s="185"/>
      <c r="H65" s="185"/>
      <c r="I65" s="185"/>
      <c r="J65" s="84"/>
      <c r="K65" s="185"/>
      <c r="L65" s="190" t="s">
        <v>14</v>
      </c>
      <c r="M65" s="191">
        <f t="shared" ref="M65:U65" si="13">SUM(M61:M64)</f>
        <v>42.94</v>
      </c>
      <c r="N65" s="191">
        <f t="shared" si="13"/>
        <v>69.56</v>
      </c>
      <c r="O65" s="191">
        <f t="shared" si="13"/>
        <v>4.8499999999999996</v>
      </c>
      <c r="P65" s="191">
        <f t="shared" si="13"/>
        <v>117.35000000000001</v>
      </c>
      <c r="Q65" s="191">
        <f t="shared" si="13"/>
        <v>251.43</v>
      </c>
      <c r="R65" s="191">
        <f t="shared" si="13"/>
        <v>368.78</v>
      </c>
      <c r="S65" s="191">
        <f t="shared" si="13"/>
        <v>49.000000000000036</v>
      </c>
      <c r="T65" s="191">
        <f t="shared" si="13"/>
        <v>417.78000000000003</v>
      </c>
      <c r="U65" s="191">
        <f t="shared" si="13"/>
        <v>16656.759999999998</v>
      </c>
      <c r="V65" s="85">
        <v>44473.55</v>
      </c>
      <c r="W65" s="4" t="s">
        <v>36</v>
      </c>
    </row>
    <row r="66" spans="4:23" ht="15.95" customHeight="1" x14ac:dyDescent="0.2">
      <c r="D66" s="192">
        <f>IF(K66="","",COUNTA($K$10:K66))</f>
        <v>15</v>
      </c>
      <c r="E66" s="182" t="s">
        <v>23</v>
      </c>
      <c r="F66" s="182">
        <v>10</v>
      </c>
      <c r="G66" s="182">
        <v>6</v>
      </c>
      <c r="H66" s="182">
        <v>1</v>
      </c>
      <c r="I66" s="182">
        <v>2.5</v>
      </c>
      <c r="J66" s="182" t="s">
        <v>162</v>
      </c>
      <c r="K66" s="182" t="s">
        <v>22</v>
      </c>
      <c r="L66" s="186" t="s">
        <v>18</v>
      </c>
      <c r="M66" s="184"/>
      <c r="N66" s="184">
        <v>0.23</v>
      </c>
      <c r="O66" s="184">
        <v>0.83</v>
      </c>
      <c r="P66" s="183">
        <v>1.06</v>
      </c>
      <c r="Q66" s="184">
        <v>1.18</v>
      </c>
      <c r="R66" s="183">
        <v>2.2400000000000002</v>
      </c>
      <c r="S66" s="183">
        <v>0.22999999999999998</v>
      </c>
      <c r="T66" s="184">
        <v>2.4700000000000002</v>
      </c>
      <c r="U66" s="187">
        <v>51.25</v>
      </c>
      <c r="V66" s="85" t="s">
        <v>36</v>
      </c>
      <c r="W66" s="4" t="s">
        <v>172</v>
      </c>
    </row>
    <row r="67" spans="4:23" ht="15.95" customHeight="1" x14ac:dyDescent="0.2">
      <c r="D67" s="192" t="str">
        <f>IF(K67="","",COUNTA($K$10:K67))</f>
        <v/>
      </c>
      <c r="E67" s="182" t="s">
        <v>36</v>
      </c>
      <c r="F67" s="182" t="s">
        <v>36</v>
      </c>
      <c r="G67" s="182" t="s">
        <v>36</v>
      </c>
      <c r="H67" s="182" t="s">
        <v>36</v>
      </c>
      <c r="I67" s="182" t="s">
        <v>36</v>
      </c>
      <c r="J67" s="182"/>
      <c r="K67" s="182"/>
      <c r="L67" s="186" t="s">
        <v>17</v>
      </c>
      <c r="M67" s="184">
        <v>24.7</v>
      </c>
      <c r="N67" s="184">
        <v>136.9</v>
      </c>
      <c r="O67" s="184">
        <v>17.91</v>
      </c>
      <c r="P67" s="183">
        <v>179.51</v>
      </c>
      <c r="Q67" s="184">
        <v>232.45</v>
      </c>
      <c r="R67" s="183">
        <v>411.96</v>
      </c>
      <c r="S67" s="183">
        <v>81.860000000000014</v>
      </c>
      <c r="T67" s="184">
        <v>493.82</v>
      </c>
      <c r="U67" s="187">
        <v>4653.8999999999996</v>
      </c>
      <c r="V67" s="85" t="s">
        <v>36</v>
      </c>
      <c r="W67" s="4" t="s">
        <v>36</v>
      </c>
    </row>
    <row r="68" spans="4:23" ht="15.95" customHeight="1" x14ac:dyDescent="0.2">
      <c r="D68" s="192" t="str">
        <f>IF(K68="","",COUNTA($K$10:K68))</f>
        <v/>
      </c>
      <c r="E68" s="185"/>
      <c r="F68" s="185"/>
      <c r="G68" s="185"/>
      <c r="H68" s="185"/>
      <c r="I68" s="185"/>
      <c r="J68" s="84"/>
      <c r="K68" s="185"/>
      <c r="L68" s="190" t="s">
        <v>14</v>
      </c>
      <c r="M68" s="191">
        <f t="shared" ref="M68:U68" si="14">SUM(M66:M67)</f>
        <v>24.7</v>
      </c>
      <c r="N68" s="191">
        <f t="shared" si="14"/>
        <v>137.13</v>
      </c>
      <c r="O68" s="191">
        <f t="shared" si="14"/>
        <v>18.739999999999998</v>
      </c>
      <c r="P68" s="191">
        <f t="shared" si="14"/>
        <v>180.57</v>
      </c>
      <c r="Q68" s="191">
        <f t="shared" si="14"/>
        <v>233.63</v>
      </c>
      <c r="R68" s="191">
        <f t="shared" si="14"/>
        <v>414.2</v>
      </c>
      <c r="S68" s="191">
        <f t="shared" si="14"/>
        <v>82.090000000000018</v>
      </c>
      <c r="T68" s="191">
        <f t="shared" si="14"/>
        <v>496.29</v>
      </c>
      <c r="U68" s="191">
        <f t="shared" si="14"/>
        <v>4705.1499999999996</v>
      </c>
      <c r="V68" s="85">
        <v>36276.71</v>
      </c>
      <c r="W68" s="4" t="s">
        <v>36</v>
      </c>
    </row>
    <row r="69" spans="4:23" ht="15.95" customHeight="1" x14ac:dyDescent="0.2">
      <c r="D69" s="192">
        <f>IF(K69="","",COUNTA($K$10:K69))</f>
        <v>16</v>
      </c>
      <c r="E69" s="182" t="s">
        <v>23</v>
      </c>
      <c r="F69" s="182">
        <v>10</v>
      </c>
      <c r="G69" s="182">
        <v>7</v>
      </c>
      <c r="H69" s="182">
        <v>3</v>
      </c>
      <c r="I69" s="182">
        <v>2.2000000000000002</v>
      </c>
      <c r="J69" s="182" t="s">
        <v>162</v>
      </c>
      <c r="K69" s="182" t="s">
        <v>22</v>
      </c>
      <c r="L69" s="186" t="s">
        <v>16</v>
      </c>
      <c r="M69" s="184"/>
      <c r="N69" s="184"/>
      <c r="O69" s="184">
        <v>2.4</v>
      </c>
      <c r="P69" s="183">
        <v>2.4</v>
      </c>
      <c r="Q69" s="184">
        <v>3.97</v>
      </c>
      <c r="R69" s="183">
        <v>6.37</v>
      </c>
      <c r="S69" s="183">
        <v>0.86000000000000032</v>
      </c>
      <c r="T69" s="184">
        <v>7.23</v>
      </c>
      <c r="U69" s="187">
        <v>188.69</v>
      </c>
      <c r="V69" s="85" t="s">
        <v>36</v>
      </c>
      <c r="W69" s="4" t="s">
        <v>172</v>
      </c>
    </row>
    <row r="70" spans="4:23" ht="15.95" customHeight="1" x14ac:dyDescent="0.2">
      <c r="D70" s="192" t="str">
        <f>IF(K70="","",COUNTA($K$10:K70))</f>
        <v/>
      </c>
      <c r="E70" s="182" t="s">
        <v>36</v>
      </c>
      <c r="F70" s="182" t="s">
        <v>36</v>
      </c>
      <c r="G70" s="182" t="s">
        <v>36</v>
      </c>
      <c r="H70" s="182" t="s">
        <v>36</v>
      </c>
      <c r="I70" s="182" t="s">
        <v>36</v>
      </c>
      <c r="J70" s="182"/>
      <c r="K70" s="182"/>
      <c r="L70" s="186" t="s">
        <v>18</v>
      </c>
      <c r="M70" s="184"/>
      <c r="N70" s="184">
        <v>1.5</v>
      </c>
      <c r="O70" s="184">
        <v>1.62</v>
      </c>
      <c r="P70" s="183">
        <v>3.12</v>
      </c>
      <c r="Q70" s="184">
        <v>5.97</v>
      </c>
      <c r="R70" s="183">
        <v>9.09</v>
      </c>
      <c r="S70" s="183">
        <v>1</v>
      </c>
      <c r="T70" s="184">
        <v>10.09</v>
      </c>
      <c r="U70" s="187">
        <v>185.99</v>
      </c>
      <c r="V70" s="85" t="s">
        <v>36</v>
      </c>
      <c r="W70" s="4" t="s">
        <v>36</v>
      </c>
    </row>
    <row r="71" spans="4:23" ht="15.95" customHeight="1" x14ac:dyDescent="0.2">
      <c r="D71" s="192" t="str">
        <f>IF(K71="","",COUNTA($K$10:K71))</f>
        <v/>
      </c>
      <c r="E71" s="182" t="s">
        <v>36</v>
      </c>
      <c r="F71" s="182" t="s">
        <v>36</v>
      </c>
      <c r="G71" s="182" t="s">
        <v>36</v>
      </c>
      <c r="H71" s="182" t="s">
        <v>36</v>
      </c>
      <c r="I71" s="182" t="s">
        <v>36</v>
      </c>
      <c r="J71" s="182"/>
      <c r="K71" s="182"/>
      <c r="L71" s="186" t="s">
        <v>17</v>
      </c>
      <c r="M71" s="184">
        <v>24.7</v>
      </c>
      <c r="N71" s="184">
        <v>102.85</v>
      </c>
      <c r="O71" s="184">
        <v>18.510000000000002</v>
      </c>
      <c r="P71" s="183">
        <v>146.06</v>
      </c>
      <c r="Q71" s="184">
        <v>230.22</v>
      </c>
      <c r="R71" s="183">
        <v>376.28</v>
      </c>
      <c r="S71" s="183">
        <v>77.800000000000011</v>
      </c>
      <c r="T71" s="184">
        <v>454.08</v>
      </c>
      <c r="U71" s="187">
        <v>3807.76</v>
      </c>
      <c r="V71" s="85" t="s">
        <v>36</v>
      </c>
      <c r="W71" s="4" t="s">
        <v>36</v>
      </c>
    </row>
    <row r="72" spans="4:23" ht="15.95" customHeight="1" x14ac:dyDescent="0.2">
      <c r="D72" s="192" t="str">
        <f>IF(K72="","",COUNTA($K$10:K72))</f>
        <v/>
      </c>
      <c r="E72" s="185"/>
      <c r="F72" s="185"/>
      <c r="G72" s="185"/>
      <c r="H72" s="185"/>
      <c r="I72" s="185"/>
      <c r="J72" s="84"/>
      <c r="K72" s="185"/>
      <c r="L72" s="190" t="s">
        <v>14</v>
      </c>
      <c r="M72" s="191">
        <f t="shared" ref="M72:U72" si="15">SUM(M69:M71)</f>
        <v>24.7</v>
      </c>
      <c r="N72" s="191">
        <f t="shared" si="15"/>
        <v>104.35</v>
      </c>
      <c r="O72" s="191">
        <f t="shared" si="15"/>
        <v>22.53</v>
      </c>
      <c r="P72" s="191">
        <f t="shared" si="15"/>
        <v>151.58000000000001</v>
      </c>
      <c r="Q72" s="191">
        <f t="shared" si="15"/>
        <v>240.16</v>
      </c>
      <c r="R72" s="191">
        <f t="shared" si="15"/>
        <v>391.73999999999995</v>
      </c>
      <c r="S72" s="191">
        <f t="shared" si="15"/>
        <v>79.660000000000011</v>
      </c>
      <c r="T72" s="191">
        <f t="shared" si="15"/>
        <v>471.4</v>
      </c>
      <c r="U72" s="191">
        <f t="shared" si="15"/>
        <v>4182.4400000000005</v>
      </c>
      <c r="V72" s="85">
        <v>31995.67</v>
      </c>
      <c r="W72" s="4" t="s">
        <v>36</v>
      </c>
    </row>
    <row r="73" spans="4:23" ht="15.95" customHeight="1" x14ac:dyDescent="0.2">
      <c r="D73" s="192">
        <f>IF(K73="","",COUNTA($K$10:K73))</f>
        <v>17</v>
      </c>
      <c r="E73" s="185" t="s">
        <v>23</v>
      </c>
      <c r="F73" s="185">
        <v>18</v>
      </c>
      <c r="G73" s="185">
        <v>3</v>
      </c>
      <c r="H73" s="185">
        <v>1</v>
      </c>
      <c r="I73" s="185">
        <v>2.2999999999999998</v>
      </c>
      <c r="J73" s="84" t="s">
        <v>162</v>
      </c>
      <c r="K73" s="185" t="s">
        <v>22</v>
      </c>
      <c r="L73" s="195" t="s">
        <v>16</v>
      </c>
      <c r="M73" s="196">
        <v>4.75</v>
      </c>
      <c r="N73" s="196">
        <v>25.1</v>
      </c>
      <c r="O73" s="196">
        <v>11.85</v>
      </c>
      <c r="P73" s="197">
        <v>41.7</v>
      </c>
      <c r="Q73" s="196">
        <v>67.69</v>
      </c>
      <c r="R73" s="197">
        <v>109.39</v>
      </c>
      <c r="S73" s="197">
        <v>14.209999999999994</v>
      </c>
      <c r="T73" s="196">
        <v>123.6</v>
      </c>
      <c r="U73" s="198">
        <v>5313.24</v>
      </c>
      <c r="V73" s="85" t="s">
        <v>36</v>
      </c>
      <c r="W73" s="4" t="s">
        <v>173</v>
      </c>
    </row>
    <row r="74" spans="4:23" ht="15.95" customHeight="1" x14ac:dyDescent="0.2">
      <c r="D74" s="192" t="str">
        <f>IF(K74="","",COUNTA($K$10:K74))</f>
        <v/>
      </c>
      <c r="E74" s="185" t="s">
        <v>36</v>
      </c>
      <c r="F74" s="185" t="s">
        <v>36</v>
      </c>
      <c r="G74" s="185" t="s">
        <v>36</v>
      </c>
      <c r="H74" s="185" t="s">
        <v>36</v>
      </c>
      <c r="I74" s="185" t="s">
        <v>36</v>
      </c>
      <c r="J74" s="84"/>
      <c r="K74" s="185"/>
      <c r="L74" s="195" t="s">
        <v>18</v>
      </c>
      <c r="M74" s="196">
        <v>0.38</v>
      </c>
      <c r="N74" s="196">
        <v>5.59</v>
      </c>
      <c r="O74" s="196">
        <v>2.14</v>
      </c>
      <c r="P74" s="197">
        <v>8.11</v>
      </c>
      <c r="Q74" s="196">
        <v>21.32</v>
      </c>
      <c r="R74" s="197">
        <v>29.43</v>
      </c>
      <c r="S74" s="197">
        <v>3.6700000000000017</v>
      </c>
      <c r="T74" s="196">
        <v>33.1</v>
      </c>
      <c r="U74" s="198">
        <v>581.52</v>
      </c>
      <c r="V74" s="85" t="s">
        <v>36</v>
      </c>
      <c r="W74" s="4" t="s">
        <v>36</v>
      </c>
    </row>
    <row r="75" spans="4:23" ht="15.95" customHeight="1" x14ac:dyDescent="0.2">
      <c r="D75" s="192" t="str">
        <f>IF(K75="","",COUNTA($K$10:K75))</f>
        <v/>
      </c>
      <c r="E75" s="185" t="s">
        <v>36</v>
      </c>
      <c r="F75" s="185" t="s">
        <v>36</v>
      </c>
      <c r="G75" s="185" t="s">
        <v>36</v>
      </c>
      <c r="H75" s="185" t="s">
        <v>36</v>
      </c>
      <c r="I75" s="185" t="s">
        <v>36</v>
      </c>
      <c r="J75" s="84"/>
      <c r="K75" s="185"/>
      <c r="L75" s="195" t="s">
        <v>17</v>
      </c>
      <c r="M75" s="196">
        <v>44.1</v>
      </c>
      <c r="N75" s="196">
        <v>39.65</v>
      </c>
      <c r="O75" s="196">
        <v>3.9</v>
      </c>
      <c r="P75" s="197">
        <v>87.65</v>
      </c>
      <c r="Q75" s="196">
        <v>130.75</v>
      </c>
      <c r="R75" s="197">
        <v>218.4</v>
      </c>
      <c r="S75" s="197">
        <v>43.400000000000006</v>
      </c>
      <c r="T75" s="196">
        <v>261.8</v>
      </c>
      <c r="U75" s="198">
        <v>2595.75</v>
      </c>
      <c r="V75" s="85" t="s">
        <v>36</v>
      </c>
      <c r="W75" s="4" t="s">
        <v>36</v>
      </c>
    </row>
    <row r="76" spans="4:23" ht="15.95" customHeight="1" x14ac:dyDescent="0.2">
      <c r="D76" s="192" t="str">
        <f>IF(K76="","",COUNTA($K$10:K76))</f>
        <v/>
      </c>
      <c r="E76" s="185"/>
      <c r="F76" s="185"/>
      <c r="G76" s="185"/>
      <c r="H76" s="185"/>
      <c r="I76" s="185"/>
      <c r="J76" s="84"/>
      <c r="K76" s="185"/>
      <c r="L76" s="190" t="s">
        <v>14</v>
      </c>
      <c r="M76" s="191">
        <f t="shared" ref="M76:U76" si="16">SUM(M73:M75)</f>
        <v>49.230000000000004</v>
      </c>
      <c r="N76" s="191">
        <f t="shared" si="16"/>
        <v>70.34</v>
      </c>
      <c r="O76" s="191">
        <f t="shared" si="16"/>
        <v>17.89</v>
      </c>
      <c r="P76" s="191">
        <f t="shared" si="16"/>
        <v>137.46</v>
      </c>
      <c r="Q76" s="191">
        <f t="shared" si="16"/>
        <v>219.76</v>
      </c>
      <c r="R76" s="191">
        <f t="shared" si="16"/>
        <v>357.22</v>
      </c>
      <c r="S76" s="191">
        <f t="shared" si="16"/>
        <v>61.28</v>
      </c>
      <c r="T76" s="191">
        <f t="shared" si="16"/>
        <v>418.5</v>
      </c>
      <c r="U76" s="191">
        <f t="shared" si="16"/>
        <v>8490.51</v>
      </c>
      <c r="V76" s="85">
        <v>37528.050000000003</v>
      </c>
      <c r="W76" s="4" t="s">
        <v>36</v>
      </c>
    </row>
    <row r="77" spans="4:23" ht="15.95" customHeight="1" x14ac:dyDescent="0.2">
      <c r="D77" s="192">
        <f>IF(K77="","",COUNTA($K$10:K77))</f>
        <v>18</v>
      </c>
      <c r="E77" s="182" t="s">
        <v>23</v>
      </c>
      <c r="F77" s="182">
        <v>19</v>
      </c>
      <c r="G77" s="182">
        <v>29</v>
      </c>
      <c r="H77" s="182">
        <v>2</v>
      </c>
      <c r="I77" s="182">
        <v>4.2</v>
      </c>
      <c r="J77" s="84" t="s">
        <v>162</v>
      </c>
      <c r="K77" s="182" t="s">
        <v>22</v>
      </c>
      <c r="L77" s="186" t="s">
        <v>16</v>
      </c>
      <c r="M77" s="184">
        <v>17.5</v>
      </c>
      <c r="N77" s="184">
        <v>36.299999999999997</v>
      </c>
      <c r="O77" s="184">
        <v>5.4</v>
      </c>
      <c r="P77" s="183">
        <v>59.199999999999996</v>
      </c>
      <c r="Q77" s="184">
        <v>117.3</v>
      </c>
      <c r="R77" s="183">
        <v>176.5</v>
      </c>
      <c r="S77" s="183">
        <v>22.400000000000006</v>
      </c>
      <c r="T77" s="184">
        <v>198.9</v>
      </c>
      <c r="U77" s="187">
        <v>8978.77</v>
      </c>
      <c r="V77" s="85" t="s">
        <v>36</v>
      </c>
      <c r="W77" s="4" t="s">
        <v>173</v>
      </c>
    </row>
    <row r="78" spans="4:23" ht="15.95" customHeight="1" x14ac:dyDescent="0.2">
      <c r="D78" s="192" t="str">
        <f>IF(K78="","",COUNTA($K$10:K78))</f>
        <v/>
      </c>
      <c r="E78" s="182" t="s">
        <v>36</v>
      </c>
      <c r="F78" s="182" t="s">
        <v>36</v>
      </c>
      <c r="G78" s="182" t="s">
        <v>36</v>
      </c>
      <c r="H78" s="182" t="s">
        <v>36</v>
      </c>
      <c r="I78" s="182" t="s">
        <v>36</v>
      </c>
      <c r="J78" s="182"/>
      <c r="K78" s="182"/>
      <c r="L78" s="186" t="s">
        <v>18</v>
      </c>
      <c r="M78" s="184"/>
      <c r="N78" s="184">
        <v>2.99</v>
      </c>
      <c r="O78" s="184">
        <v>1.85</v>
      </c>
      <c r="P78" s="183">
        <v>4.84</v>
      </c>
      <c r="Q78" s="184">
        <v>12.9</v>
      </c>
      <c r="R78" s="183">
        <v>17.740000000000002</v>
      </c>
      <c r="S78" s="183">
        <v>2.0599999999999987</v>
      </c>
      <c r="T78" s="184">
        <v>19.8</v>
      </c>
      <c r="U78" s="187">
        <v>320.17</v>
      </c>
      <c r="V78" s="85" t="s">
        <v>36</v>
      </c>
      <c r="W78" s="4" t="s">
        <v>36</v>
      </c>
    </row>
    <row r="79" spans="4:23" ht="15.95" customHeight="1" x14ac:dyDescent="0.2">
      <c r="D79" s="192" t="str">
        <f>IF(K79="","",COUNTA($K$10:K79))</f>
        <v/>
      </c>
      <c r="E79" s="182" t="s">
        <v>36</v>
      </c>
      <c r="F79" s="182" t="s">
        <v>36</v>
      </c>
      <c r="G79" s="182" t="s">
        <v>36</v>
      </c>
      <c r="H79" s="182" t="s">
        <v>36</v>
      </c>
      <c r="I79" s="182" t="s">
        <v>36</v>
      </c>
      <c r="J79" s="182"/>
      <c r="K79" s="182"/>
      <c r="L79" s="186" t="s">
        <v>17</v>
      </c>
      <c r="M79" s="184">
        <v>157</v>
      </c>
      <c r="N79" s="184">
        <v>136.1</v>
      </c>
      <c r="O79" s="184">
        <v>3</v>
      </c>
      <c r="P79" s="183">
        <v>296.10000000000002</v>
      </c>
      <c r="Q79" s="184">
        <v>422.5</v>
      </c>
      <c r="R79" s="183">
        <v>718.6</v>
      </c>
      <c r="S79" s="183">
        <v>143.60000000000002</v>
      </c>
      <c r="T79" s="184">
        <v>862.2</v>
      </c>
      <c r="U79" s="187">
        <v>8940.9699999999993</v>
      </c>
      <c r="V79" s="85" t="s">
        <v>36</v>
      </c>
      <c r="W79" s="4" t="s">
        <v>36</v>
      </c>
    </row>
    <row r="80" spans="4:23" ht="15.95" customHeight="1" x14ac:dyDescent="0.2">
      <c r="D80" s="192" t="str">
        <f>IF(K80="","",COUNTA($K$10:K80))</f>
        <v/>
      </c>
      <c r="E80" s="185"/>
      <c r="F80" s="185"/>
      <c r="G80" s="185"/>
      <c r="H80" s="185"/>
      <c r="I80" s="185"/>
      <c r="J80" s="10"/>
      <c r="K80" s="185"/>
      <c r="L80" s="190" t="s">
        <v>14</v>
      </c>
      <c r="M80" s="191">
        <f t="shared" ref="M80:U80" si="17">SUM(M77:M79)</f>
        <v>174.5</v>
      </c>
      <c r="N80" s="191">
        <f t="shared" si="17"/>
        <v>175.39</v>
      </c>
      <c r="O80" s="191">
        <f t="shared" si="17"/>
        <v>10.25</v>
      </c>
      <c r="P80" s="191">
        <f t="shared" si="17"/>
        <v>360.14</v>
      </c>
      <c r="Q80" s="191">
        <f t="shared" si="17"/>
        <v>552.70000000000005</v>
      </c>
      <c r="R80" s="191">
        <f t="shared" si="17"/>
        <v>912.84</v>
      </c>
      <c r="S80" s="191">
        <f t="shared" si="17"/>
        <v>168.06000000000003</v>
      </c>
      <c r="T80" s="191">
        <f t="shared" si="17"/>
        <v>1080.9000000000001</v>
      </c>
      <c r="U80" s="191">
        <f t="shared" si="17"/>
        <v>18239.91</v>
      </c>
      <c r="V80" s="85">
        <v>71135.649999999994</v>
      </c>
      <c r="W80" s="4" t="s">
        <v>36</v>
      </c>
    </row>
    <row r="81" spans="4:23" ht="15.95" customHeight="1" x14ac:dyDescent="0.2">
      <c r="D81" s="192">
        <f>IF(K81="","",COUNTA($K$10:K81))</f>
        <v>19</v>
      </c>
      <c r="E81" s="185" t="s">
        <v>23</v>
      </c>
      <c r="F81" s="185">
        <v>30</v>
      </c>
      <c r="G81" s="185">
        <v>7</v>
      </c>
      <c r="H81" s="185">
        <v>1</v>
      </c>
      <c r="I81" s="185">
        <v>3.2</v>
      </c>
      <c r="J81" s="84" t="s">
        <v>162</v>
      </c>
      <c r="K81" s="185" t="s">
        <v>22</v>
      </c>
      <c r="L81" s="195" t="s">
        <v>16</v>
      </c>
      <c r="M81" s="196">
        <v>1.5</v>
      </c>
      <c r="N81" s="196">
        <v>12</v>
      </c>
      <c r="O81" s="196">
        <v>6.9</v>
      </c>
      <c r="P81" s="197">
        <v>20.399999999999999</v>
      </c>
      <c r="Q81" s="196">
        <v>22.1</v>
      </c>
      <c r="R81" s="197">
        <v>42.5</v>
      </c>
      <c r="S81" s="197">
        <v>5.7000000000000028</v>
      </c>
      <c r="T81" s="196">
        <v>48.2</v>
      </c>
      <c r="U81" s="198">
        <v>2383.08</v>
      </c>
      <c r="V81" s="85" t="s">
        <v>36</v>
      </c>
      <c r="W81" s="4" t="s">
        <v>174</v>
      </c>
    </row>
    <row r="82" spans="4:23" ht="15.95" customHeight="1" x14ac:dyDescent="0.2">
      <c r="D82" s="192" t="str">
        <f>IF(K82="","",COUNTA($K$10:K82))</f>
        <v/>
      </c>
      <c r="E82" s="185" t="s">
        <v>36</v>
      </c>
      <c r="F82" s="185" t="s">
        <v>36</v>
      </c>
      <c r="G82" s="185" t="s">
        <v>36</v>
      </c>
      <c r="H82" s="185" t="s">
        <v>36</v>
      </c>
      <c r="I82" s="185" t="s">
        <v>36</v>
      </c>
      <c r="J82" s="84"/>
      <c r="K82" s="185"/>
      <c r="L82" s="195" t="s">
        <v>56</v>
      </c>
      <c r="M82" s="196"/>
      <c r="N82" s="196">
        <v>2.9</v>
      </c>
      <c r="O82" s="196">
        <v>4.55</v>
      </c>
      <c r="P82" s="197">
        <v>7.4499999999999993</v>
      </c>
      <c r="Q82" s="196">
        <v>12.95</v>
      </c>
      <c r="R82" s="197">
        <v>20.399999999999999</v>
      </c>
      <c r="S82" s="197">
        <v>3.4000000000000021</v>
      </c>
      <c r="T82" s="196">
        <v>23.8</v>
      </c>
      <c r="U82" s="198">
        <v>5308.98</v>
      </c>
      <c r="V82" s="85" t="s">
        <v>36</v>
      </c>
      <c r="W82" s="4" t="s">
        <v>36</v>
      </c>
    </row>
    <row r="83" spans="4:23" ht="15.95" customHeight="1" x14ac:dyDescent="0.2">
      <c r="D83" s="192" t="str">
        <f>IF(K83="","",COUNTA($K$10:K83))</f>
        <v/>
      </c>
      <c r="E83" s="185" t="s">
        <v>36</v>
      </c>
      <c r="F83" s="185" t="s">
        <v>36</v>
      </c>
      <c r="G83" s="185" t="s">
        <v>36</v>
      </c>
      <c r="H83" s="185" t="s">
        <v>36</v>
      </c>
      <c r="I83" s="185" t="s">
        <v>36</v>
      </c>
      <c r="J83" s="84"/>
      <c r="K83" s="185"/>
      <c r="L83" s="195" t="s">
        <v>18</v>
      </c>
      <c r="M83" s="196">
        <v>0.17</v>
      </c>
      <c r="N83" s="196">
        <v>8.08</v>
      </c>
      <c r="O83" s="196">
        <v>3.05</v>
      </c>
      <c r="P83" s="197">
        <v>11.3</v>
      </c>
      <c r="Q83" s="196">
        <v>29.25</v>
      </c>
      <c r="R83" s="197">
        <v>40.549999999999997</v>
      </c>
      <c r="S83" s="197">
        <v>5.1500000000000057</v>
      </c>
      <c r="T83" s="196">
        <v>45.7</v>
      </c>
      <c r="U83" s="198">
        <v>796.81</v>
      </c>
      <c r="V83" s="85" t="s">
        <v>36</v>
      </c>
      <c r="W83" s="4" t="s">
        <v>36</v>
      </c>
    </row>
    <row r="84" spans="4:23" ht="15.95" customHeight="1" x14ac:dyDescent="0.2">
      <c r="D84" s="192" t="str">
        <f>IF(K84="","",COUNTA($K$10:K84))</f>
        <v/>
      </c>
      <c r="E84" s="185" t="s">
        <v>36</v>
      </c>
      <c r="F84" s="185" t="s">
        <v>36</v>
      </c>
      <c r="G84" s="185" t="s">
        <v>36</v>
      </c>
      <c r="H84" s="185" t="s">
        <v>36</v>
      </c>
      <c r="I84" s="185" t="s">
        <v>36</v>
      </c>
      <c r="J84" s="84"/>
      <c r="K84" s="185"/>
      <c r="L84" s="195" t="s">
        <v>17</v>
      </c>
      <c r="M84" s="196">
        <v>50.2</v>
      </c>
      <c r="N84" s="196">
        <v>104.3</v>
      </c>
      <c r="O84" s="196">
        <v>12</v>
      </c>
      <c r="P84" s="197">
        <v>166.5</v>
      </c>
      <c r="Q84" s="196">
        <v>223.8</v>
      </c>
      <c r="R84" s="197">
        <v>390.3</v>
      </c>
      <c r="S84" s="197">
        <v>76.300000000000011</v>
      </c>
      <c r="T84" s="196">
        <v>466.6</v>
      </c>
      <c r="U84" s="198">
        <v>4592.68</v>
      </c>
      <c r="V84" s="85" t="s">
        <v>36</v>
      </c>
      <c r="W84" s="4" t="s">
        <v>36</v>
      </c>
    </row>
    <row r="85" spans="4:23" ht="15.95" customHeight="1" x14ac:dyDescent="0.2">
      <c r="D85" s="192" t="str">
        <f>IF(K85="","",COUNTA($K$10:K85))</f>
        <v/>
      </c>
      <c r="E85" s="185"/>
      <c r="F85" s="185"/>
      <c r="G85" s="185"/>
      <c r="H85" s="185"/>
      <c r="I85" s="185"/>
      <c r="J85" s="84"/>
      <c r="K85" s="185"/>
      <c r="L85" s="190" t="s">
        <v>14</v>
      </c>
      <c r="M85" s="191">
        <f t="shared" ref="M85:U85" si="18">SUM(M81:M84)</f>
        <v>51.870000000000005</v>
      </c>
      <c r="N85" s="191">
        <f t="shared" si="18"/>
        <v>127.28</v>
      </c>
      <c r="O85" s="191">
        <f t="shared" si="18"/>
        <v>26.5</v>
      </c>
      <c r="P85" s="191">
        <f t="shared" si="18"/>
        <v>205.65</v>
      </c>
      <c r="Q85" s="191">
        <f t="shared" si="18"/>
        <v>288.10000000000002</v>
      </c>
      <c r="R85" s="191">
        <f t="shared" si="18"/>
        <v>493.75</v>
      </c>
      <c r="S85" s="191">
        <f t="shared" si="18"/>
        <v>90.550000000000026</v>
      </c>
      <c r="T85" s="191">
        <f t="shared" si="18"/>
        <v>584.30000000000007</v>
      </c>
      <c r="U85" s="191">
        <f t="shared" si="18"/>
        <v>13081.55</v>
      </c>
      <c r="V85" s="85">
        <v>53634.36</v>
      </c>
      <c r="W85" s="4" t="s">
        <v>36</v>
      </c>
    </row>
    <row r="86" spans="4:23" ht="15.95" customHeight="1" x14ac:dyDescent="0.2">
      <c r="D86" s="192">
        <f>IF(K86="","",COUNTA($K$10:K86))</f>
        <v>20</v>
      </c>
      <c r="E86" s="185" t="s">
        <v>23</v>
      </c>
      <c r="F86" s="185">
        <v>67</v>
      </c>
      <c r="G86" s="185">
        <v>2</v>
      </c>
      <c r="H86" s="185">
        <v>1</v>
      </c>
      <c r="I86" s="185">
        <v>4.0999999999999996</v>
      </c>
      <c r="J86" s="84" t="s">
        <v>162</v>
      </c>
      <c r="K86" s="185" t="s">
        <v>22</v>
      </c>
      <c r="L86" s="195" t="s">
        <v>16</v>
      </c>
      <c r="M86" s="196">
        <v>38</v>
      </c>
      <c r="N86" s="196">
        <v>49.3</v>
      </c>
      <c r="O86" s="196">
        <v>6.3</v>
      </c>
      <c r="P86" s="197">
        <v>93.6</v>
      </c>
      <c r="Q86" s="196">
        <v>171.4</v>
      </c>
      <c r="R86" s="197">
        <v>265</v>
      </c>
      <c r="S86" s="197">
        <v>33.899999999999977</v>
      </c>
      <c r="T86" s="196">
        <v>298.89999999999998</v>
      </c>
      <c r="U86" s="198">
        <v>14706.26</v>
      </c>
      <c r="V86" s="85" t="s">
        <v>36</v>
      </c>
      <c r="W86" s="4" t="s">
        <v>175</v>
      </c>
    </row>
    <row r="87" spans="4:23" ht="15.95" customHeight="1" x14ac:dyDescent="0.2">
      <c r="D87" s="192" t="str">
        <f>IF(K87="","",COUNTA($K$10:K87))</f>
        <v/>
      </c>
      <c r="E87" s="185" t="s">
        <v>36</v>
      </c>
      <c r="F87" s="185" t="s">
        <v>36</v>
      </c>
      <c r="G87" s="185" t="s">
        <v>36</v>
      </c>
      <c r="H87" s="185" t="s">
        <v>36</v>
      </c>
      <c r="I87" s="185" t="s">
        <v>36</v>
      </c>
      <c r="J87" s="84"/>
      <c r="K87" s="185"/>
      <c r="L87" s="195" t="s">
        <v>18</v>
      </c>
      <c r="M87" s="196">
        <v>15.52</v>
      </c>
      <c r="N87" s="196">
        <v>39.69</v>
      </c>
      <c r="O87" s="196">
        <v>4.07</v>
      </c>
      <c r="P87" s="197">
        <v>59.279999999999994</v>
      </c>
      <c r="Q87" s="196">
        <v>164.82</v>
      </c>
      <c r="R87" s="197">
        <v>224.1</v>
      </c>
      <c r="S87" s="197">
        <v>33.099999999999994</v>
      </c>
      <c r="T87" s="196">
        <v>257.2</v>
      </c>
      <c r="U87" s="198">
        <v>5046.84</v>
      </c>
      <c r="V87" s="85" t="s">
        <v>36</v>
      </c>
      <c r="W87" s="4" t="s">
        <v>36</v>
      </c>
    </row>
    <row r="88" spans="4:23" ht="15.95" customHeight="1" x14ac:dyDescent="0.2">
      <c r="D88" s="192" t="str">
        <f>IF(K88="","",COUNTA($K$10:K88))</f>
        <v/>
      </c>
      <c r="E88" s="185" t="s">
        <v>36</v>
      </c>
      <c r="F88" s="185" t="s">
        <v>36</v>
      </c>
      <c r="G88" s="185" t="s">
        <v>36</v>
      </c>
      <c r="H88" s="185" t="s">
        <v>36</v>
      </c>
      <c r="I88" s="185" t="s">
        <v>36</v>
      </c>
      <c r="J88" s="84"/>
      <c r="K88" s="185"/>
      <c r="L88" s="195" t="s">
        <v>17</v>
      </c>
      <c r="M88" s="196">
        <v>90.8</v>
      </c>
      <c r="N88" s="196">
        <v>53.8</v>
      </c>
      <c r="O88" s="196">
        <v>3.6</v>
      </c>
      <c r="P88" s="197">
        <v>148.19999999999999</v>
      </c>
      <c r="Q88" s="196">
        <v>251</v>
      </c>
      <c r="R88" s="197">
        <v>399.2</v>
      </c>
      <c r="S88" s="197">
        <v>82.699999999999989</v>
      </c>
      <c r="T88" s="196">
        <v>481.9</v>
      </c>
      <c r="U88" s="198">
        <v>4576.8</v>
      </c>
      <c r="V88" s="85" t="s">
        <v>36</v>
      </c>
      <c r="W88" s="4" t="s">
        <v>36</v>
      </c>
    </row>
    <row r="89" spans="4:23" ht="15.95" customHeight="1" x14ac:dyDescent="0.2">
      <c r="D89" s="192" t="str">
        <f>IF(K89="","",COUNTA($K$10:K89))</f>
        <v/>
      </c>
      <c r="E89" s="185"/>
      <c r="F89" s="185"/>
      <c r="G89" s="185"/>
      <c r="H89" s="185"/>
      <c r="I89" s="185"/>
      <c r="J89" s="84"/>
      <c r="K89" s="185"/>
      <c r="L89" s="190" t="s">
        <v>14</v>
      </c>
      <c r="M89" s="191">
        <f t="shared" ref="M89:U89" si="19">SUM(M86:M88)</f>
        <v>144.32</v>
      </c>
      <c r="N89" s="191">
        <f t="shared" si="19"/>
        <v>142.79</v>
      </c>
      <c r="O89" s="191">
        <f t="shared" si="19"/>
        <v>13.97</v>
      </c>
      <c r="P89" s="191">
        <f t="shared" si="19"/>
        <v>301.08</v>
      </c>
      <c r="Q89" s="191">
        <f t="shared" si="19"/>
        <v>587.22</v>
      </c>
      <c r="R89" s="191">
        <f t="shared" si="19"/>
        <v>888.3</v>
      </c>
      <c r="S89" s="191">
        <f t="shared" si="19"/>
        <v>149.69999999999996</v>
      </c>
      <c r="T89" s="191">
        <f t="shared" si="19"/>
        <v>1038</v>
      </c>
      <c r="U89" s="191">
        <f t="shared" si="19"/>
        <v>24329.899999999998</v>
      </c>
      <c r="V89" s="85">
        <v>75909.289999999994</v>
      </c>
      <c r="W89" s="4" t="s">
        <v>36</v>
      </c>
    </row>
    <row r="90" spans="4:23" ht="15.95" customHeight="1" x14ac:dyDescent="0.2">
      <c r="D90" s="192">
        <f>IF(K90="","",COUNTA($K$10:K90))</f>
        <v>21</v>
      </c>
      <c r="E90" s="185" t="s">
        <v>23</v>
      </c>
      <c r="F90" s="185">
        <v>67</v>
      </c>
      <c r="G90" s="185">
        <v>3</v>
      </c>
      <c r="H90" s="185">
        <v>2</v>
      </c>
      <c r="I90" s="185">
        <v>3.7</v>
      </c>
      <c r="J90" s="84" t="s">
        <v>162</v>
      </c>
      <c r="K90" s="185" t="s">
        <v>22</v>
      </c>
      <c r="L90" s="195" t="s">
        <v>16</v>
      </c>
      <c r="M90" s="196"/>
      <c r="N90" s="196">
        <v>9.3000000000000007</v>
      </c>
      <c r="O90" s="196">
        <v>6.3</v>
      </c>
      <c r="P90" s="197">
        <v>15.600000000000001</v>
      </c>
      <c r="Q90" s="196">
        <v>30</v>
      </c>
      <c r="R90" s="197">
        <v>45.6</v>
      </c>
      <c r="S90" s="197">
        <v>6.1000000000000014</v>
      </c>
      <c r="T90" s="196">
        <v>51.7</v>
      </c>
      <c r="U90" s="198">
        <v>1744.91</v>
      </c>
      <c r="V90" s="85" t="s">
        <v>36</v>
      </c>
      <c r="W90" s="4" t="s">
        <v>175</v>
      </c>
    </row>
    <row r="91" spans="4:23" ht="15.95" customHeight="1" x14ac:dyDescent="0.2">
      <c r="D91" s="192" t="str">
        <f>IF(K91="","",COUNTA($K$10:K91))</f>
        <v/>
      </c>
      <c r="E91" s="185" t="s">
        <v>36</v>
      </c>
      <c r="F91" s="185" t="s">
        <v>36</v>
      </c>
      <c r="G91" s="185" t="s">
        <v>36</v>
      </c>
      <c r="H91" s="185" t="s">
        <v>36</v>
      </c>
      <c r="I91" s="185" t="s">
        <v>36</v>
      </c>
      <c r="J91" s="84"/>
      <c r="K91" s="185"/>
      <c r="L91" s="195" t="s">
        <v>18</v>
      </c>
      <c r="M91" s="196">
        <v>0.26</v>
      </c>
      <c r="N91" s="196">
        <v>15.63</v>
      </c>
      <c r="O91" s="196">
        <v>4.07</v>
      </c>
      <c r="P91" s="197">
        <v>19.96</v>
      </c>
      <c r="Q91" s="196">
        <v>54.03</v>
      </c>
      <c r="R91" s="197">
        <v>73.990000000000009</v>
      </c>
      <c r="S91" s="197">
        <v>9.4099999999999966</v>
      </c>
      <c r="T91" s="196">
        <v>83.4</v>
      </c>
      <c r="U91" s="198">
        <v>1389.75</v>
      </c>
      <c r="V91" s="85" t="s">
        <v>36</v>
      </c>
      <c r="W91" s="4" t="s">
        <v>36</v>
      </c>
    </row>
    <row r="92" spans="4:23" ht="15.95" customHeight="1" x14ac:dyDescent="0.2">
      <c r="D92" s="192" t="str">
        <f>IF(K92="","",COUNTA($K$10:K92))</f>
        <v/>
      </c>
      <c r="E92" s="185" t="s">
        <v>36</v>
      </c>
      <c r="F92" s="185" t="s">
        <v>36</v>
      </c>
      <c r="G92" s="185" t="s">
        <v>36</v>
      </c>
      <c r="H92" s="185" t="s">
        <v>36</v>
      </c>
      <c r="I92" s="185" t="s">
        <v>36</v>
      </c>
      <c r="J92" s="84"/>
      <c r="K92" s="185"/>
      <c r="L92" s="195" t="s">
        <v>17</v>
      </c>
      <c r="M92" s="196">
        <v>89.9</v>
      </c>
      <c r="N92" s="196">
        <v>36.799999999999997</v>
      </c>
      <c r="O92" s="196">
        <v>3.9</v>
      </c>
      <c r="P92" s="197">
        <v>130.6</v>
      </c>
      <c r="Q92" s="196">
        <v>226</v>
      </c>
      <c r="R92" s="197">
        <v>356.6</v>
      </c>
      <c r="S92" s="197">
        <v>74.599999999999966</v>
      </c>
      <c r="T92" s="196">
        <v>431.2</v>
      </c>
      <c r="U92" s="198">
        <v>3909.83</v>
      </c>
      <c r="V92" s="85" t="s">
        <v>36</v>
      </c>
      <c r="W92" s="4" t="s">
        <v>36</v>
      </c>
    </row>
    <row r="93" spans="4:23" ht="15.95" customHeight="1" x14ac:dyDescent="0.2">
      <c r="D93" s="192" t="str">
        <f>IF(K93="","",COUNTA($K$10:K93))</f>
        <v/>
      </c>
      <c r="E93" s="185"/>
      <c r="F93" s="185"/>
      <c r="G93" s="185"/>
      <c r="H93" s="185"/>
      <c r="I93" s="185"/>
      <c r="J93" s="84"/>
      <c r="K93" s="185"/>
      <c r="L93" s="190" t="s">
        <v>14</v>
      </c>
      <c r="M93" s="191">
        <f t="shared" ref="M93:U93" si="20">SUM(M90:M92)</f>
        <v>90.160000000000011</v>
      </c>
      <c r="N93" s="191">
        <f t="shared" si="20"/>
        <v>61.73</v>
      </c>
      <c r="O93" s="191">
        <f t="shared" si="20"/>
        <v>14.270000000000001</v>
      </c>
      <c r="P93" s="191">
        <f t="shared" si="20"/>
        <v>166.16</v>
      </c>
      <c r="Q93" s="191">
        <f t="shared" si="20"/>
        <v>310.02999999999997</v>
      </c>
      <c r="R93" s="191">
        <f t="shared" si="20"/>
        <v>476.19000000000005</v>
      </c>
      <c r="S93" s="191">
        <f t="shared" si="20"/>
        <v>90.109999999999957</v>
      </c>
      <c r="T93" s="191">
        <f t="shared" si="20"/>
        <v>566.29999999999995</v>
      </c>
      <c r="U93" s="191">
        <f t="shared" si="20"/>
        <v>7044.49</v>
      </c>
      <c r="V93" s="85">
        <v>53749.46</v>
      </c>
      <c r="W93" s="4" t="s">
        <v>36</v>
      </c>
    </row>
    <row r="94" spans="4:23" ht="15.95" customHeight="1" x14ac:dyDescent="0.2">
      <c r="D94" s="192">
        <f>IF(K94="","",COUNTA($K$10:K94))</f>
        <v>22</v>
      </c>
      <c r="E94" s="185" t="s">
        <v>23</v>
      </c>
      <c r="F94" s="185">
        <v>23</v>
      </c>
      <c r="G94" s="185">
        <v>10</v>
      </c>
      <c r="H94" s="185">
        <v>2</v>
      </c>
      <c r="I94" s="185">
        <v>4</v>
      </c>
      <c r="J94" s="84" t="s">
        <v>162</v>
      </c>
      <c r="K94" s="185" t="s">
        <v>22</v>
      </c>
      <c r="L94" s="195" t="s">
        <v>16</v>
      </c>
      <c r="M94" s="196">
        <v>13</v>
      </c>
      <c r="N94" s="196">
        <v>45.8</v>
      </c>
      <c r="O94" s="196">
        <v>18</v>
      </c>
      <c r="P94" s="197">
        <v>76.8</v>
      </c>
      <c r="Q94" s="196">
        <v>89.7</v>
      </c>
      <c r="R94" s="197">
        <v>166.5</v>
      </c>
      <c r="S94" s="197">
        <v>21.800000000000011</v>
      </c>
      <c r="T94" s="196">
        <v>188.3</v>
      </c>
      <c r="U94" s="198">
        <v>9413.7199999999993</v>
      </c>
      <c r="V94" s="85" t="s">
        <v>36</v>
      </c>
      <c r="W94" s="4" t="s">
        <v>173</v>
      </c>
    </row>
    <row r="95" spans="4:23" ht="15.95" customHeight="1" x14ac:dyDescent="0.2">
      <c r="D95" s="192" t="str">
        <f>IF(K95="","",COUNTA($K$10:K95))</f>
        <v/>
      </c>
      <c r="E95" s="185" t="s">
        <v>36</v>
      </c>
      <c r="F95" s="185" t="s">
        <v>36</v>
      </c>
      <c r="G95" s="185" t="s">
        <v>36</v>
      </c>
      <c r="H95" s="185" t="s">
        <v>36</v>
      </c>
      <c r="I95" s="185" t="s">
        <v>36</v>
      </c>
      <c r="J95" s="84"/>
      <c r="K95" s="185"/>
      <c r="L95" s="194" t="s">
        <v>24</v>
      </c>
      <c r="M95" s="196"/>
      <c r="N95" s="196">
        <v>1.4</v>
      </c>
      <c r="O95" s="196">
        <v>4.5999999999999996</v>
      </c>
      <c r="P95" s="197">
        <v>6</v>
      </c>
      <c r="Q95" s="196">
        <v>8.4</v>
      </c>
      <c r="R95" s="197">
        <v>14.4</v>
      </c>
      <c r="S95" s="197">
        <v>1.9000000000000004</v>
      </c>
      <c r="T95" s="196">
        <v>16.3</v>
      </c>
      <c r="U95" s="198">
        <v>3585.89</v>
      </c>
      <c r="V95" s="85" t="s">
        <v>36</v>
      </c>
      <c r="W95" s="4" t="s">
        <v>36</v>
      </c>
    </row>
    <row r="96" spans="4:23" ht="15.95" customHeight="1" x14ac:dyDescent="0.2">
      <c r="D96" s="192" t="str">
        <f>IF(K96="","",COUNTA($K$10:K96))</f>
        <v/>
      </c>
      <c r="E96" s="185" t="s">
        <v>36</v>
      </c>
      <c r="F96" s="185" t="s">
        <v>36</v>
      </c>
      <c r="G96" s="185" t="s">
        <v>36</v>
      </c>
      <c r="H96" s="185" t="s">
        <v>36</v>
      </c>
      <c r="I96" s="185" t="s">
        <v>36</v>
      </c>
      <c r="J96" s="84"/>
      <c r="K96" s="185"/>
      <c r="L96" s="195" t="s">
        <v>18</v>
      </c>
      <c r="M96" s="196">
        <v>16.84</v>
      </c>
      <c r="N96" s="196">
        <v>76.92</v>
      </c>
      <c r="O96" s="196">
        <v>13.22</v>
      </c>
      <c r="P96" s="197">
        <v>106.98</v>
      </c>
      <c r="Q96" s="196">
        <v>164.53</v>
      </c>
      <c r="R96" s="197">
        <v>271.51</v>
      </c>
      <c r="S96" s="197">
        <v>37.090000000000032</v>
      </c>
      <c r="T96" s="196">
        <v>308.60000000000002</v>
      </c>
      <c r="U96" s="198">
        <v>7913.78</v>
      </c>
      <c r="V96" s="85" t="s">
        <v>36</v>
      </c>
      <c r="W96" s="4" t="s">
        <v>36</v>
      </c>
    </row>
    <row r="97" spans="4:23" ht="15.95" customHeight="1" x14ac:dyDescent="0.2">
      <c r="D97" s="192" t="str">
        <f>IF(K97="","",COUNTA($K$10:K97))</f>
        <v/>
      </c>
      <c r="E97" s="185" t="s">
        <v>36</v>
      </c>
      <c r="F97" s="185" t="s">
        <v>36</v>
      </c>
      <c r="G97" s="185" t="s">
        <v>36</v>
      </c>
      <c r="H97" s="185" t="s">
        <v>36</v>
      </c>
      <c r="I97" s="185" t="s">
        <v>36</v>
      </c>
      <c r="J97" s="84"/>
      <c r="K97" s="185"/>
      <c r="L97" s="195" t="s">
        <v>17</v>
      </c>
      <c r="M97" s="196"/>
      <c r="N97" s="196">
        <v>40.700000000000003</v>
      </c>
      <c r="O97" s="196">
        <v>7.8</v>
      </c>
      <c r="P97" s="197">
        <v>48.5</v>
      </c>
      <c r="Q97" s="196">
        <v>56.7</v>
      </c>
      <c r="R97" s="197">
        <v>105.2</v>
      </c>
      <c r="S97" s="197">
        <v>20.5</v>
      </c>
      <c r="T97" s="196">
        <v>125.7</v>
      </c>
      <c r="U97" s="198">
        <v>1108.57</v>
      </c>
      <c r="V97" s="85" t="s">
        <v>36</v>
      </c>
      <c r="W97" s="4" t="s">
        <v>36</v>
      </c>
    </row>
    <row r="98" spans="4:23" ht="15.95" customHeight="1" x14ac:dyDescent="0.2">
      <c r="D98" s="192" t="str">
        <f>IF(K98="","",COUNTA($K$10:K98))</f>
        <v/>
      </c>
      <c r="E98" s="185"/>
      <c r="F98" s="185"/>
      <c r="G98" s="185"/>
      <c r="H98" s="185"/>
      <c r="I98" s="185"/>
      <c r="J98" s="84"/>
      <c r="K98" s="185"/>
      <c r="L98" s="190" t="s">
        <v>14</v>
      </c>
      <c r="M98" s="191">
        <f t="shared" ref="M98:U98" si="21">SUM(M94:M97)</f>
        <v>29.84</v>
      </c>
      <c r="N98" s="191">
        <f t="shared" si="21"/>
        <v>164.82</v>
      </c>
      <c r="O98" s="191">
        <f t="shared" si="21"/>
        <v>43.62</v>
      </c>
      <c r="P98" s="191">
        <f t="shared" si="21"/>
        <v>238.28</v>
      </c>
      <c r="Q98" s="191">
        <f t="shared" si="21"/>
        <v>319.33</v>
      </c>
      <c r="R98" s="191">
        <f t="shared" si="21"/>
        <v>557.61</v>
      </c>
      <c r="S98" s="191">
        <f t="shared" si="21"/>
        <v>81.290000000000049</v>
      </c>
      <c r="T98" s="191">
        <f t="shared" si="21"/>
        <v>638.90000000000009</v>
      </c>
      <c r="U98" s="191">
        <f t="shared" si="21"/>
        <v>22021.96</v>
      </c>
      <c r="V98" s="85">
        <v>72452.25</v>
      </c>
      <c r="W98" s="4" t="s">
        <v>36</v>
      </c>
    </row>
    <row r="99" spans="4:23" ht="15.95" customHeight="1" x14ac:dyDescent="0.2">
      <c r="D99" s="192">
        <f>IF(K99="","",COUNTA($K$10:K99))</f>
        <v>23</v>
      </c>
      <c r="E99" s="185" t="s">
        <v>23</v>
      </c>
      <c r="F99" s="185">
        <v>123</v>
      </c>
      <c r="G99" s="185">
        <v>19</v>
      </c>
      <c r="H99" s="185">
        <v>1</v>
      </c>
      <c r="I99" s="185">
        <v>3.7</v>
      </c>
      <c r="J99" s="84" t="s">
        <v>162</v>
      </c>
      <c r="K99" s="185" t="s">
        <v>22</v>
      </c>
      <c r="L99" s="188" t="s">
        <v>16</v>
      </c>
      <c r="M99" s="197">
        <v>6</v>
      </c>
      <c r="N99" s="197">
        <v>51.4</v>
      </c>
      <c r="O99" s="197">
        <v>77.400000000000006</v>
      </c>
      <c r="P99" s="197">
        <v>134.80000000000001</v>
      </c>
      <c r="Q99" s="197">
        <v>248.5</v>
      </c>
      <c r="R99" s="197">
        <v>383.3</v>
      </c>
      <c r="S99" s="197">
        <v>51.099999999999966</v>
      </c>
      <c r="T99" s="197">
        <v>434.4</v>
      </c>
      <c r="U99" s="189">
        <v>14630.58</v>
      </c>
      <c r="V99" s="85" t="s">
        <v>36</v>
      </c>
      <c r="W99" s="4" t="s">
        <v>176</v>
      </c>
    </row>
    <row r="100" spans="4:23" ht="15.95" customHeight="1" x14ac:dyDescent="0.2">
      <c r="D100" s="192" t="str">
        <f>IF(K100="","",COUNTA($K$10:K100))</f>
        <v/>
      </c>
      <c r="E100" s="185" t="s">
        <v>36</v>
      </c>
      <c r="F100" s="185" t="s">
        <v>36</v>
      </c>
      <c r="G100" s="185" t="s">
        <v>36</v>
      </c>
      <c r="H100" s="185" t="s">
        <v>36</v>
      </c>
      <c r="I100" s="185" t="s">
        <v>36</v>
      </c>
      <c r="J100" s="84"/>
      <c r="K100" s="185"/>
      <c r="L100" s="194" t="s">
        <v>24</v>
      </c>
      <c r="M100" s="196"/>
      <c r="N100" s="196">
        <v>13.6</v>
      </c>
      <c r="O100" s="196">
        <v>2.5</v>
      </c>
      <c r="P100" s="197">
        <v>16.100000000000001</v>
      </c>
      <c r="Q100" s="196">
        <v>30.1</v>
      </c>
      <c r="R100" s="197">
        <v>46.2</v>
      </c>
      <c r="S100" s="197">
        <v>5.5</v>
      </c>
      <c r="T100" s="196">
        <v>51.7</v>
      </c>
      <c r="U100" s="198">
        <v>14920.34</v>
      </c>
      <c r="V100" s="85" t="s">
        <v>36</v>
      </c>
      <c r="W100" s="4" t="s">
        <v>36</v>
      </c>
    </row>
    <row r="101" spans="4:23" ht="15.95" customHeight="1" x14ac:dyDescent="0.2">
      <c r="D101" s="192" t="str">
        <f>IF(K101="","",COUNTA($K$10:K101))</f>
        <v/>
      </c>
      <c r="E101" s="185" t="s">
        <v>36</v>
      </c>
      <c r="F101" s="185" t="s">
        <v>36</v>
      </c>
      <c r="G101" s="185" t="s">
        <v>36</v>
      </c>
      <c r="H101" s="185" t="s">
        <v>36</v>
      </c>
      <c r="I101" s="185" t="s">
        <v>36</v>
      </c>
      <c r="J101" s="84"/>
      <c r="K101" s="185"/>
      <c r="L101" s="195" t="s">
        <v>18</v>
      </c>
      <c r="M101" s="196"/>
      <c r="N101" s="196">
        <v>8.5299999999999994</v>
      </c>
      <c r="O101" s="196">
        <v>4.01</v>
      </c>
      <c r="P101" s="197">
        <v>12.54</v>
      </c>
      <c r="Q101" s="196">
        <v>50.02</v>
      </c>
      <c r="R101" s="197">
        <v>62.56</v>
      </c>
      <c r="S101" s="197">
        <v>7.4399999999999977</v>
      </c>
      <c r="T101" s="196">
        <v>70</v>
      </c>
      <c r="U101" s="198">
        <v>892.16</v>
      </c>
      <c r="V101" s="85" t="s">
        <v>36</v>
      </c>
      <c r="W101" s="4" t="s">
        <v>36</v>
      </c>
    </row>
    <row r="102" spans="4:23" ht="15.95" customHeight="1" x14ac:dyDescent="0.2">
      <c r="D102" s="192" t="str">
        <f>IF(K102="","",COUNTA($K$10:K102))</f>
        <v/>
      </c>
      <c r="E102" s="185" t="s">
        <v>36</v>
      </c>
      <c r="F102" s="185" t="s">
        <v>36</v>
      </c>
      <c r="G102" s="185" t="s">
        <v>36</v>
      </c>
      <c r="H102" s="185" t="s">
        <v>36</v>
      </c>
      <c r="I102" s="185" t="s">
        <v>36</v>
      </c>
      <c r="J102" s="84"/>
      <c r="K102" s="185"/>
      <c r="L102" s="195" t="s">
        <v>17</v>
      </c>
      <c r="M102" s="196"/>
      <c r="N102" s="196">
        <v>25.5</v>
      </c>
      <c r="O102" s="196">
        <v>4.8</v>
      </c>
      <c r="P102" s="197">
        <v>30.3</v>
      </c>
      <c r="Q102" s="196">
        <v>51.7</v>
      </c>
      <c r="R102" s="197">
        <v>82</v>
      </c>
      <c r="S102" s="197">
        <v>15.5</v>
      </c>
      <c r="T102" s="196">
        <v>97.5</v>
      </c>
      <c r="U102" s="198">
        <v>741.42</v>
      </c>
      <c r="V102" s="85" t="s">
        <v>36</v>
      </c>
      <c r="W102" s="4" t="s">
        <v>36</v>
      </c>
    </row>
    <row r="103" spans="4:23" ht="15.95" customHeight="1" x14ac:dyDescent="0.2">
      <c r="D103" s="192" t="str">
        <f>IF(K103="","",COUNTA($K$10:K103))</f>
        <v/>
      </c>
      <c r="E103" s="185"/>
      <c r="F103" s="185"/>
      <c r="G103" s="185"/>
      <c r="H103" s="185"/>
      <c r="I103" s="185"/>
      <c r="J103" s="84"/>
      <c r="K103" s="185"/>
      <c r="L103" s="190" t="s">
        <v>14</v>
      </c>
      <c r="M103" s="191">
        <f t="shared" ref="M103:U103" si="22">SUM(M99:M102)</f>
        <v>6</v>
      </c>
      <c r="N103" s="191">
        <f t="shared" si="22"/>
        <v>99.03</v>
      </c>
      <c r="O103" s="191">
        <f t="shared" si="22"/>
        <v>88.710000000000008</v>
      </c>
      <c r="P103" s="191">
        <f t="shared" si="22"/>
        <v>193.74</v>
      </c>
      <c r="Q103" s="191">
        <f t="shared" si="22"/>
        <v>380.32</v>
      </c>
      <c r="R103" s="191">
        <f t="shared" si="22"/>
        <v>574.05999999999995</v>
      </c>
      <c r="S103" s="191">
        <f t="shared" si="22"/>
        <v>79.539999999999964</v>
      </c>
      <c r="T103" s="191">
        <f t="shared" si="22"/>
        <v>653.59999999999991</v>
      </c>
      <c r="U103" s="191">
        <f t="shared" si="22"/>
        <v>31184.499999999996</v>
      </c>
      <c r="V103" s="85">
        <v>77961.25</v>
      </c>
      <c r="W103" s="4" t="s">
        <v>36</v>
      </c>
    </row>
    <row r="104" spans="4:23" ht="15.95" customHeight="1" x14ac:dyDescent="0.2">
      <c r="D104" s="192">
        <f>IF(K104="","",COUNTA($K$10:K104))</f>
        <v>24</v>
      </c>
      <c r="E104" s="185" t="s">
        <v>21</v>
      </c>
      <c r="F104" s="185">
        <v>9</v>
      </c>
      <c r="G104" s="185">
        <v>5</v>
      </c>
      <c r="H104" s="185">
        <v>1</v>
      </c>
      <c r="I104" s="185">
        <v>11</v>
      </c>
      <c r="J104" s="84" t="s">
        <v>162</v>
      </c>
      <c r="K104" s="185" t="s">
        <v>22</v>
      </c>
      <c r="L104" s="195" t="s">
        <v>16</v>
      </c>
      <c r="M104" s="196">
        <v>129</v>
      </c>
      <c r="N104" s="196">
        <v>601.70000000000005</v>
      </c>
      <c r="O104" s="196">
        <v>180.9</v>
      </c>
      <c r="P104" s="197">
        <v>911.6</v>
      </c>
      <c r="Q104" s="196">
        <v>722.8</v>
      </c>
      <c r="R104" s="197">
        <v>1634.4</v>
      </c>
      <c r="S104" s="197">
        <v>223.59999999999991</v>
      </c>
      <c r="T104" s="196">
        <v>1858</v>
      </c>
      <c r="U104" s="198">
        <v>114695.97</v>
      </c>
      <c r="V104" s="85" t="s">
        <v>36</v>
      </c>
      <c r="W104" s="4" t="s">
        <v>177</v>
      </c>
    </row>
    <row r="105" spans="4:23" ht="15.95" customHeight="1" x14ac:dyDescent="0.2">
      <c r="D105" s="192" t="str">
        <f>IF(K105="","",COUNTA($K$10:K105))</f>
        <v/>
      </c>
      <c r="E105" s="185" t="s">
        <v>36</v>
      </c>
      <c r="F105" s="185" t="s">
        <v>36</v>
      </c>
      <c r="G105" s="185" t="s">
        <v>36</v>
      </c>
      <c r="H105" s="185" t="s">
        <v>36</v>
      </c>
      <c r="I105" s="185" t="s">
        <v>36</v>
      </c>
      <c r="J105" s="84"/>
      <c r="K105" s="185"/>
      <c r="L105" s="195" t="s">
        <v>17</v>
      </c>
      <c r="M105" s="196">
        <v>7.6</v>
      </c>
      <c r="N105" s="196">
        <v>72.400000000000006</v>
      </c>
      <c r="O105" s="196">
        <v>6.92</v>
      </c>
      <c r="P105" s="197">
        <v>86.92</v>
      </c>
      <c r="Q105" s="196">
        <v>76.3</v>
      </c>
      <c r="R105" s="197">
        <v>163.22</v>
      </c>
      <c r="S105" s="197">
        <v>28.97999999999999</v>
      </c>
      <c r="T105" s="196">
        <v>192.2</v>
      </c>
      <c r="U105" s="198">
        <v>2211.0700000000002</v>
      </c>
      <c r="V105" s="85" t="s">
        <v>36</v>
      </c>
      <c r="W105" s="4" t="s">
        <v>36</v>
      </c>
    </row>
    <row r="106" spans="4:23" ht="15.95" customHeight="1" x14ac:dyDescent="0.2">
      <c r="D106" s="192" t="str">
        <f>IF(K106="","",COUNTA($K$10:K106))</f>
        <v/>
      </c>
      <c r="E106" s="185"/>
      <c r="F106" s="185"/>
      <c r="G106" s="185"/>
      <c r="H106" s="185"/>
      <c r="I106" s="185"/>
      <c r="J106" s="84"/>
      <c r="K106" s="185"/>
      <c r="L106" s="190" t="s">
        <v>14</v>
      </c>
      <c r="M106" s="191">
        <f t="shared" ref="M106:U106" si="23">SUM(M104:M105)</f>
        <v>136.6</v>
      </c>
      <c r="N106" s="191">
        <f t="shared" si="23"/>
        <v>674.1</v>
      </c>
      <c r="O106" s="191">
        <f t="shared" si="23"/>
        <v>187.82</v>
      </c>
      <c r="P106" s="191">
        <f t="shared" si="23"/>
        <v>998.52</v>
      </c>
      <c r="Q106" s="191">
        <f t="shared" si="23"/>
        <v>799.09999999999991</v>
      </c>
      <c r="R106" s="191">
        <f t="shared" si="23"/>
        <v>1797.6200000000001</v>
      </c>
      <c r="S106" s="191">
        <f t="shared" si="23"/>
        <v>252.5799999999999</v>
      </c>
      <c r="T106" s="191">
        <f t="shared" si="23"/>
        <v>2050.1999999999998</v>
      </c>
      <c r="U106" s="191">
        <f t="shared" si="23"/>
        <v>116907.04000000001</v>
      </c>
      <c r="V106" s="85">
        <v>254857.35</v>
      </c>
      <c r="W106" s="4" t="s">
        <v>36</v>
      </c>
    </row>
    <row r="107" spans="4:23" ht="15.95" customHeight="1" x14ac:dyDescent="0.2">
      <c r="D107" s="192">
        <f>IF(K107="","",COUNTA($K$10:K107))</f>
        <v>25</v>
      </c>
      <c r="E107" s="185" t="s">
        <v>21</v>
      </c>
      <c r="F107" s="185">
        <v>29</v>
      </c>
      <c r="G107" s="185">
        <v>8</v>
      </c>
      <c r="H107" s="185">
        <v>1</v>
      </c>
      <c r="I107" s="185">
        <v>2.5</v>
      </c>
      <c r="J107" s="84" t="s">
        <v>162</v>
      </c>
      <c r="K107" s="185" t="s">
        <v>22</v>
      </c>
      <c r="L107" s="195" t="s">
        <v>16</v>
      </c>
      <c r="M107" s="196">
        <v>13.5</v>
      </c>
      <c r="N107" s="196">
        <v>43.29</v>
      </c>
      <c r="O107" s="196">
        <v>13.71</v>
      </c>
      <c r="P107" s="197">
        <v>70.5</v>
      </c>
      <c r="Q107" s="196">
        <v>37.32</v>
      </c>
      <c r="R107" s="197">
        <v>107.82</v>
      </c>
      <c r="S107" s="197">
        <v>15.150000000000006</v>
      </c>
      <c r="T107" s="196">
        <v>122.97</v>
      </c>
      <c r="U107" s="198">
        <v>8879.2199999999993</v>
      </c>
      <c r="V107" s="85" t="s">
        <v>36</v>
      </c>
      <c r="W107" s="4" t="s">
        <v>177</v>
      </c>
    </row>
    <row r="108" spans="4:23" ht="15.95" customHeight="1" x14ac:dyDescent="0.2">
      <c r="D108" s="192" t="str">
        <f>IF(K108="","",COUNTA($K$10:K108))</f>
        <v/>
      </c>
      <c r="E108" s="185" t="s">
        <v>36</v>
      </c>
      <c r="F108" s="185" t="s">
        <v>36</v>
      </c>
      <c r="G108" s="185" t="s">
        <v>36</v>
      </c>
      <c r="H108" s="185" t="s">
        <v>36</v>
      </c>
      <c r="I108" s="185" t="s">
        <v>36</v>
      </c>
      <c r="J108" s="84"/>
      <c r="K108" s="185"/>
      <c r="L108" s="195" t="s">
        <v>17</v>
      </c>
      <c r="M108" s="196">
        <v>126.66</v>
      </c>
      <c r="N108" s="196">
        <v>110.6</v>
      </c>
      <c r="O108" s="196">
        <v>9.42</v>
      </c>
      <c r="P108" s="197">
        <v>246.67999999999998</v>
      </c>
      <c r="Q108" s="196">
        <v>177.41</v>
      </c>
      <c r="R108" s="197">
        <v>424.09</v>
      </c>
      <c r="S108" s="197">
        <v>70.110000000000014</v>
      </c>
      <c r="T108" s="196">
        <v>494.2</v>
      </c>
      <c r="U108" s="198">
        <v>7188.13</v>
      </c>
      <c r="V108" s="85" t="s">
        <v>36</v>
      </c>
      <c r="W108" s="4" t="s">
        <v>36</v>
      </c>
    </row>
    <row r="109" spans="4:23" ht="15.95" customHeight="1" x14ac:dyDescent="0.2">
      <c r="D109" s="192" t="str">
        <f>IF(K109="","",COUNTA($K$10:K109))</f>
        <v/>
      </c>
      <c r="E109" s="185"/>
      <c r="F109" s="185"/>
      <c r="G109" s="185"/>
      <c r="H109" s="185"/>
      <c r="I109" s="185"/>
      <c r="J109" s="84"/>
      <c r="K109" s="185"/>
      <c r="L109" s="190" t="s">
        <v>14</v>
      </c>
      <c r="M109" s="191">
        <f t="shared" ref="M109:U109" si="24">SUM(M107:M108)</f>
        <v>140.16</v>
      </c>
      <c r="N109" s="191">
        <f t="shared" si="24"/>
        <v>153.88999999999999</v>
      </c>
      <c r="O109" s="191">
        <f t="shared" si="24"/>
        <v>23.130000000000003</v>
      </c>
      <c r="P109" s="191">
        <f t="shared" si="24"/>
        <v>317.17999999999995</v>
      </c>
      <c r="Q109" s="191">
        <f t="shared" si="24"/>
        <v>214.73</v>
      </c>
      <c r="R109" s="191">
        <f t="shared" si="24"/>
        <v>531.91</v>
      </c>
      <c r="S109" s="191">
        <f t="shared" si="24"/>
        <v>85.260000000000019</v>
      </c>
      <c r="T109" s="191">
        <f t="shared" si="24"/>
        <v>617.16999999999996</v>
      </c>
      <c r="U109" s="191">
        <f t="shared" si="24"/>
        <v>16067.349999999999</v>
      </c>
      <c r="V109" s="85">
        <v>47720.03</v>
      </c>
      <c r="W109" s="4" t="s">
        <v>36</v>
      </c>
    </row>
    <row r="110" spans="4:23" ht="15.95" customHeight="1" x14ac:dyDescent="0.2">
      <c r="D110" s="192">
        <f>IF(K110="","",COUNTA($K$10:K110))</f>
        <v>26</v>
      </c>
      <c r="E110" s="185" t="s">
        <v>21</v>
      </c>
      <c r="F110" s="185">
        <v>29</v>
      </c>
      <c r="G110" s="185">
        <v>18</v>
      </c>
      <c r="H110" s="185">
        <v>2</v>
      </c>
      <c r="I110" s="185">
        <v>3.5</v>
      </c>
      <c r="J110" s="84" t="s">
        <v>162</v>
      </c>
      <c r="K110" s="185" t="s">
        <v>22</v>
      </c>
      <c r="L110" s="195" t="s">
        <v>16</v>
      </c>
      <c r="M110" s="196">
        <v>16.3</v>
      </c>
      <c r="N110" s="196">
        <v>45.68</v>
      </c>
      <c r="O110" s="196">
        <v>14</v>
      </c>
      <c r="P110" s="197">
        <v>75.98</v>
      </c>
      <c r="Q110" s="196">
        <v>122.29</v>
      </c>
      <c r="R110" s="197">
        <v>198.27</v>
      </c>
      <c r="S110" s="197">
        <v>25.519999999999982</v>
      </c>
      <c r="T110" s="196">
        <v>223.79</v>
      </c>
      <c r="U110" s="198">
        <v>10510.92</v>
      </c>
      <c r="V110" s="85" t="s">
        <v>36</v>
      </c>
      <c r="W110" s="4" t="s">
        <v>177</v>
      </c>
    </row>
    <row r="111" spans="4:23" ht="15.95" customHeight="1" x14ac:dyDescent="0.2">
      <c r="D111" s="192" t="str">
        <f>IF(K111="","",COUNTA($K$10:K111))</f>
        <v/>
      </c>
      <c r="E111" s="185" t="s">
        <v>36</v>
      </c>
      <c r="F111" s="185" t="s">
        <v>36</v>
      </c>
      <c r="G111" s="185" t="s">
        <v>36</v>
      </c>
      <c r="H111" s="185" t="s">
        <v>36</v>
      </c>
      <c r="I111" s="185" t="s">
        <v>36</v>
      </c>
      <c r="J111" s="84"/>
      <c r="K111" s="185"/>
      <c r="L111" s="195" t="s">
        <v>18</v>
      </c>
      <c r="M111" s="196">
        <v>8.4600000000000009</v>
      </c>
      <c r="N111" s="196">
        <v>38.49</v>
      </c>
      <c r="O111" s="196">
        <v>4.25</v>
      </c>
      <c r="P111" s="197">
        <v>51.2</v>
      </c>
      <c r="Q111" s="196">
        <v>84.73</v>
      </c>
      <c r="R111" s="197">
        <v>135.93</v>
      </c>
      <c r="S111" s="197">
        <v>19.150000000000006</v>
      </c>
      <c r="T111" s="196">
        <v>155.08000000000001</v>
      </c>
      <c r="U111" s="198">
        <v>4076.08</v>
      </c>
      <c r="V111" s="85" t="s">
        <v>36</v>
      </c>
      <c r="W111" s="4" t="s">
        <v>36</v>
      </c>
    </row>
    <row r="112" spans="4:23" ht="15.95" customHeight="1" x14ac:dyDescent="0.2">
      <c r="D112" s="192" t="str">
        <f>IF(K112="","",COUNTA($K$10:K112))</f>
        <v/>
      </c>
      <c r="E112" s="185" t="s">
        <v>36</v>
      </c>
      <c r="F112" s="185" t="s">
        <v>36</v>
      </c>
      <c r="G112" s="185" t="s">
        <v>36</v>
      </c>
      <c r="H112" s="185" t="s">
        <v>36</v>
      </c>
      <c r="I112" s="185" t="s">
        <v>36</v>
      </c>
      <c r="J112" s="84"/>
      <c r="K112" s="185"/>
      <c r="L112" s="195" t="s">
        <v>17</v>
      </c>
      <c r="M112" s="196">
        <v>56.84</v>
      </c>
      <c r="N112" s="196">
        <v>95.82</v>
      </c>
      <c r="O112" s="196">
        <v>8.26</v>
      </c>
      <c r="P112" s="197">
        <v>160.91999999999999</v>
      </c>
      <c r="Q112" s="196">
        <v>175.27</v>
      </c>
      <c r="R112" s="197">
        <v>336.19</v>
      </c>
      <c r="S112" s="197">
        <v>63.079999999999984</v>
      </c>
      <c r="T112" s="196">
        <v>399.27</v>
      </c>
      <c r="U112" s="198">
        <v>4511.05</v>
      </c>
      <c r="V112" s="85" t="s">
        <v>36</v>
      </c>
      <c r="W112" s="4" t="s">
        <v>36</v>
      </c>
    </row>
    <row r="113" spans="4:23" ht="15.95" customHeight="1" x14ac:dyDescent="0.2">
      <c r="D113" s="192" t="str">
        <f>IF(K113="","",COUNTA($K$10:K113))</f>
        <v/>
      </c>
      <c r="E113" s="185"/>
      <c r="F113" s="185"/>
      <c r="G113" s="185"/>
      <c r="H113" s="185"/>
      <c r="I113" s="185"/>
      <c r="J113" s="84"/>
      <c r="K113" s="185"/>
      <c r="L113" s="190" t="s">
        <v>14</v>
      </c>
      <c r="M113" s="191">
        <f t="shared" ref="M113:U113" si="25">SUM(M110:M112)</f>
        <v>81.600000000000009</v>
      </c>
      <c r="N113" s="191">
        <f t="shared" si="25"/>
        <v>179.99</v>
      </c>
      <c r="O113" s="191">
        <f t="shared" si="25"/>
        <v>26.509999999999998</v>
      </c>
      <c r="P113" s="191">
        <f t="shared" si="25"/>
        <v>288.10000000000002</v>
      </c>
      <c r="Q113" s="191">
        <f t="shared" si="25"/>
        <v>382.29</v>
      </c>
      <c r="R113" s="191">
        <f t="shared" si="25"/>
        <v>670.3900000000001</v>
      </c>
      <c r="S113" s="191">
        <f t="shared" si="25"/>
        <v>107.74999999999997</v>
      </c>
      <c r="T113" s="191">
        <f t="shared" si="25"/>
        <v>778.14</v>
      </c>
      <c r="U113" s="191">
        <f t="shared" si="25"/>
        <v>19098.05</v>
      </c>
      <c r="V113" s="85">
        <v>63405.53</v>
      </c>
      <c r="W113" s="4" t="s">
        <v>36</v>
      </c>
    </row>
    <row r="114" spans="4:23" ht="15.95" customHeight="1" x14ac:dyDescent="0.2">
      <c r="D114" s="192">
        <f>IF(K114="","",COUNTA($K$10:K114))</f>
        <v>27</v>
      </c>
      <c r="E114" s="185" t="s">
        <v>21</v>
      </c>
      <c r="F114" s="185">
        <v>29</v>
      </c>
      <c r="G114" s="185">
        <v>31</v>
      </c>
      <c r="H114" s="185">
        <v>3</v>
      </c>
      <c r="I114" s="185">
        <v>2.2999999999999998</v>
      </c>
      <c r="J114" s="84" t="s">
        <v>162</v>
      </c>
      <c r="K114" s="185" t="s">
        <v>22</v>
      </c>
      <c r="L114" s="195" t="s">
        <v>16</v>
      </c>
      <c r="M114" s="196">
        <v>20.85</v>
      </c>
      <c r="N114" s="196">
        <v>46.78</v>
      </c>
      <c r="O114" s="196">
        <v>11.37</v>
      </c>
      <c r="P114" s="197">
        <v>79</v>
      </c>
      <c r="Q114" s="196">
        <v>32.18</v>
      </c>
      <c r="R114" s="197">
        <v>111.18</v>
      </c>
      <c r="S114" s="197">
        <v>15.919999999999987</v>
      </c>
      <c r="T114" s="196">
        <v>127.1</v>
      </c>
      <c r="U114" s="198">
        <v>10381.23</v>
      </c>
      <c r="V114" s="85" t="s">
        <v>36</v>
      </c>
      <c r="W114" s="4" t="s">
        <v>177</v>
      </c>
    </row>
    <row r="115" spans="4:23" ht="15.95" customHeight="1" x14ac:dyDescent="0.2">
      <c r="D115" s="192" t="str">
        <f>IF(K115="","",COUNTA($K$10:K115))</f>
        <v/>
      </c>
      <c r="E115" s="185" t="s">
        <v>36</v>
      </c>
      <c r="F115" s="185" t="s">
        <v>36</v>
      </c>
      <c r="G115" s="185" t="s">
        <v>36</v>
      </c>
      <c r="H115" s="185" t="s">
        <v>36</v>
      </c>
      <c r="I115" s="185" t="s">
        <v>36</v>
      </c>
      <c r="J115" s="84"/>
      <c r="K115" s="185"/>
      <c r="L115" s="195" t="s">
        <v>17</v>
      </c>
      <c r="M115" s="196">
        <v>186.66</v>
      </c>
      <c r="N115" s="196">
        <v>128.38</v>
      </c>
      <c r="O115" s="196">
        <v>10.86</v>
      </c>
      <c r="P115" s="197">
        <v>325.89999999999998</v>
      </c>
      <c r="Q115" s="196">
        <v>127.66</v>
      </c>
      <c r="R115" s="197">
        <v>453.55999999999995</v>
      </c>
      <c r="S115" s="197">
        <v>62.82000000000005</v>
      </c>
      <c r="T115" s="196">
        <v>516.38</v>
      </c>
      <c r="U115" s="198">
        <v>9579.09</v>
      </c>
      <c r="V115" s="85" t="s">
        <v>36</v>
      </c>
      <c r="W115" s="4" t="s">
        <v>36</v>
      </c>
    </row>
    <row r="116" spans="4:23" ht="15.95" customHeight="1" x14ac:dyDescent="0.2">
      <c r="D116" s="192" t="str">
        <f>IF(K116="","",COUNTA($K$10:K116))</f>
        <v/>
      </c>
      <c r="E116" s="185"/>
      <c r="F116" s="185"/>
      <c r="G116" s="185"/>
      <c r="H116" s="185"/>
      <c r="I116" s="185"/>
      <c r="J116" s="84"/>
      <c r="K116" s="185"/>
      <c r="L116" s="190" t="s">
        <v>14</v>
      </c>
      <c r="M116" s="191">
        <f t="shared" ref="M116:U116" si="26">SUM(M114:M115)</f>
        <v>207.51</v>
      </c>
      <c r="N116" s="191">
        <f t="shared" si="26"/>
        <v>175.16</v>
      </c>
      <c r="O116" s="191">
        <f t="shared" si="26"/>
        <v>22.229999999999997</v>
      </c>
      <c r="P116" s="191">
        <f t="shared" si="26"/>
        <v>404.9</v>
      </c>
      <c r="Q116" s="191">
        <f t="shared" si="26"/>
        <v>159.84</v>
      </c>
      <c r="R116" s="191">
        <f t="shared" si="26"/>
        <v>564.74</v>
      </c>
      <c r="S116" s="191">
        <f t="shared" si="26"/>
        <v>78.740000000000038</v>
      </c>
      <c r="T116" s="191">
        <f t="shared" si="26"/>
        <v>643.48</v>
      </c>
      <c r="U116" s="191">
        <f t="shared" si="26"/>
        <v>19960.32</v>
      </c>
      <c r="V116" s="85">
        <v>49102.39</v>
      </c>
      <c r="W116" s="4" t="s">
        <v>36</v>
      </c>
    </row>
    <row r="117" spans="4:23" ht="15.95" customHeight="1" x14ac:dyDescent="0.2">
      <c r="D117" s="192">
        <f>IF(K117="","",COUNTA($K$10:K117))</f>
        <v>28</v>
      </c>
      <c r="E117" s="185" t="s">
        <v>21</v>
      </c>
      <c r="F117" s="185">
        <v>32</v>
      </c>
      <c r="G117" s="185">
        <v>7</v>
      </c>
      <c r="H117" s="185">
        <v>2</v>
      </c>
      <c r="I117" s="185">
        <v>3.7</v>
      </c>
      <c r="J117" s="84" t="s">
        <v>162</v>
      </c>
      <c r="K117" s="185" t="s">
        <v>22</v>
      </c>
      <c r="L117" s="195" t="s">
        <v>17</v>
      </c>
      <c r="M117" s="196">
        <v>126.88</v>
      </c>
      <c r="N117" s="196">
        <v>167.7</v>
      </c>
      <c r="O117" s="196">
        <v>12.45</v>
      </c>
      <c r="P117" s="197">
        <v>307.02999999999997</v>
      </c>
      <c r="Q117" s="196">
        <v>247.06</v>
      </c>
      <c r="R117" s="197">
        <v>554.08999999999992</v>
      </c>
      <c r="S117" s="197">
        <v>94.82000000000005</v>
      </c>
      <c r="T117" s="196">
        <v>648.91</v>
      </c>
      <c r="U117" s="198">
        <v>8304.76</v>
      </c>
      <c r="V117" s="85" t="s">
        <v>36</v>
      </c>
      <c r="W117" s="4" t="s">
        <v>178</v>
      </c>
    </row>
    <row r="118" spans="4:23" ht="15.95" customHeight="1" x14ac:dyDescent="0.2">
      <c r="D118" s="192" t="str">
        <f>IF(K118="","",COUNTA($K$10:K118))</f>
        <v/>
      </c>
      <c r="E118" s="185"/>
      <c r="F118" s="185"/>
      <c r="G118" s="185"/>
      <c r="H118" s="185"/>
      <c r="I118" s="185"/>
      <c r="J118" s="84"/>
      <c r="K118" s="185"/>
      <c r="L118" s="190" t="s">
        <v>14</v>
      </c>
      <c r="M118" s="191">
        <f t="shared" ref="M118:U118" si="27">SUM(M117:M117)</f>
        <v>126.88</v>
      </c>
      <c r="N118" s="191">
        <f t="shared" si="27"/>
        <v>167.7</v>
      </c>
      <c r="O118" s="191">
        <f t="shared" si="27"/>
        <v>12.45</v>
      </c>
      <c r="P118" s="191">
        <f t="shared" si="27"/>
        <v>307.02999999999997</v>
      </c>
      <c r="Q118" s="191">
        <f t="shared" si="27"/>
        <v>247.06</v>
      </c>
      <c r="R118" s="191">
        <f t="shared" si="27"/>
        <v>554.08999999999992</v>
      </c>
      <c r="S118" s="191">
        <f t="shared" si="27"/>
        <v>94.82000000000005</v>
      </c>
      <c r="T118" s="191">
        <f t="shared" si="27"/>
        <v>648.91</v>
      </c>
      <c r="U118" s="191">
        <f t="shared" si="27"/>
        <v>8304.76</v>
      </c>
      <c r="V118" s="85">
        <v>55060.56</v>
      </c>
      <c r="W118" s="4" t="s">
        <v>36</v>
      </c>
    </row>
    <row r="119" spans="4:23" ht="15.95" customHeight="1" x14ac:dyDescent="0.2">
      <c r="D119" s="192">
        <f>IF(K119="","",COUNTA($K$10:K119))</f>
        <v>29</v>
      </c>
      <c r="E119" s="185" t="s">
        <v>21</v>
      </c>
      <c r="F119" s="185">
        <v>33</v>
      </c>
      <c r="G119" s="185">
        <v>25</v>
      </c>
      <c r="H119" s="185">
        <v>3</v>
      </c>
      <c r="I119" s="185">
        <v>4.3</v>
      </c>
      <c r="J119" s="84" t="s">
        <v>162</v>
      </c>
      <c r="K119" s="185" t="s">
        <v>22</v>
      </c>
      <c r="L119" s="188" t="s">
        <v>16</v>
      </c>
      <c r="M119" s="197">
        <v>21.5</v>
      </c>
      <c r="N119" s="197">
        <v>46.58</v>
      </c>
      <c r="O119" s="197">
        <v>13.35</v>
      </c>
      <c r="P119" s="197">
        <v>81.429999999999993</v>
      </c>
      <c r="Q119" s="197">
        <v>94.64</v>
      </c>
      <c r="R119" s="197">
        <v>176.07</v>
      </c>
      <c r="S119" s="197">
        <v>23.200000000000017</v>
      </c>
      <c r="T119" s="197">
        <v>199.27</v>
      </c>
      <c r="U119" s="189">
        <v>11206.89</v>
      </c>
      <c r="V119" s="85" t="s">
        <v>36</v>
      </c>
      <c r="W119" s="4" t="s">
        <v>177</v>
      </c>
    </row>
    <row r="120" spans="4:23" ht="15.95" customHeight="1" x14ac:dyDescent="0.2">
      <c r="D120" s="192" t="str">
        <f>IF(K120="","",COUNTA($K$10:K120))</f>
        <v/>
      </c>
      <c r="E120" s="185" t="s">
        <v>36</v>
      </c>
      <c r="F120" s="185" t="s">
        <v>36</v>
      </c>
      <c r="G120" s="185" t="s">
        <v>36</v>
      </c>
      <c r="H120" s="185" t="s">
        <v>36</v>
      </c>
      <c r="I120" s="185" t="s">
        <v>36</v>
      </c>
      <c r="J120" s="84"/>
      <c r="K120" s="185"/>
      <c r="L120" s="195" t="s">
        <v>17</v>
      </c>
      <c r="M120" s="196">
        <v>197.98</v>
      </c>
      <c r="N120" s="196">
        <v>180.48</v>
      </c>
      <c r="O120" s="196">
        <v>15.52</v>
      </c>
      <c r="P120" s="197">
        <v>393.97999999999996</v>
      </c>
      <c r="Q120" s="196">
        <v>290.3</v>
      </c>
      <c r="R120" s="197">
        <v>684.28</v>
      </c>
      <c r="S120" s="197">
        <v>114.44000000000005</v>
      </c>
      <c r="T120" s="196">
        <v>798.72</v>
      </c>
      <c r="U120" s="198">
        <v>11446.64</v>
      </c>
      <c r="V120" s="85" t="s">
        <v>36</v>
      </c>
      <c r="W120" s="4" t="s">
        <v>36</v>
      </c>
    </row>
    <row r="121" spans="4:23" ht="15.95" customHeight="1" x14ac:dyDescent="0.2">
      <c r="D121" s="192" t="str">
        <f>IF(K121="","",COUNTA($K$10:K121))</f>
        <v/>
      </c>
      <c r="E121" s="185"/>
      <c r="F121" s="185"/>
      <c r="G121" s="185"/>
      <c r="H121" s="185"/>
      <c r="I121" s="185"/>
      <c r="J121" s="84"/>
      <c r="K121" s="185"/>
      <c r="L121" s="190" t="s">
        <v>14</v>
      </c>
      <c r="M121" s="191">
        <f t="shared" ref="M121:U121" si="28">SUM(M119:M120)</f>
        <v>219.48</v>
      </c>
      <c r="N121" s="191">
        <f t="shared" si="28"/>
        <v>227.06</v>
      </c>
      <c r="O121" s="191">
        <f t="shared" si="28"/>
        <v>28.869999999999997</v>
      </c>
      <c r="P121" s="191">
        <f t="shared" si="28"/>
        <v>475.40999999999997</v>
      </c>
      <c r="Q121" s="191">
        <f t="shared" si="28"/>
        <v>384.94</v>
      </c>
      <c r="R121" s="191">
        <f t="shared" si="28"/>
        <v>860.34999999999991</v>
      </c>
      <c r="S121" s="191">
        <f t="shared" si="28"/>
        <v>137.64000000000007</v>
      </c>
      <c r="T121" s="191">
        <f t="shared" si="28"/>
        <v>997.99</v>
      </c>
      <c r="U121" s="191">
        <f t="shared" si="28"/>
        <v>22653.53</v>
      </c>
      <c r="V121" s="85">
        <v>77022</v>
      </c>
      <c r="W121" s="4" t="s">
        <v>36</v>
      </c>
    </row>
    <row r="122" spans="4:23" ht="15.95" customHeight="1" x14ac:dyDescent="0.2">
      <c r="D122" s="192">
        <f>IF(K122="","",COUNTA($K$10:K122))</f>
        <v>30</v>
      </c>
      <c r="E122" s="185" t="s">
        <v>21</v>
      </c>
      <c r="F122" s="185">
        <v>34</v>
      </c>
      <c r="G122" s="185">
        <v>5</v>
      </c>
      <c r="H122" s="185">
        <v>1</v>
      </c>
      <c r="I122" s="185">
        <v>4.3</v>
      </c>
      <c r="J122" s="84" t="s">
        <v>162</v>
      </c>
      <c r="K122" s="185" t="s">
        <v>22</v>
      </c>
      <c r="L122" s="195" t="s">
        <v>16</v>
      </c>
      <c r="M122" s="196">
        <v>51.57</v>
      </c>
      <c r="N122" s="196">
        <v>137.6</v>
      </c>
      <c r="O122" s="196">
        <v>28.24</v>
      </c>
      <c r="P122" s="197">
        <v>217.41</v>
      </c>
      <c r="Q122" s="196">
        <v>150.28</v>
      </c>
      <c r="R122" s="197">
        <v>367.69</v>
      </c>
      <c r="S122" s="197">
        <v>50.490000000000009</v>
      </c>
      <c r="T122" s="196">
        <v>418.18</v>
      </c>
      <c r="U122" s="198">
        <v>27688.87</v>
      </c>
      <c r="V122" s="85" t="s">
        <v>36</v>
      </c>
      <c r="W122" s="4" t="s">
        <v>177</v>
      </c>
    </row>
    <row r="123" spans="4:23" ht="15.95" customHeight="1" x14ac:dyDescent="0.2">
      <c r="D123" s="192" t="str">
        <f>IF(K123="","",COUNTA($K$10:K123))</f>
        <v/>
      </c>
      <c r="E123" s="185" t="s">
        <v>36</v>
      </c>
      <c r="F123" s="185" t="s">
        <v>36</v>
      </c>
      <c r="G123" s="185" t="s">
        <v>36</v>
      </c>
      <c r="H123" s="185" t="s">
        <v>36</v>
      </c>
      <c r="I123" s="185" t="s">
        <v>36</v>
      </c>
      <c r="J123" s="84"/>
      <c r="K123" s="185"/>
      <c r="L123" s="195" t="s">
        <v>18</v>
      </c>
      <c r="M123" s="196">
        <v>5.68</v>
      </c>
      <c r="N123" s="196">
        <v>33.409999999999997</v>
      </c>
      <c r="O123" s="196">
        <v>6.53</v>
      </c>
      <c r="P123" s="197">
        <v>45.62</v>
      </c>
      <c r="Q123" s="196">
        <v>67.34</v>
      </c>
      <c r="R123" s="197">
        <v>112.96000000000001</v>
      </c>
      <c r="S123" s="197">
        <v>15.289999999999992</v>
      </c>
      <c r="T123" s="196">
        <v>128.25</v>
      </c>
      <c r="U123" s="198">
        <v>3298.31</v>
      </c>
      <c r="V123" s="85" t="s">
        <v>36</v>
      </c>
      <c r="W123" s="4" t="s">
        <v>36</v>
      </c>
    </row>
    <row r="124" spans="4:23" ht="15.95" customHeight="1" x14ac:dyDescent="0.2">
      <c r="D124" s="192" t="str">
        <f>IF(K124="","",COUNTA($K$10:K124))</f>
        <v/>
      </c>
      <c r="E124" s="185" t="s">
        <v>36</v>
      </c>
      <c r="F124" s="185" t="s">
        <v>36</v>
      </c>
      <c r="G124" s="185" t="s">
        <v>36</v>
      </c>
      <c r="H124" s="185" t="s">
        <v>36</v>
      </c>
      <c r="I124" s="185" t="s">
        <v>36</v>
      </c>
      <c r="J124" s="84"/>
      <c r="K124" s="185"/>
      <c r="L124" s="195" t="s">
        <v>17</v>
      </c>
      <c r="M124" s="196">
        <v>8.57</v>
      </c>
      <c r="N124" s="196">
        <v>60.08</v>
      </c>
      <c r="O124" s="196">
        <v>6.4</v>
      </c>
      <c r="P124" s="197">
        <v>75.050000000000011</v>
      </c>
      <c r="Q124" s="196">
        <v>65.37</v>
      </c>
      <c r="R124" s="197">
        <v>140.42000000000002</v>
      </c>
      <c r="S124" s="197">
        <v>24.569999999999993</v>
      </c>
      <c r="T124" s="196">
        <v>164.99</v>
      </c>
      <c r="U124" s="198">
        <v>1828.01</v>
      </c>
      <c r="V124" s="85" t="s">
        <v>36</v>
      </c>
      <c r="W124" s="4" t="s">
        <v>36</v>
      </c>
    </row>
    <row r="125" spans="4:23" ht="15.95" customHeight="1" x14ac:dyDescent="0.2">
      <c r="D125" s="192" t="str">
        <f>IF(K125="","",COUNTA($K$10:K125))</f>
        <v/>
      </c>
      <c r="E125" s="185"/>
      <c r="F125" s="185"/>
      <c r="G125" s="185"/>
      <c r="H125" s="185"/>
      <c r="I125" s="185"/>
      <c r="J125" s="84"/>
      <c r="K125" s="185"/>
      <c r="L125" s="190" t="s">
        <v>14</v>
      </c>
      <c r="M125" s="191">
        <f t="shared" ref="M125:U125" si="29">SUM(M122:M124)</f>
        <v>65.819999999999993</v>
      </c>
      <c r="N125" s="191">
        <f t="shared" si="29"/>
        <v>231.08999999999997</v>
      </c>
      <c r="O125" s="191">
        <f t="shared" si="29"/>
        <v>41.169999999999995</v>
      </c>
      <c r="P125" s="191">
        <f t="shared" si="29"/>
        <v>338.08</v>
      </c>
      <c r="Q125" s="191">
        <f t="shared" si="29"/>
        <v>282.99</v>
      </c>
      <c r="R125" s="191">
        <f t="shared" si="29"/>
        <v>621.06999999999994</v>
      </c>
      <c r="S125" s="191">
        <f t="shared" si="29"/>
        <v>90.35</v>
      </c>
      <c r="T125" s="191">
        <f t="shared" si="29"/>
        <v>711.42000000000007</v>
      </c>
      <c r="U125" s="191">
        <f t="shared" si="29"/>
        <v>32815.19</v>
      </c>
      <c r="V125" s="85">
        <v>87288.41</v>
      </c>
      <c r="W125" s="4" t="s">
        <v>36</v>
      </c>
    </row>
    <row r="126" spans="4:23" ht="15.95" customHeight="1" x14ac:dyDescent="0.2">
      <c r="D126" s="192">
        <f>IF(K126="","",COUNTA($K$10:K126))</f>
        <v>31</v>
      </c>
      <c r="E126" s="185" t="s">
        <v>21</v>
      </c>
      <c r="F126" s="185">
        <v>34</v>
      </c>
      <c r="G126" s="185">
        <v>11</v>
      </c>
      <c r="H126" s="185">
        <v>2</v>
      </c>
      <c r="I126" s="185">
        <v>4.7</v>
      </c>
      <c r="J126" s="84" t="s">
        <v>162</v>
      </c>
      <c r="K126" s="185" t="s">
        <v>22</v>
      </c>
      <c r="L126" s="195" t="s">
        <v>16</v>
      </c>
      <c r="M126" s="196">
        <v>41.91</v>
      </c>
      <c r="N126" s="196">
        <v>148.04</v>
      </c>
      <c r="O126" s="196">
        <v>33.68</v>
      </c>
      <c r="P126" s="197">
        <v>223.63</v>
      </c>
      <c r="Q126" s="196">
        <v>206.62</v>
      </c>
      <c r="R126" s="197">
        <v>430.25</v>
      </c>
      <c r="S126" s="197">
        <v>58.009999999999991</v>
      </c>
      <c r="T126" s="196">
        <v>488.26</v>
      </c>
      <c r="U126" s="198">
        <v>28174.63</v>
      </c>
      <c r="V126" s="85" t="s">
        <v>36</v>
      </c>
      <c r="W126" s="4" t="s">
        <v>177</v>
      </c>
    </row>
    <row r="127" spans="4:23" ht="15.95" customHeight="1" x14ac:dyDescent="0.2">
      <c r="D127" s="192" t="str">
        <f>IF(K127="","",COUNTA($K$10:K127))</f>
        <v/>
      </c>
      <c r="E127" s="185" t="s">
        <v>36</v>
      </c>
      <c r="F127" s="185" t="s">
        <v>36</v>
      </c>
      <c r="G127" s="185" t="s">
        <v>36</v>
      </c>
      <c r="H127" s="185" t="s">
        <v>36</v>
      </c>
      <c r="I127" s="185" t="s">
        <v>36</v>
      </c>
      <c r="J127" s="84"/>
      <c r="K127" s="185"/>
      <c r="L127" s="195" t="s">
        <v>18</v>
      </c>
      <c r="M127" s="196">
        <v>0.05</v>
      </c>
      <c r="N127" s="196">
        <v>9.51</v>
      </c>
      <c r="O127" s="196">
        <v>3.48</v>
      </c>
      <c r="P127" s="197">
        <v>13.040000000000001</v>
      </c>
      <c r="Q127" s="196">
        <v>15.16</v>
      </c>
      <c r="R127" s="197">
        <v>28.200000000000003</v>
      </c>
      <c r="S127" s="197">
        <v>3.4699999999999989</v>
      </c>
      <c r="T127" s="196">
        <v>31.67</v>
      </c>
      <c r="U127" s="198">
        <v>836.94</v>
      </c>
      <c r="V127" s="85" t="s">
        <v>36</v>
      </c>
      <c r="W127" s="4" t="s">
        <v>36</v>
      </c>
    </row>
    <row r="128" spans="4:23" ht="15.95" customHeight="1" x14ac:dyDescent="0.2">
      <c r="D128" s="192" t="str">
        <f>IF(K128="","",COUNTA($K$10:K128))</f>
        <v/>
      </c>
      <c r="E128" s="185" t="s">
        <v>36</v>
      </c>
      <c r="F128" s="185" t="s">
        <v>36</v>
      </c>
      <c r="G128" s="185" t="s">
        <v>36</v>
      </c>
      <c r="H128" s="185" t="s">
        <v>36</v>
      </c>
      <c r="I128" s="185" t="s">
        <v>36</v>
      </c>
      <c r="J128" s="84"/>
      <c r="K128" s="185"/>
      <c r="L128" s="195" t="s">
        <v>17</v>
      </c>
      <c r="M128" s="196">
        <v>32.51</v>
      </c>
      <c r="N128" s="196">
        <v>71.52</v>
      </c>
      <c r="O128" s="196">
        <v>4.13</v>
      </c>
      <c r="P128" s="197">
        <v>108.16</v>
      </c>
      <c r="Q128" s="196">
        <v>107.38</v>
      </c>
      <c r="R128" s="197">
        <v>215.54</v>
      </c>
      <c r="S128" s="197">
        <v>38.650000000000006</v>
      </c>
      <c r="T128" s="196">
        <v>254.19</v>
      </c>
      <c r="U128" s="198">
        <v>2854.03</v>
      </c>
      <c r="V128" s="85" t="s">
        <v>36</v>
      </c>
      <c r="W128" s="4" t="s">
        <v>36</v>
      </c>
    </row>
    <row r="129" spans="4:23" ht="15.95" customHeight="1" x14ac:dyDescent="0.2">
      <c r="D129" s="192" t="str">
        <f>IF(K129="","",COUNTA($K$10:K129))</f>
        <v/>
      </c>
      <c r="E129" s="185"/>
      <c r="F129" s="185"/>
      <c r="G129" s="185"/>
      <c r="H129" s="185"/>
      <c r="I129" s="185"/>
      <c r="J129" s="84"/>
      <c r="K129" s="185"/>
      <c r="L129" s="190" t="s">
        <v>14</v>
      </c>
      <c r="M129" s="191">
        <f t="shared" ref="M129:U129" si="30">SUM(M126:M128)</f>
        <v>74.47</v>
      </c>
      <c r="N129" s="191">
        <f t="shared" si="30"/>
        <v>229.07</v>
      </c>
      <c r="O129" s="191">
        <f t="shared" si="30"/>
        <v>41.29</v>
      </c>
      <c r="P129" s="191">
        <f t="shared" si="30"/>
        <v>344.83</v>
      </c>
      <c r="Q129" s="191">
        <f t="shared" si="30"/>
        <v>329.15999999999997</v>
      </c>
      <c r="R129" s="191">
        <f t="shared" si="30"/>
        <v>673.99</v>
      </c>
      <c r="S129" s="191">
        <f t="shared" si="30"/>
        <v>100.13</v>
      </c>
      <c r="T129" s="191">
        <f t="shared" si="30"/>
        <v>774.11999999999989</v>
      </c>
      <c r="U129" s="191">
        <f t="shared" si="30"/>
        <v>31865.599999999999</v>
      </c>
      <c r="V129" s="85">
        <v>91135.62</v>
      </c>
      <c r="W129" s="4" t="s">
        <v>36</v>
      </c>
    </row>
    <row r="130" spans="4:23" ht="15.95" customHeight="1" x14ac:dyDescent="0.2">
      <c r="D130" s="192">
        <f>IF(K130="","",COUNTA($K$10:K130))</f>
        <v>32</v>
      </c>
      <c r="E130" s="185" t="s">
        <v>21</v>
      </c>
      <c r="F130" s="185">
        <v>34</v>
      </c>
      <c r="G130" s="185">
        <v>11</v>
      </c>
      <c r="H130" s="185">
        <v>3</v>
      </c>
      <c r="I130" s="185">
        <v>5.3</v>
      </c>
      <c r="J130" s="84" t="s">
        <v>162</v>
      </c>
      <c r="K130" s="185" t="s">
        <v>22</v>
      </c>
      <c r="L130" s="195" t="s">
        <v>16</v>
      </c>
      <c r="M130" s="196">
        <v>52.55</v>
      </c>
      <c r="N130" s="196">
        <v>184.33</v>
      </c>
      <c r="O130" s="196">
        <v>32.79</v>
      </c>
      <c r="P130" s="197">
        <v>269.67</v>
      </c>
      <c r="Q130" s="196">
        <v>210.08</v>
      </c>
      <c r="R130" s="197">
        <v>479.75</v>
      </c>
      <c r="S130" s="197">
        <v>65.309999999999945</v>
      </c>
      <c r="T130" s="196">
        <v>545.05999999999995</v>
      </c>
      <c r="U130" s="198">
        <v>34156.300000000003</v>
      </c>
      <c r="V130" s="85" t="s">
        <v>36</v>
      </c>
      <c r="W130" s="4" t="s">
        <v>177</v>
      </c>
    </row>
    <row r="131" spans="4:23" ht="15.95" customHeight="1" x14ac:dyDescent="0.2">
      <c r="D131" s="192" t="str">
        <f>IF(K131="","",COUNTA($K$10:K131))</f>
        <v/>
      </c>
      <c r="E131" s="185" t="s">
        <v>36</v>
      </c>
      <c r="F131" s="185" t="s">
        <v>36</v>
      </c>
      <c r="G131" s="185" t="s">
        <v>36</v>
      </c>
      <c r="H131" s="185" t="s">
        <v>36</v>
      </c>
      <c r="I131" s="185" t="s">
        <v>36</v>
      </c>
      <c r="J131" s="84"/>
      <c r="K131" s="185"/>
      <c r="L131" s="195" t="s">
        <v>18</v>
      </c>
      <c r="M131" s="196">
        <v>0.25</v>
      </c>
      <c r="N131" s="196">
        <v>18.850000000000001</v>
      </c>
      <c r="O131" s="196">
        <v>4.71</v>
      </c>
      <c r="P131" s="197">
        <v>23.810000000000002</v>
      </c>
      <c r="Q131" s="196">
        <v>24.18</v>
      </c>
      <c r="R131" s="197">
        <v>47.99</v>
      </c>
      <c r="S131" s="197">
        <v>6.0899999999999963</v>
      </c>
      <c r="T131" s="196">
        <v>54.08</v>
      </c>
      <c r="U131" s="198">
        <v>1582.72</v>
      </c>
      <c r="V131" s="85" t="s">
        <v>36</v>
      </c>
      <c r="W131" s="4" t="s">
        <v>36</v>
      </c>
    </row>
    <row r="132" spans="4:23" ht="15.95" customHeight="1" x14ac:dyDescent="0.2">
      <c r="D132" s="192" t="str">
        <f>IF(K132="","",COUNTA($K$10:K132))</f>
        <v/>
      </c>
      <c r="E132" s="185" t="s">
        <v>36</v>
      </c>
      <c r="F132" s="185" t="s">
        <v>36</v>
      </c>
      <c r="G132" s="185" t="s">
        <v>36</v>
      </c>
      <c r="H132" s="185" t="s">
        <v>36</v>
      </c>
      <c r="I132" s="185" t="s">
        <v>36</v>
      </c>
      <c r="J132" s="84"/>
      <c r="K132" s="185"/>
      <c r="L132" s="195" t="s">
        <v>17</v>
      </c>
      <c r="M132" s="196">
        <v>41.08</v>
      </c>
      <c r="N132" s="196">
        <v>79.650000000000006</v>
      </c>
      <c r="O132" s="196">
        <v>4.13</v>
      </c>
      <c r="P132" s="197">
        <v>124.86</v>
      </c>
      <c r="Q132" s="196">
        <v>114.77</v>
      </c>
      <c r="R132" s="197">
        <v>239.63</v>
      </c>
      <c r="S132" s="197">
        <v>42.259999999999991</v>
      </c>
      <c r="T132" s="196">
        <v>281.89</v>
      </c>
      <c r="U132" s="198">
        <v>3321.33</v>
      </c>
      <c r="V132" s="85" t="s">
        <v>36</v>
      </c>
      <c r="W132" s="4" t="s">
        <v>36</v>
      </c>
    </row>
    <row r="133" spans="4:23" ht="15.95" customHeight="1" x14ac:dyDescent="0.2">
      <c r="D133" s="192" t="str">
        <f>IF(K133="","",COUNTA($K$10:K133))</f>
        <v/>
      </c>
      <c r="E133" s="185"/>
      <c r="F133" s="185"/>
      <c r="G133" s="185"/>
      <c r="H133" s="185"/>
      <c r="I133" s="185"/>
      <c r="J133" s="84"/>
      <c r="K133" s="185"/>
      <c r="L133" s="190" t="s">
        <v>14</v>
      </c>
      <c r="M133" s="191">
        <f t="shared" ref="M133:U133" si="31">SUM(M130:M132)</f>
        <v>93.88</v>
      </c>
      <c r="N133" s="191">
        <f t="shared" si="31"/>
        <v>282.83000000000004</v>
      </c>
      <c r="O133" s="191">
        <f t="shared" si="31"/>
        <v>41.63</v>
      </c>
      <c r="P133" s="191">
        <f t="shared" si="31"/>
        <v>418.34000000000003</v>
      </c>
      <c r="Q133" s="191">
        <f t="shared" si="31"/>
        <v>349.03000000000003</v>
      </c>
      <c r="R133" s="191">
        <f t="shared" si="31"/>
        <v>767.37</v>
      </c>
      <c r="S133" s="191">
        <f t="shared" si="31"/>
        <v>113.65999999999994</v>
      </c>
      <c r="T133" s="191">
        <f t="shared" si="31"/>
        <v>881.03</v>
      </c>
      <c r="U133" s="191">
        <f t="shared" si="31"/>
        <v>39060.350000000006</v>
      </c>
      <c r="V133" s="85">
        <v>106244.15</v>
      </c>
      <c r="W133" s="4" t="s">
        <v>36</v>
      </c>
    </row>
    <row r="134" spans="4:23" ht="15.95" customHeight="1" x14ac:dyDescent="0.2">
      <c r="D134" s="192">
        <f>IF(K134="","",COUNTA($K$10:K134))</f>
        <v>33</v>
      </c>
      <c r="E134" s="185" t="s">
        <v>21</v>
      </c>
      <c r="F134" s="185">
        <v>35</v>
      </c>
      <c r="G134" s="185">
        <v>12</v>
      </c>
      <c r="H134" s="185">
        <v>1</v>
      </c>
      <c r="I134" s="185">
        <v>4</v>
      </c>
      <c r="J134" s="84" t="s">
        <v>162</v>
      </c>
      <c r="K134" s="185" t="s">
        <v>22</v>
      </c>
      <c r="L134" s="195" t="s">
        <v>16</v>
      </c>
      <c r="M134" s="196">
        <v>8.42</v>
      </c>
      <c r="N134" s="196">
        <v>32.69</v>
      </c>
      <c r="O134" s="196">
        <v>6.41</v>
      </c>
      <c r="P134" s="197">
        <v>47.519999999999996</v>
      </c>
      <c r="Q134" s="196">
        <v>27.82</v>
      </c>
      <c r="R134" s="197">
        <v>75.34</v>
      </c>
      <c r="S134" s="197">
        <v>10.519999999999996</v>
      </c>
      <c r="T134" s="196">
        <v>85.86</v>
      </c>
      <c r="U134" s="198">
        <v>6149.32</v>
      </c>
      <c r="V134" s="85" t="s">
        <v>36</v>
      </c>
      <c r="W134" s="4" t="s">
        <v>177</v>
      </c>
    </row>
    <row r="135" spans="4:23" ht="15.95" customHeight="1" x14ac:dyDescent="0.2">
      <c r="D135" s="192" t="str">
        <f>IF(K135="","",COUNTA($K$10:K135))</f>
        <v/>
      </c>
      <c r="E135" s="185" t="s">
        <v>36</v>
      </c>
      <c r="F135" s="185" t="s">
        <v>36</v>
      </c>
      <c r="G135" s="185" t="s">
        <v>36</v>
      </c>
      <c r="H135" s="185" t="s">
        <v>36</v>
      </c>
      <c r="I135" s="185" t="s">
        <v>36</v>
      </c>
      <c r="J135" s="84"/>
      <c r="K135" s="185"/>
      <c r="L135" s="195" t="s">
        <v>17</v>
      </c>
      <c r="M135" s="196">
        <v>137.19999999999999</v>
      </c>
      <c r="N135" s="196">
        <v>220.21</v>
      </c>
      <c r="O135" s="196">
        <v>8.1199999999999992</v>
      </c>
      <c r="P135" s="197">
        <v>365.53</v>
      </c>
      <c r="Q135" s="196">
        <v>232.85</v>
      </c>
      <c r="R135" s="197">
        <v>598.38</v>
      </c>
      <c r="S135" s="197">
        <v>95.090000000000032</v>
      </c>
      <c r="T135" s="196">
        <v>693.47</v>
      </c>
      <c r="U135" s="198">
        <v>10305.33</v>
      </c>
      <c r="V135" s="85" t="s">
        <v>36</v>
      </c>
      <c r="W135" s="4" t="s">
        <v>36</v>
      </c>
    </row>
    <row r="136" spans="4:23" ht="15.95" customHeight="1" x14ac:dyDescent="0.2">
      <c r="D136" s="192" t="str">
        <f>IF(K136="","",COUNTA($K$10:K136))</f>
        <v/>
      </c>
      <c r="E136" s="185"/>
      <c r="F136" s="185"/>
      <c r="G136" s="185"/>
      <c r="H136" s="185"/>
      <c r="I136" s="185"/>
      <c r="J136" s="84"/>
      <c r="K136" s="185"/>
      <c r="L136" s="190" t="s">
        <v>14</v>
      </c>
      <c r="M136" s="191">
        <f t="shared" ref="M136:U136" si="32">SUM(M134:M135)</f>
        <v>145.61999999999998</v>
      </c>
      <c r="N136" s="191">
        <f t="shared" si="32"/>
        <v>252.9</v>
      </c>
      <c r="O136" s="191">
        <f t="shared" si="32"/>
        <v>14.53</v>
      </c>
      <c r="P136" s="191">
        <f t="shared" si="32"/>
        <v>413.04999999999995</v>
      </c>
      <c r="Q136" s="191">
        <f t="shared" si="32"/>
        <v>260.67</v>
      </c>
      <c r="R136" s="191">
        <f t="shared" si="32"/>
        <v>673.72</v>
      </c>
      <c r="S136" s="191">
        <f t="shared" si="32"/>
        <v>105.61000000000003</v>
      </c>
      <c r="T136" s="191">
        <f t="shared" si="32"/>
        <v>779.33</v>
      </c>
      <c r="U136" s="191">
        <f t="shared" si="32"/>
        <v>16454.650000000001</v>
      </c>
      <c r="V136" s="85">
        <v>66970.429999999993</v>
      </c>
      <c r="W136" s="4" t="s">
        <v>36</v>
      </c>
    </row>
    <row r="137" spans="4:23" ht="15.95" customHeight="1" x14ac:dyDescent="0.2">
      <c r="D137" s="192">
        <f>IF(K137="","",COUNTA($K$10:K137))</f>
        <v>34</v>
      </c>
      <c r="E137" s="185" t="s">
        <v>26</v>
      </c>
      <c r="F137" s="185">
        <v>9</v>
      </c>
      <c r="G137" s="185">
        <v>2</v>
      </c>
      <c r="H137" s="185">
        <v>1</v>
      </c>
      <c r="I137" s="185">
        <v>9</v>
      </c>
      <c r="J137" s="84" t="s">
        <v>162</v>
      </c>
      <c r="K137" s="185" t="s">
        <v>22</v>
      </c>
      <c r="L137" s="195" t="s">
        <v>16</v>
      </c>
      <c r="M137" s="196">
        <v>93.15</v>
      </c>
      <c r="N137" s="196">
        <v>301.29000000000002</v>
      </c>
      <c r="O137" s="196">
        <v>25.38</v>
      </c>
      <c r="P137" s="197">
        <v>419.82000000000005</v>
      </c>
      <c r="Q137" s="196">
        <v>753</v>
      </c>
      <c r="R137" s="197">
        <v>1172.8200000000002</v>
      </c>
      <c r="S137" s="197">
        <v>150.11999999999989</v>
      </c>
      <c r="T137" s="196">
        <v>1322.94</v>
      </c>
      <c r="U137" s="198">
        <v>62145.71</v>
      </c>
      <c r="V137" s="85" t="s">
        <v>36</v>
      </c>
      <c r="W137" s="4" t="s">
        <v>179</v>
      </c>
    </row>
    <row r="138" spans="4:23" ht="15.95" customHeight="1" x14ac:dyDescent="0.2">
      <c r="D138" s="192" t="str">
        <f>IF(K138="","",COUNTA($K$10:K138))</f>
        <v/>
      </c>
      <c r="E138" s="185" t="s">
        <v>36</v>
      </c>
      <c r="F138" s="185" t="s">
        <v>36</v>
      </c>
      <c r="G138" s="185" t="s">
        <v>36</v>
      </c>
      <c r="H138" s="185" t="s">
        <v>36</v>
      </c>
      <c r="I138" s="185" t="s">
        <v>36</v>
      </c>
      <c r="J138" s="84"/>
      <c r="K138" s="185"/>
      <c r="L138" s="195" t="s">
        <v>18</v>
      </c>
      <c r="M138" s="196">
        <v>0.96</v>
      </c>
      <c r="N138" s="196">
        <v>28.05</v>
      </c>
      <c r="O138" s="196">
        <v>7.6</v>
      </c>
      <c r="P138" s="197">
        <v>36.61</v>
      </c>
      <c r="Q138" s="196">
        <v>131.01</v>
      </c>
      <c r="R138" s="197">
        <v>167.62</v>
      </c>
      <c r="S138" s="197">
        <v>21.5</v>
      </c>
      <c r="T138" s="196">
        <v>189.12</v>
      </c>
      <c r="U138" s="198">
        <v>2750.51</v>
      </c>
      <c r="V138" s="85" t="s">
        <v>36</v>
      </c>
      <c r="W138" s="4" t="s">
        <v>36</v>
      </c>
    </row>
    <row r="139" spans="4:23" ht="15.95" customHeight="1" x14ac:dyDescent="0.2">
      <c r="D139" s="192" t="str">
        <f>IF(K139="","",COUNTA($K$10:K139))</f>
        <v/>
      </c>
      <c r="E139" s="185" t="s">
        <v>36</v>
      </c>
      <c r="F139" s="185" t="s">
        <v>36</v>
      </c>
      <c r="G139" s="185" t="s">
        <v>36</v>
      </c>
      <c r="H139" s="185" t="s">
        <v>36</v>
      </c>
      <c r="I139" s="185" t="s">
        <v>36</v>
      </c>
      <c r="J139" s="84"/>
      <c r="K139" s="185"/>
      <c r="L139" s="195" t="s">
        <v>17</v>
      </c>
      <c r="M139" s="196">
        <v>45.24</v>
      </c>
      <c r="N139" s="196">
        <v>109.92</v>
      </c>
      <c r="O139" s="196">
        <v>3.06</v>
      </c>
      <c r="P139" s="197">
        <v>158.22</v>
      </c>
      <c r="Q139" s="196">
        <v>160.59</v>
      </c>
      <c r="R139" s="197">
        <v>318.81</v>
      </c>
      <c r="S139" s="197">
        <v>58.800000000000011</v>
      </c>
      <c r="T139" s="196">
        <v>377.61</v>
      </c>
      <c r="U139" s="198">
        <v>4405.1000000000004</v>
      </c>
      <c r="V139" s="85" t="s">
        <v>36</v>
      </c>
      <c r="W139" s="4" t="s">
        <v>36</v>
      </c>
    </row>
    <row r="140" spans="4:23" ht="15.95" customHeight="1" x14ac:dyDescent="0.2">
      <c r="D140" s="192" t="str">
        <f>IF(K140="","",COUNTA($K$10:K140))</f>
        <v/>
      </c>
      <c r="E140" s="185"/>
      <c r="F140" s="185"/>
      <c r="G140" s="185"/>
      <c r="H140" s="185"/>
      <c r="I140" s="185"/>
      <c r="J140" s="84"/>
      <c r="K140" s="185"/>
      <c r="L140" s="190" t="s">
        <v>14</v>
      </c>
      <c r="M140" s="191">
        <f t="shared" ref="M140:U140" si="33">SUM(M137:M139)</f>
        <v>139.35</v>
      </c>
      <c r="N140" s="191">
        <f t="shared" si="33"/>
        <v>439.26000000000005</v>
      </c>
      <c r="O140" s="191">
        <f t="shared" si="33"/>
        <v>36.04</v>
      </c>
      <c r="P140" s="191">
        <f t="shared" si="33"/>
        <v>614.65000000000009</v>
      </c>
      <c r="Q140" s="191">
        <f t="shared" si="33"/>
        <v>1044.5999999999999</v>
      </c>
      <c r="R140" s="191">
        <f t="shared" si="33"/>
        <v>1659.25</v>
      </c>
      <c r="S140" s="191">
        <f t="shared" si="33"/>
        <v>230.4199999999999</v>
      </c>
      <c r="T140" s="191">
        <f t="shared" si="33"/>
        <v>1889.67</v>
      </c>
      <c r="U140" s="191">
        <f t="shared" si="33"/>
        <v>69301.320000000007</v>
      </c>
      <c r="V140" s="85">
        <v>182955.48</v>
      </c>
      <c r="W140" s="4" t="s">
        <v>36</v>
      </c>
    </row>
    <row r="141" spans="4:23" ht="15.95" customHeight="1" x14ac:dyDescent="0.2">
      <c r="D141" s="192">
        <f>IF(K141="","",COUNTA($K$10:K141))</f>
        <v>35</v>
      </c>
      <c r="E141" s="185" t="s">
        <v>26</v>
      </c>
      <c r="F141" s="185">
        <v>10</v>
      </c>
      <c r="G141" s="185">
        <v>1</v>
      </c>
      <c r="H141" s="185">
        <v>1</v>
      </c>
      <c r="I141" s="185">
        <v>9.8000000000000007</v>
      </c>
      <c r="J141" s="84" t="s">
        <v>162</v>
      </c>
      <c r="K141" s="185" t="s">
        <v>22</v>
      </c>
      <c r="L141" s="188" t="s">
        <v>16</v>
      </c>
      <c r="M141" s="197">
        <v>28.91</v>
      </c>
      <c r="N141" s="197">
        <v>171.27</v>
      </c>
      <c r="O141" s="197">
        <v>40.96</v>
      </c>
      <c r="P141" s="197">
        <v>241.14000000000001</v>
      </c>
      <c r="Q141" s="197">
        <v>382.37</v>
      </c>
      <c r="R141" s="197">
        <v>623.51</v>
      </c>
      <c r="S141" s="197">
        <v>81.669999999999959</v>
      </c>
      <c r="T141" s="197">
        <v>705.18</v>
      </c>
      <c r="U141" s="189">
        <v>30837.99</v>
      </c>
      <c r="V141" s="85" t="s">
        <v>36</v>
      </c>
      <c r="W141" s="4" t="s">
        <v>179</v>
      </c>
    </row>
    <row r="142" spans="4:23" ht="15.95" customHeight="1" x14ac:dyDescent="0.2">
      <c r="D142" s="192" t="str">
        <f>IF(K142="","",COUNTA($K$10:K142))</f>
        <v/>
      </c>
      <c r="E142" s="185" t="s">
        <v>36</v>
      </c>
      <c r="F142" s="185" t="s">
        <v>36</v>
      </c>
      <c r="G142" s="185" t="s">
        <v>36</v>
      </c>
      <c r="H142" s="185" t="s">
        <v>36</v>
      </c>
      <c r="I142" s="185" t="s">
        <v>36</v>
      </c>
      <c r="J142" s="84"/>
      <c r="K142" s="185"/>
      <c r="L142" s="195" t="s">
        <v>18</v>
      </c>
      <c r="M142" s="196"/>
      <c r="N142" s="196">
        <v>17.440000000000001</v>
      </c>
      <c r="O142" s="196">
        <v>7.53</v>
      </c>
      <c r="P142" s="197">
        <v>24.970000000000002</v>
      </c>
      <c r="Q142" s="196">
        <v>79.209999999999994</v>
      </c>
      <c r="R142" s="197">
        <v>104.17999999999999</v>
      </c>
      <c r="S142" s="197">
        <v>12.600000000000009</v>
      </c>
      <c r="T142" s="196">
        <v>116.78</v>
      </c>
      <c r="U142" s="198">
        <v>1667.83</v>
      </c>
      <c r="V142" s="85" t="s">
        <v>36</v>
      </c>
      <c r="W142" s="4" t="s">
        <v>36</v>
      </c>
    </row>
    <row r="143" spans="4:23" ht="15.95" customHeight="1" x14ac:dyDescent="0.2">
      <c r="D143" s="192" t="str">
        <f>IF(K143="","",COUNTA($K$10:K143))</f>
        <v/>
      </c>
      <c r="E143" s="185" t="s">
        <v>36</v>
      </c>
      <c r="F143" s="185" t="s">
        <v>36</v>
      </c>
      <c r="G143" s="185" t="s">
        <v>36</v>
      </c>
      <c r="H143" s="185" t="s">
        <v>36</v>
      </c>
      <c r="I143" s="185" t="s">
        <v>36</v>
      </c>
      <c r="J143" s="84"/>
      <c r="K143" s="185"/>
      <c r="L143" s="195" t="s">
        <v>17</v>
      </c>
      <c r="M143" s="196">
        <v>19.239999999999998</v>
      </c>
      <c r="N143" s="196">
        <v>79.09</v>
      </c>
      <c r="O143" s="196">
        <v>1.57</v>
      </c>
      <c r="P143" s="197">
        <v>99.899999999999991</v>
      </c>
      <c r="Q143" s="196">
        <v>190</v>
      </c>
      <c r="R143" s="197">
        <v>289.89999999999998</v>
      </c>
      <c r="S143" s="197">
        <v>62.080000000000041</v>
      </c>
      <c r="T143" s="196">
        <v>351.98</v>
      </c>
      <c r="U143" s="198">
        <v>2653.18</v>
      </c>
      <c r="V143" s="85" t="s">
        <v>36</v>
      </c>
      <c r="W143" s="4" t="s">
        <v>36</v>
      </c>
    </row>
    <row r="144" spans="4:23" ht="15.95" customHeight="1" x14ac:dyDescent="0.2">
      <c r="D144" s="192" t="str">
        <f>IF(K144="","",COUNTA($K$10:K144))</f>
        <v/>
      </c>
      <c r="E144" s="185"/>
      <c r="F144" s="185"/>
      <c r="G144" s="185"/>
      <c r="H144" s="185"/>
      <c r="I144" s="185"/>
      <c r="J144" s="84"/>
      <c r="K144" s="185"/>
      <c r="L144" s="190" t="s">
        <v>14</v>
      </c>
      <c r="M144" s="191">
        <f t="shared" ref="M144:U144" si="34">SUM(M141:M143)</f>
        <v>48.15</v>
      </c>
      <c r="N144" s="191">
        <f t="shared" si="34"/>
        <v>267.8</v>
      </c>
      <c r="O144" s="191">
        <f t="shared" si="34"/>
        <v>50.06</v>
      </c>
      <c r="P144" s="191">
        <f t="shared" si="34"/>
        <v>366.01</v>
      </c>
      <c r="Q144" s="191">
        <f t="shared" si="34"/>
        <v>651.57999999999993</v>
      </c>
      <c r="R144" s="191">
        <f t="shared" si="34"/>
        <v>1017.5899999999999</v>
      </c>
      <c r="S144" s="191">
        <f t="shared" si="34"/>
        <v>156.35000000000002</v>
      </c>
      <c r="T144" s="191">
        <f t="shared" si="34"/>
        <v>1173.94</v>
      </c>
      <c r="U144" s="191">
        <f t="shared" si="34"/>
        <v>35159</v>
      </c>
      <c r="V144" s="85">
        <v>158918.68</v>
      </c>
      <c r="W144" s="4" t="s">
        <v>36</v>
      </c>
    </row>
    <row r="145" spans="4:23" ht="15.95" customHeight="1" x14ac:dyDescent="0.2">
      <c r="D145" s="192">
        <f>IF(K145="","",COUNTA($K$10:K145))</f>
        <v>36</v>
      </c>
      <c r="E145" s="185" t="s">
        <v>26</v>
      </c>
      <c r="F145" s="185">
        <v>134</v>
      </c>
      <c r="G145" s="185">
        <v>6</v>
      </c>
      <c r="H145" s="185">
        <v>1</v>
      </c>
      <c r="I145" s="185">
        <v>5.0999999999999996</v>
      </c>
      <c r="J145" s="84" t="s">
        <v>162</v>
      </c>
      <c r="K145" s="185" t="s">
        <v>22</v>
      </c>
      <c r="L145" s="195" t="s">
        <v>16</v>
      </c>
      <c r="M145" s="196">
        <v>42.5</v>
      </c>
      <c r="N145" s="196">
        <v>161.96</v>
      </c>
      <c r="O145" s="196">
        <v>21.88</v>
      </c>
      <c r="P145" s="197">
        <v>226.34</v>
      </c>
      <c r="Q145" s="196">
        <v>315.79000000000002</v>
      </c>
      <c r="R145" s="197">
        <v>542.13</v>
      </c>
      <c r="S145" s="197">
        <v>70.889999999999986</v>
      </c>
      <c r="T145" s="196">
        <v>613.02</v>
      </c>
      <c r="U145" s="198">
        <v>15114.27</v>
      </c>
      <c r="V145" s="85" t="s">
        <v>36</v>
      </c>
      <c r="W145" s="4" t="s">
        <v>179</v>
      </c>
    </row>
    <row r="146" spans="4:23" ht="15.95" customHeight="1" x14ac:dyDescent="0.2">
      <c r="D146" s="192" t="str">
        <f>IF(K146="","",COUNTA($K$10:K146))</f>
        <v/>
      </c>
      <c r="E146" s="185" t="s">
        <v>36</v>
      </c>
      <c r="F146" s="185" t="s">
        <v>36</v>
      </c>
      <c r="G146" s="185" t="s">
        <v>36</v>
      </c>
      <c r="H146" s="185" t="s">
        <v>36</v>
      </c>
      <c r="I146" s="185" t="s">
        <v>36</v>
      </c>
      <c r="J146" s="84"/>
      <c r="K146" s="185"/>
      <c r="L146" s="195" t="s">
        <v>18</v>
      </c>
      <c r="M146" s="196">
        <v>0.09</v>
      </c>
      <c r="N146" s="196">
        <v>11.72</v>
      </c>
      <c r="O146" s="196">
        <v>2.4700000000000002</v>
      </c>
      <c r="P146" s="197">
        <v>14.280000000000001</v>
      </c>
      <c r="Q146" s="196">
        <v>53.82</v>
      </c>
      <c r="R146" s="197">
        <v>68.099999999999994</v>
      </c>
      <c r="S146" s="197">
        <v>8.5900000000000034</v>
      </c>
      <c r="T146" s="196">
        <v>76.69</v>
      </c>
      <c r="U146" s="198">
        <v>518.52</v>
      </c>
      <c r="V146" s="85" t="s">
        <v>36</v>
      </c>
      <c r="W146" s="4" t="s">
        <v>36</v>
      </c>
    </row>
    <row r="147" spans="4:23" ht="15.95" customHeight="1" x14ac:dyDescent="0.2">
      <c r="D147" s="192" t="str">
        <f>IF(K147="","",COUNTA($K$10:K147))</f>
        <v/>
      </c>
      <c r="E147" s="185" t="s">
        <v>36</v>
      </c>
      <c r="F147" s="185" t="s">
        <v>36</v>
      </c>
      <c r="G147" s="185" t="s">
        <v>36</v>
      </c>
      <c r="H147" s="185" t="s">
        <v>36</v>
      </c>
      <c r="I147" s="185" t="s">
        <v>36</v>
      </c>
      <c r="J147" s="84"/>
      <c r="K147" s="185"/>
      <c r="L147" s="195" t="s">
        <v>17</v>
      </c>
      <c r="M147" s="196">
        <v>6.26</v>
      </c>
      <c r="N147" s="196">
        <v>12.09</v>
      </c>
      <c r="O147" s="196"/>
      <c r="P147" s="197">
        <v>18.350000000000001</v>
      </c>
      <c r="Q147" s="196">
        <v>43.87</v>
      </c>
      <c r="R147" s="197">
        <v>62.22</v>
      </c>
      <c r="S147" s="197">
        <v>13.920000000000002</v>
      </c>
      <c r="T147" s="196">
        <v>76.14</v>
      </c>
      <c r="U147" s="198">
        <v>258.87</v>
      </c>
      <c r="V147" s="85" t="s">
        <v>36</v>
      </c>
      <c r="W147" s="4" t="s">
        <v>36</v>
      </c>
    </row>
    <row r="148" spans="4:23" ht="15.95" customHeight="1" x14ac:dyDescent="0.2">
      <c r="D148" s="192" t="str">
        <f>IF(K148="","",COUNTA($K$10:K148))</f>
        <v/>
      </c>
      <c r="E148" s="185"/>
      <c r="F148" s="185"/>
      <c r="G148" s="185"/>
      <c r="H148" s="185"/>
      <c r="I148" s="185"/>
      <c r="J148" s="84"/>
      <c r="K148" s="185"/>
      <c r="L148" s="190" t="s">
        <v>14</v>
      </c>
      <c r="M148" s="191">
        <f t="shared" ref="M148:U148" si="35">SUM(M145:M147)</f>
        <v>48.85</v>
      </c>
      <c r="N148" s="191">
        <f t="shared" si="35"/>
        <v>185.77</v>
      </c>
      <c r="O148" s="191">
        <f t="shared" si="35"/>
        <v>24.349999999999998</v>
      </c>
      <c r="P148" s="191">
        <f t="shared" si="35"/>
        <v>258.97000000000003</v>
      </c>
      <c r="Q148" s="191">
        <f t="shared" si="35"/>
        <v>413.48</v>
      </c>
      <c r="R148" s="191">
        <f t="shared" si="35"/>
        <v>672.45</v>
      </c>
      <c r="S148" s="191">
        <f t="shared" si="35"/>
        <v>93.399999999999991</v>
      </c>
      <c r="T148" s="191">
        <f t="shared" si="35"/>
        <v>765.85</v>
      </c>
      <c r="U148" s="191">
        <f t="shared" si="35"/>
        <v>15891.660000000002</v>
      </c>
      <c r="V148" s="85">
        <v>80252.88</v>
      </c>
      <c r="W148" s="4" t="s">
        <v>36</v>
      </c>
    </row>
    <row r="149" spans="4:23" ht="15.95" customHeight="1" x14ac:dyDescent="0.2">
      <c r="D149" s="192">
        <f>IF(K149="","",COUNTA($K$10:K149))</f>
        <v>37</v>
      </c>
      <c r="E149" s="185" t="s">
        <v>26</v>
      </c>
      <c r="F149" s="185">
        <v>136</v>
      </c>
      <c r="G149" s="185">
        <v>8</v>
      </c>
      <c r="H149" s="185">
        <v>1</v>
      </c>
      <c r="I149" s="185">
        <v>3.2</v>
      </c>
      <c r="J149" s="84" t="s">
        <v>162</v>
      </c>
      <c r="K149" s="185" t="s">
        <v>22</v>
      </c>
      <c r="L149" s="195" t="s">
        <v>16</v>
      </c>
      <c r="M149" s="196">
        <v>17.87</v>
      </c>
      <c r="N149" s="196">
        <v>82.58</v>
      </c>
      <c r="O149" s="196">
        <v>14.37</v>
      </c>
      <c r="P149" s="197">
        <v>114.82000000000001</v>
      </c>
      <c r="Q149" s="196">
        <v>161.99</v>
      </c>
      <c r="R149" s="197">
        <v>276.81</v>
      </c>
      <c r="S149" s="197">
        <v>35.71999999999997</v>
      </c>
      <c r="T149" s="196">
        <v>312.52999999999997</v>
      </c>
      <c r="U149" s="198">
        <v>7494.02</v>
      </c>
      <c r="V149" s="85" t="s">
        <v>36</v>
      </c>
      <c r="W149" s="4" t="s">
        <v>179</v>
      </c>
    </row>
    <row r="150" spans="4:23" ht="15.95" customHeight="1" x14ac:dyDescent="0.2">
      <c r="D150" s="192" t="str">
        <f>IF(K150="","",COUNTA($K$10:K150))</f>
        <v/>
      </c>
      <c r="E150" s="185" t="s">
        <v>36</v>
      </c>
      <c r="F150" s="185" t="s">
        <v>36</v>
      </c>
      <c r="G150" s="185" t="s">
        <v>36</v>
      </c>
      <c r="H150" s="185" t="s">
        <v>36</v>
      </c>
      <c r="I150" s="185" t="s">
        <v>36</v>
      </c>
      <c r="J150" s="84"/>
      <c r="K150" s="185"/>
      <c r="L150" s="195" t="s">
        <v>17</v>
      </c>
      <c r="M150" s="196">
        <v>7.31</v>
      </c>
      <c r="N150" s="196">
        <v>33</v>
      </c>
      <c r="O150" s="196"/>
      <c r="P150" s="197">
        <v>40.31</v>
      </c>
      <c r="Q150" s="196">
        <v>71.09</v>
      </c>
      <c r="R150" s="197">
        <v>111.4</v>
      </c>
      <c r="S150" s="197">
        <v>23.5</v>
      </c>
      <c r="T150" s="196">
        <v>134.9</v>
      </c>
      <c r="U150" s="198">
        <v>534.94000000000005</v>
      </c>
      <c r="V150" s="85" t="s">
        <v>36</v>
      </c>
      <c r="W150" s="4" t="s">
        <v>36</v>
      </c>
    </row>
    <row r="151" spans="4:23" ht="15.95" customHeight="1" x14ac:dyDescent="0.2">
      <c r="D151" s="192" t="str">
        <f>IF(K151="","",COUNTA($K$10:K151))</f>
        <v/>
      </c>
      <c r="E151" s="185"/>
      <c r="F151" s="185"/>
      <c r="G151" s="185"/>
      <c r="H151" s="185"/>
      <c r="I151" s="185"/>
      <c r="J151" s="84"/>
      <c r="K151" s="185"/>
      <c r="L151" s="190" t="s">
        <v>14</v>
      </c>
      <c r="M151" s="191">
        <f t="shared" ref="M151:U151" si="36">SUM(M149:M150)</f>
        <v>25.18</v>
      </c>
      <c r="N151" s="191">
        <f t="shared" si="36"/>
        <v>115.58</v>
      </c>
      <c r="O151" s="191">
        <f t="shared" si="36"/>
        <v>14.37</v>
      </c>
      <c r="P151" s="191">
        <f t="shared" si="36"/>
        <v>155.13</v>
      </c>
      <c r="Q151" s="191">
        <f t="shared" si="36"/>
        <v>233.08</v>
      </c>
      <c r="R151" s="191">
        <f t="shared" si="36"/>
        <v>388.21000000000004</v>
      </c>
      <c r="S151" s="191">
        <f t="shared" si="36"/>
        <v>59.21999999999997</v>
      </c>
      <c r="T151" s="191">
        <f t="shared" si="36"/>
        <v>447.42999999999995</v>
      </c>
      <c r="U151" s="191">
        <f t="shared" si="36"/>
        <v>8028.9600000000009</v>
      </c>
      <c r="V151" s="85">
        <v>48494.92</v>
      </c>
      <c r="W151" s="4" t="s">
        <v>36</v>
      </c>
    </row>
    <row r="152" spans="4:23" ht="15.95" customHeight="1" x14ac:dyDescent="0.2">
      <c r="D152" s="192">
        <f>IF(K152="","",COUNTA($K$10:K152))</f>
        <v>38</v>
      </c>
      <c r="E152" s="185" t="s">
        <v>27</v>
      </c>
      <c r="F152" s="185">
        <v>5</v>
      </c>
      <c r="G152" s="185">
        <v>9</v>
      </c>
      <c r="H152" s="185">
        <v>1</v>
      </c>
      <c r="I152" s="185">
        <v>4</v>
      </c>
      <c r="J152" s="84" t="s">
        <v>162</v>
      </c>
      <c r="K152" s="185" t="s">
        <v>22</v>
      </c>
      <c r="L152" s="195" t="s">
        <v>16</v>
      </c>
      <c r="M152" s="196"/>
      <c r="N152" s="196">
        <v>4.4000000000000004</v>
      </c>
      <c r="O152" s="196">
        <v>12</v>
      </c>
      <c r="P152" s="197">
        <v>16.399999999999999</v>
      </c>
      <c r="Q152" s="196">
        <v>55.6</v>
      </c>
      <c r="R152" s="197">
        <v>72</v>
      </c>
      <c r="S152" s="197">
        <v>9.2000000000000028</v>
      </c>
      <c r="T152" s="196">
        <v>81.2</v>
      </c>
      <c r="U152" s="198">
        <v>1836.56</v>
      </c>
      <c r="V152" s="85" t="s">
        <v>36</v>
      </c>
      <c r="W152" s="4" t="s">
        <v>180</v>
      </c>
    </row>
    <row r="153" spans="4:23" ht="15.95" customHeight="1" x14ac:dyDescent="0.2">
      <c r="D153" s="192" t="str">
        <f>IF(K153="","",COUNTA($K$10:K153))</f>
        <v/>
      </c>
      <c r="E153" s="185" t="s">
        <v>36</v>
      </c>
      <c r="F153" s="185" t="s">
        <v>36</v>
      </c>
      <c r="G153" s="185" t="s">
        <v>36</v>
      </c>
      <c r="H153" s="185" t="s">
        <v>36</v>
      </c>
      <c r="I153" s="185" t="s">
        <v>36</v>
      </c>
      <c r="J153" s="84"/>
      <c r="K153" s="185"/>
      <c r="L153" s="194" t="s">
        <v>24</v>
      </c>
      <c r="M153" s="196"/>
      <c r="N153" s="196">
        <v>17.3</v>
      </c>
      <c r="O153" s="196">
        <v>5.5</v>
      </c>
      <c r="P153" s="197">
        <v>22.8</v>
      </c>
      <c r="Q153" s="196">
        <v>49.2</v>
      </c>
      <c r="R153" s="197">
        <v>72</v>
      </c>
      <c r="S153" s="197">
        <v>8.7999999999999972</v>
      </c>
      <c r="T153" s="196">
        <v>80.8</v>
      </c>
      <c r="U153" s="198">
        <v>20495.12</v>
      </c>
      <c r="V153" s="85" t="s">
        <v>36</v>
      </c>
      <c r="W153" s="4" t="s">
        <v>36</v>
      </c>
    </row>
    <row r="154" spans="4:23" ht="15.95" customHeight="1" x14ac:dyDescent="0.2">
      <c r="D154" s="192" t="str">
        <f>IF(K154="","",COUNTA($K$10:K154))</f>
        <v/>
      </c>
      <c r="E154" s="185" t="s">
        <v>36</v>
      </c>
      <c r="F154" s="185" t="s">
        <v>36</v>
      </c>
      <c r="G154" s="185" t="s">
        <v>36</v>
      </c>
      <c r="H154" s="185" t="s">
        <v>36</v>
      </c>
      <c r="I154" s="185" t="s">
        <v>36</v>
      </c>
      <c r="J154" s="84"/>
      <c r="K154" s="185"/>
      <c r="L154" s="195" t="s">
        <v>18</v>
      </c>
      <c r="M154" s="196">
        <v>1.45</v>
      </c>
      <c r="N154" s="196">
        <v>130.38</v>
      </c>
      <c r="O154" s="196">
        <v>33.1</v>
      </c>
      <c r="P154" s="197">
        <v>164.92999999999998</v>
      </c>
      <c r="Q154" s="196">
        <v>365.98</v>
      </c>
      <c r="R154" s="197">
        <v>530.91</v>
      </c>
      <c r="S154" s="197">
        <v>36.290000000000077</v>
      </c>
      <c r="T154" s="196">
        <v>567.20000000000005</v>
      </c>
      <c r="U154" s="198">
        <v>9877.64</v>
      </c>
      <c r="V154" s="85" t="s">
        <v>36</v>
      </c>
      <c r="W154" s="4" t="s">
        <v>36</v>
      </c>
    </row>
    <row r="155" spans="4:23" ht="15.95" customHeight="1" x14ac:dyDescent="0.2">
      <c r="D155" s="192" t="str">
        <f>IF(K155="","",COUNTA($K$10:K155))</f>
        <v/>
      </c>
      <c r="E155" s="185" t="s">
        <v>36</v>
      </c>
      <c r="F155" s="185" t="s">
        <v>36</v>
      </c>
      <c r="G155" s="185" t="s">
        <v>36</v>
      </c>
      <c r="H155" s="185" t="s">
        <v>36</v>
      </c>
      <c r="I155" s="185" t="s">
        <v>36</v>
      </c>
      <c r="J155" s="84"/>
      <c r="K155" s="185"/>
      <c r="L155" s="195" t="s">
        <v>17</v>
      </c>
      <c r="M155" s="196"/>
      <c r="N155" s="196">
        <v>15.9</v>
      </c>
      <c r="O155" s="196">
        <v>2.4</v>
      </c>
      <c r="P155" s="197">
        <v>18.3</v>
      </c>
      <c r="Q155" s="196">
        <v>53.8</v>
      </c>
      <c r="R155" s="197">
        <v>72.099999999999994</v>
      </c>
      <c r="S155" s="197">
        <v>16.600000000000009</v>
      </c>
      <c r="T155" s="196">
        <v>88.7</v>
      </c>
      <c r="U155" s="198">
        <v>472.43</v>
      </c>
      <c r="V155" s="85" t="s">
        <v>36</v>
      </c>
      <c r="W155" s="4" t="s">
        <v>36</v>
      </c>
    </row>
    <row r="156" spans="4:23" ht="15.95" customHeight="1" x14ac:dyDescent="0.2">
      <c r="D156" s="192" t="str">
        <f>IF(K156="","",COUNTA($K$10:K156))</f>
        <v/>
      </c>
      <c r="E156" s="185"/>
      <c r="F156" s="185"/>
      <c r="G156" s="185"/>
      <c r="H156" s="185"/>
      <c r="I156" s="185"/>
      <c r="J156" s="84"/>
      <c r="K156" s="185"/>
      <c r="L156" s="190" t="s">
        <v>14</v>
      </c>
      <c r="M156" s="191">
        <f t="shared" ref="M156:U156" si="37">SUM(M152:M155)</f>
        <v>1.45</v>
      </c>
      <c r="N156" s="191">
        <f t="shared" si="37"/>
        <v>167.98</v>
      </c>
      <c r="O156" s="191">
        <f t="shared" si="37"/>
        <v>53</v>
      </c>
      <c r="P156" s="191">
        <f t="shared" si="37"/>
        <v>222.43</v>
      </c>
      <c r="Q156" s="191">
        <f t="shared" si="37"/>
        <v>524.58000000000004</v>
      </c>
      <c r="R156" s="191">
        <f t="shared" si="37"/>
        <v>747.01</v>
      </c>
      <c r="S156" s="191">
        <f t="shared" si="37"/>
        <v>70.890000000000086</v>
      </c>
      <c r="T156" s="191">
        <f t="shared" si="37"/>
        <v>817.90000000000009</v>
      </c>
      <c r="U156" s="191">
        <f t="shared" si="37"/>
        <v>32681.75</v>
      </c>
      <c r="V156" s="85">
        <v>83011.649999999994</v>
      </c>
      <c r="W156" s="4" t="s">
        <v>36</v>
      </c>
    </row>
    <row r="157" spans="4:23" ht="15.95" customHeight="1" x14ac:dyDescent="0.2">
      <c r="D157" s="192">
        <f>IF(K157="","",COUNTA($K$10:K157))</f>
        <v>39</v>
      </c>
      <c r="E157" s="185" t="s">
        <v>27</v>
      </c>
      <c r="F157" s="185">
        <v>14</v>
      </c>
      <c r="G157" s="185">
        <v>24</v>
      </c>
      <c r="H157" s="185">
        <v>1</v>
      </c>
      <c r="I157" s="185">
        <v>2.1</v>
      </c>
      <c r="J157" s="84" t="s">
        <v>162</v>
      </c>
      <c r="K157" s="185" t="s">
        <v>22</v>
      </c>
      <c r="L157" s="195" t="s">
        <v>16</v>
      </c>
      <c r="M157" s="196">
        <v>3.45</v>
      </c>
      <c r="N157" s="196">
        <v>15.01</v>
      </c>
      <c r="O157" s="196">
        <v>5.82</v>
      </c>
      <c r="P157" s="197">
        <v>24.28</v>
      </c>
      <c r="Q157" s="196">
        <v>72.319999999999993</v>
      </c>
      <c r="R157" s="197">
        <v>96.6</v>
      </c>
      <c r="S157" s="197">
        <v>11.719999999999999</v>
      </c>
      <c r="T157" s="196">
        <v>108.32</v>
      </c>
      <c r="U157" s="198">
        <v>3516.96</v>
      </c>
      <c r="V157" s="85" t="s">
        <v>36</v>
      </c>
      <c r="W157" s="4" t="s">
        <v>180</v>
      </c>
    </row>
    <row r="158" spans="4:23" ht="15.95" customHeight="1" x14ac:dyDescent="0.2">
      <c r="D158" s="192" t="str">
        <f>IF(K158="","",COUNTA($K$10:K158))</f>
        <v/>
      </c>
      <c r="E158" s="185" t="s">
        <v>36</v>
      </c>
      <c r="F158" s="185" t="s">
        <v>36</v>
      </c>
      <c r="G158" s="185" t="s">
        <v>36</v>
      </c>
      <c r="H158" s="185" t="s">
        <v>36</v>
      </c>
      <c r="I158" s="185" t="s">
        <v>36</v>
      </c>
      <c r="J158" s="84"/>
      <c r="K158" s="185"/>
      <c r="L158" s="195" t="s">
        <v>18</v>
      </c>
      <c r="M158" s="196"/>
      <c r="N158" s="196">
        <v>0.01</v>
      </c>
      <c r="O158" s="196">
        <v>7.0000000000000007E-2</v>
      </c>
      <c r="P158" s="197">
        <v>0.08</v>
      </c>
      <c r="Q158" s="196">
        <v>0.25</v>
      </c>
      <c r="R158" s="197">
        <v>0.33</v>
      </c>
      <c r="S158" s="197">
        <v>3.999999999999998E-2</v>
      </c>
      <c r="T158" s="196">
        <v>0.37</v>
      </c>
      <c r="U158" s="198">
        <v>3.93</v>
      </c>
      <c r="V158" s="85" t="s">
        <v>36</v>
      </c>
      <c r="W158" s="4" t="s">
        <v>36</v>
      </c>
    </row>
    <row r="159" spans="4:23" ht="15.95" customHeight="1" x14ac:dyDescent="0.2">
      <c r="D159" s="192" t="str">
        <f>IF(K159="","",COUNTA($K$10:K159))</f>
        <v/>
      </c>
      <c r="E159" s="185" t="s">
        <v>36</v>
      </c>
      <c r="F159" s="185" t="s">
        <v>36</v>
      </c>
      <c r="G159" s="185" t="s">
        <v>36</v>
      </c>
      <c r="H159" s="185" t="s">
        <v>36</v>
      </c>
      <c r="I159" s="185" t="s">
        <v>36</v>
      </c>
      <c r="J159" s="84"/>
      <c r="K159" s="185"/>
      <c r="L159" s="195" t="s">
        <v>17</v>
      </c>
      <c r="M159" s="196">
        <v>30.18</v>
      </c>
      <c r="N159" s="196">
        <v>106.99</v>
      </c>
      <c r="O159" s="196">
        <v>3.72</v>
      </c>
      <c r="P159" s="197">
        <v>140.88999999999999</v>
      </c>
      <c r="Q159" s="196">
        <v>245.17</v>
      </c>
      <c r="R159" s="197">
        <v>386.05999999999995</v>
      </c>
      <c r="S159" s="197">
        <v>79.60000000000008</v>
      </c>
      <c r="T159" s="196">
        <v>465.66</v>
      </c>
      <c r="U159" s="198">
        <v>3915.42</v>
      </c>
      <c r="V159" s="85" t="s">
        <v>36</v>
      </c>
      <c r="W159" s="4" t="s">
        <v>36</v>
      </c>
    </row>
    <row r="160" spans="4:23" ht="15.95" customHeight="1" x14ac:dyDescent="0.2">
      <c r="D160" s="192" t="str">
        <f>IF(K160="","",COUNTA($K$10:K160))</f>
        <v/>
      </c>
      <c r="E160" s="182"/>
      <c r="F160" s="182"/>
      <c r="G160" s="182"/>
      <c r="H160" s="182"/>
      <c r="I160" s="182"/>
      <c r="J160" s="84"/>
      <c r="K160" s="182"/>
      <c r="L160" s="190" t="s">
        <v>14</v>
      </c>
      <c r="M160" s="191">
        <f t="shared" ref="M160:U160" si="38">SUM(M157:M159)</f>
        <v>33.630000000000003</v>
      </c>
      <c r="N160" s="191">
        <f t="shared" si="38"/>
        <v>122.00999999999999</v>
      </c>
      <c r="O160" s="191">
        <f t="shared" si="38"/>
        <v>9.6100000000000012</v>
      </c>
      <c r="P160" s="191">
        <f t="shared" si="38"/>
        <v>165.25</v>
      </c>
      <c r="Q160" s="191">
        <f t="shared" si="38"/>
        <v>317.74</v>
      </c>
      <c r="R160" s="191">
        <f t="shared" si="38"/>
        <v>482.98999999999995</v>
      </c>
      <c r="S160" s="191">
        <f t="shared" si="38"/>
        <v>91.36000000000007</v>
      </c>
      <c r="T160" s="191">
        <f t="shared" si="38"/>
        <v>574.35</v>
      </c>
      <c r="U160" s="191">
        <f t="shared" si="38"/>
        <v>7436.3099999999995</v>
      </c>
      <c r="V160" s="85">
        <v>33983.94</v>
      </c>
      <c r="W160" s="4" t="s">
        <v>36</v>
      </c>
    </row>
    <row r="161" spans="4:23" ht="15.95" customHeight="1" x14ac:dyDescent="0.2">
      <c r="D161" s="192"/>
      <c r="E161" s="84"/>
      <c r="F161" s="84"/>
      <c r="G161" s="84"/>
      <c r="H161" s="82"/>
      <c r="I161" s="111"/>
      <c r="J161" s="82" t="s">
        <v>20</v>
      </c>
      <c r="K161" s="82"/>
      <c r="L161" s="82"/>
      <c r="M161" s="83">
        <f ca="1">SUMIF('Ведомость расчета мин. платы'!$L$10:$L$160,"Итого",'Ведомость расчета мин. платы'!M10:M65)</f>
        <v>4789.4799999999996</v>
      </c>
      <c r="N161" s="83">
        <f ca="1">SUMIF('Ведомость расчета мин. платы'!$L$10:$L$160,"Итого",'Ведомость расчета мин. платы'!N10:N65)</f>
        <v>7158.6100000000006</v>
      </c>
      <c r="O161" s="83">
        <f ca="1">SUMIF('Ведомость расчета мин. платы'!$L$10:$L$160,"Итого",'Ведомость расчета мин. платы'!O10:O65)</f>
        <v>1038.8099999999997</v>
      </c>
      <c r="P161" s="83">
        <f ca="1">SUMIF('Ведомость расчета мин. платы'!$L$10:$L$160,"Итого",'Ведомость расчета мин. платы'!P10:P65)</f>
        <v>12986.899999999998</v>
      </c>
      <c r="Q161" s="83">
        <f ca="1">SUMIF('Ведомость расчета мин. платы'!$L$10:$L$160,"Итого",'Ведомость расчета мин. платы'!Q10:Q65)</f>
        <v>13524.87</v>
      </c>
      <c r="R161" s="83">
        <f ca="1">SUMIF('Ведомость расчета мин. платы'!$L$10:$L$160,"Итого",'Ведомость расчета мин. платы'!R10:R65)</f>
        <v>26511.770000000004</v>
      </c>
      <c r="S161" s="83">
        <f ca="1">SUMIF('Ведомость расчета мин. платы'!$L$10:$L$160,"Итого",'Ведомость расчета мин. платы'!S10:S65)</f>
        <v>4085.05</v>
      </c>
      <c r="T161" s="83">
        <f ca="1">SUMIF('Ведомость расчета мин. платы'!$L$10:$L$160,"Итого",'Ведомость расчета мин. платы'!T10:T65)</f>
        <v>30596.819999999996</v>
      </c>
      <c r="U161" s="83">
        <f ca="1">SUMIF('Ведомость расчета мин. платы'!$L$10:$L$160,"Итого",'Ведомость расчета мин. платы'!U10:U65)</f>
        <v>978350.93</v>
      </c>
      <c r="V161" s="83">
        <v>2967385.83</v>
      </c>
      <c r="W161" s="4" t="s">
        <v>36</v>
      </c>
    </row>
    <row r="162" spans="4:23" ht="15.95" customHeight="1" x14ac:dyDescent="0.2">
      <c r="D162" s="10"/>
      <c r="E162" s="10"/>
      <c r="F162" s="10"/>
      <c r="G162" s="10"/>
      <c r="H162" s="93"/>
      <c r="I162" s="115"/>
      <c r="J162" s="93"/>
      <c r="K162" s="93"/>
      <c r="L162" s="93"/>
      <c r="M162" s="124"/>
      <c r="N162" s="124"/>
      <c r="O162" s="124"/>
      <c r="P162" s="124"/>
      <c r="Q162" s="124"/>
      <c r="R162" s="124"/>
      <c r="S162" s="124"/>
      <c r="T162" s="124"/>
      <c r="U162" s="124"/>
      <c r="V162" s="125"/>
      <c r="W162" s="112"/>
    </row>
  </sheetData>
  <sheetProtection sheet="1" objects="1" scenarios="1"/>
  <sortState ref="L10:U18">
    <sortCondition descending="1" ref="L1"/>
  </sortState>
  <mergeCells count="17">
    <mergeCell ref="W8:W9"/>
    <mergeCell ref="T8:T9"/>
    <mergeCell ref="Q8:Q9"/>
    <mergeCell ref="S8:S9"/>
    <mergeCell ref="U8:U9"/>
    <mergeCell ref="R8:R9"/>
    <mergeCell ref="V8:V9"/>
    <mergeCell ref="M8:P8"/>
    <mergeCell ref="I8:I9"/>
    <mergeCell ref="J8:J9"/>
    <mergeCell ref="K8:K9"/>
    <mergeCell ref="L8:L9"/>
    <mergeCell ref="D8:D9"/>
    <mergeCell ref="E8:E9"/>
    <mergeCell ref="F8:F9"/>
    <mergeCell ref="G8:G9"/>
    <mergeCell ref="H8:H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M43"/>
  <sheetViews>
    <sheetView zoomScale="70" zoomScaleNormal="70" workbookViewId="0">
      <pane ySplit="2" topLeftCell="A3" activePane="bottomLeft" state="frozen"/>
      <selection pane="bottomLeft" activeCell="T38" sqref="T38"/>
    </sheetView>
  </sheetViews>
  <sheetFormatPr defaultRowHeight="15" customHeight="1" x14ac:dyDescent="0.2"/>
  <cols>
    <col min="1" max="1" width="9.140625" style="77"/>
    <col min="2" max="2" width="8.85546875" style="77"/>
    <col min="3" max="3" width="22.140625" style="77" customWidth="1"/>
    <col min="4" max="4" width="12.28515625" style="77" customWidth="1"/>
    <col min="5" max="6" width="8.85546875" style="77"/>
    <col min="7" max="7" width="11.42578125" style="77" customWidth="1"/>
    <col min="8" max="8" width="13.5703125" style="77" customWidth="1"/>
    <col min="9" max="9" width="14.7109375" style="77" customWidth="1"/>
    <col min="10" max="10" width="14.5703125" style="77" customWidth="1"/>
    <col min="11" max="11" width="17.42578125" style="77" customWidth="1"/>
    <col min="12" max="12" width="10.28515625" style="77" customWidth="1"/>
    <col min="13" max="13" width="11.140625" style="10" bestFit="1" customWidth="1"/>
    <col min="14" max="16384" width="9.140625" style="10"/>
  </cols>
  <sheetData>
    <row r="1" spans="1:13" ht="12.75" x14ac:dyDescent="0.2"/>
    <row r="2" spans="1:13" s="79" customFormat="1" ht="108.75" customHeight="1" x14ac:dyDescent="0.2">
      <c r="A2" s="77"/>
      <c r="B2" s="118" t="s">
        <v>0</v>
      </c>
      <c r="C2" s="118" t="s">
        <v>1</v>
      </c>
      <c r="D2" s="118" t="s">
        <v>2</v>
      </c>
      <c r="E2" s="118" t="s">
        <v>3</v>
      </c>
      <c r="F2" s="118" t="s">
        <v>164</v>
      </c>
      <c r="G2" s="118" t="s">
        <v>4</v>
      </c>
      <c r="H2" s="118" t="s">
        <v>29</v>
      </c>
      <c r="I2" s="118" t="s">
        <v>76</v>
      </c>
      <c r="J2" s="118" t="s">
        <v>30</v>
      </c>
      <c r="K2" s="118" t="s">
        <v>165</v>
      </c>
      <c r="L2" s="119" t="s">
        <v>69</v>
      </c>
      <c r="M2" s="199" t="s">
        <v>220</v>
      </c>
    </row>
    <row r="3" spans="1:13" ht="15" customHeight="1" x14ac:dyDescent="0.2">
      <c r="B3" s="121"/>
      <c r="C3" s="78"/>
      <c r="D3" s="134"/>
      <c r="E3" s="134"/>
      <c r="F3" s="121"/>
      <c r="G3" s="120"/>
      <c r="H3" s="78"/>
      <c r="I3" s="76"/>
      <c r="J3" s="76"/>
      <c r="K3" s="76"/>
      <c r="L3" s="78"/>
      <c r="M3" s="84"/>
    </row>
    <row r="4" spans="1:13" ht="15" customHeight="1" x14ac:dyDescent="0.2">
      <c r="B4" s="121">
        <v>1</v>
      </c>
      <c r="C4" s="78" t="s">
        <v>25</v>
      </c>
      <c r="D4" s="134">
        <v>7</v>
      </c>
      <c r="E4" s="134">
        <v>23</v>
      </c>
      <c r="F4" s="121">
        <v>1</v>
      </c>
      <c r="G4" s="240">
        <v>4.5999999999999996</v>
      </c>
      <c r="H4" s="88">
        <v>31621.93</v>
      </c>
      <c r="I4" s="240">
        <v>2.84</v>
      </c>
      <c r="J4" s="240">
        <v>89806.28</v>
      </c>
      <c r="K4" s="240">
        <v>58184.35</v>
      </c>
      <c r="L4" s="88">
        <v>1001.69</v>
      </c>
      <c r="M4" s="241">
        <v>89.65</v>
      </c>
    </row>
    <row r="5" spans="1:13" ht="15" customHeight="1" x14ac:dyDescent="0.2">
      <c r="B5" s="121">
        <v>2</v>
      </c>
      <c r="C5" s="78" t="s">
        <v>25</v>
      </c>
      <c r="D5" s="134">
        <v>8</v>
      </c>
      <c r="E5" s="134">
        <v>23</v>
      </c>
      <c r="F5" s="121">
        <v>1</v>
      </c>
      <c r="G5" s="240">
        <v>3.9</v>
      </c>
      <c r="H5" s="88">
        <v>30149.82</v>
      </c>
      <c r="I5" s="240">
        <v>2.63</v>
      </c>
      <c r="J5" s="240">
        <v>79294.03</v>
      </c>
      <c r="K5" s="240">
        <v>49144.21</v>
      </c>
      <c r="L5" s="88">
        <v>873.58</v>
      </c>
      <c r="M5" s="241">
        <v>90.77</v>
      </c>
    </row>
    <row r="6" spans="1:13" ht="15" customHeight="1" x14ac:dyDescent="0.2">
      <c r="B6" s="121">
        <v>3</v>
      </c>
      <c r="C6" s="78" t="s">
        <v>25</v>
      </c>
      <c r="D6" s="134">
        <v>12</v>
      </c>
      <c r="E6" s="134">
        <v>27</v>
      </c>
      <c r="F6" s="121">
        <v>1</v>
      </c>
      <c r="G6" s="240">
        <v>5.5</v>
      </c>
      <c r="H6" s="88">
        <v>73032.149999999994</v>
      </c>
      <c r="I6" s="240">
        <v>1.94</v>
      </c>
      <c r="J6" s="240">
        <v>141682.37</v>
      </c>
      <c r="K6" s="240">
        <v>68650.22</v>
      </c>
      <c r="L6" s="88">
        <v>1032.46</v>
      </c>
      <c r="M6" s="241">
        <v>137.22999999999999</v>
      </c>
    </row>
    <row r="7" spans="1:13" ht="15" customHeight="1" x14ac:dyDescent="0.2">
      <c r="B7" s="121">
        <v>4</v>
      </c>
      <c r="C7" s="78" t="s">
        <v>25</v>
      </c>
      <c r="D7" s="134">
        <v>17</v>
      </c>
      <c r="E7" s="134">
        <v>20</v>
      </c>
      <c r="F7" s="121">
        <v>1</v>
      </c>
      <c r="G7" s="240">
        <v>4.2</v>
      </c>
      <c r="H7" s="88">
        <v>22467.79</v>
      </c>
      <c r="I7" s="240">
        <v>3.36</v>
      </c>
      <c r="J7" s="240">
        <v>75491.77</v>
      </c>
      <c r="K7" s="240">
        <v>53023.98</v>
      </c>
      <c r="L7" s="88">
        <v>682.72</v>
      </c>
      <c r="M7" s="241">
        <v>110.58</v>
      </c>
    </row>
    <row r="8" spans="1:13" ht="15" customHeight="1" x14ac:dyDescent="0.2">
      <c r="B8" s="121">
        <v>5</v>
      </c>
      <c r="C8" s="78" t="s">
        <v>25</v>
      </c>
      <c r="D8" s="134">
        <v>35</v>
      </c>
      <c r="E8" s="134">
        <v>1</v>
      </c>
      <c r="F8" s="121">
        <v>1</v>
      </c>
      <c r="G8" s="240">
        <v>2.8</v>
      </c>
      <c r="H8" s="88">
        <v>16709.68</v>
      </c>
      <c r="I8" s="240">
        <v>3.11</v>
      </c>
      <c r="J8" s="240">
        <v>51967.1</v>
      </c>
      <c r="K8" s="240">
        <v>35257.42</v>
      </c>
      <c r="L8" s="88">
        <v>426.66</v>
      </c>
      <c r="M8" s="241">
        <v>121.8</v>
      </c>
    </row>
    <row r="9" spans="1:13" ht="15" customHeight="1" x14ac:dyDescent="0.2">
      <c r="B9" s="121">
        <v>6</v>
      </c>
      <c r="C9" s="78" t="s">
        <v>25</v>
      </c>
      <c r="D9" s="134">
        <v>35</v>
      </c>
      <c r="E9" s="134">
        <v>20</v>
      </c>
      <c r="F9" s="121">
        <v>2</v>
      </c>
      <c r="G9" s="240">
        <v>5.4</v>
      </c>
      <c r="H9" s="88">
        <v>41483.17</v>
      </c>
      <c r="I9" s="240">
        <v>2.64</v>
      </c>
      <c r="J9" s="240">
        <v>109515.57</v>
      </c>
      <c r="K9" s="240">
        <v>68032.399999999994</v>
      </c>
      <c r="L9" s="88">
        <v>928.26</v>
      </c>
      <c r="M9" s="241">
        <v>117.98</v>
      </c>
    </row>
    <row r="10" spans="1:13" ht="15" customHeight="1" x14ac:dyDescent="0.2">
      <c r="B10" s="121">
        <v>7</v>
      </c>
      <c r="C10" s="78" t="s">
        <v>25</v>
      </c>
      <c r="D10" s="134">
        <v>37</v>
      </c>
      <c r="E10" s="134">
        <v>1</v>
      </c>
      <c r="F10" s="121">
        <v>1</v>
      </c>
      <c r="G10" s="240">
        <v>5.0999999999999996</v>
      </c>
      <c r="H10" s="88">
        <v>38517.9</v>
      </c>
      <c r="I10" s="240">
        <v>2.68</v>
      </c>
      <c r="J10" s="240">
        <v>103227.97</v>
      </c>
      <c r="K10" s="240">
        <v>64710.07</v>
      </c>
      <c r="L10" s="88">
        <v>870.78</v>
      </c>
      <c r="M10" s="241">
        <v>118.55</v>
      </c>
    </row>
    <row r="11" spans="1:13" ht="15" customHeight="1" x14ac:dyDescent="0.2">
      <c r="B11" s="121">
        <v>8</v>
      </c>
      <c r="C11" s="78" t="s">
        <v>25</v>
      </c>
      <c r="D11" s="134">
        <v>37</v>
      </c>
      <c r="E11" s="134">
        <v>2</v>
      </c>
      <c r="F11" s="121">
        <v>2</v>
      </c>
      <c r="G11" s="240">
        <v>0.9</v>
      </c>
      <c r="H11" s="88">
        <v>5499.98</v>
      </c>
      <c r="I11" s="240">
        <v>3.07</v>
      </c>
      <c r="J11" s="240">
        <v>16884.939999999999</v>
      </c>
      <c r="K11" s="240">
        <v>11384.96</v>
      </c>
      <c r="L11" s="88">
        <v>113.54</v>
      </c>
      <c r="M11" s="241">
        <v>148.71</v>
      </c>
    </row>
    <row r="12" spans="1:13" ht="15" customHeight="1" x14ac:dyDescent="0.2">
      <c r="B12" s="121">
        <v>9</v>
      </c>
      <c r="C12" s="78" t="s">
        <v>25</v>
      </c>
      <c r="D12" s="134">
        <v>51</v>
      </c>
      <c r="E12" s="134">
        <v>14</v>
      </c>
      <c r="F12" s="121">
        <v>1</v>
      </c>
      <c r="G12" s="240">
        <v>3</v>
      </c>
      <c r="H12" s="88">
        <v>21310.6</v>
      </c>
      <c r="I12" s="240">
        <v>2.78</v>
      </c>
      <c r="J12" s="240">
        <v>59243.47</v>
      </c>
      <c r="K12" s="240">
        <v>37932.870000000003</v>
      </c>
      <c r="L12" s="88">
        <v>488.82</v>
      </c>
      <c r="M12" s="241">
        <v>121.2</v>
      </c>
    </row>
    <row r="13" spans="1:13" ht="15" customHeight="1" x14ac:dyDescent="0.2">
      <c r="B13" s="121">
        <v>10</v>
      </c>
      <c r="C13" s="78" t="s">
        <v>59</v>
      </c>
      <c r="D13" s="134">
        <v>31</v>
      </c>
      <c r="E13" s="134">
        <v>22</v>
      </c>
      <c r="F13" s="121">
        <v>1</v>
      </c>
      <c r="G13" s="240">
        <v>1.6</v>
      </c>
      <c r="H13" s="88">
        <v>11664.37</v>
      </c>
      <c r="I13" s="240">
        <v>2.74</v>
      </c>
      <c r="J13" s="240">
        <v>31960.37</v>
      </c>
      <c r="K13" s="240">
        <v>20296</v>
      </c>
      <c r="L13" s="88">
        <v>254.04</v>
      </c>
      <c r="M13" s="241">
        <v>125.81</v>
      </c>
    </row>
    <row r="14" spans="1:13" ht="15" customHeight="1" x14ac:dyDescent="0.2">
      <c r="B14" s="121">
        <v>11</v>
      </c>
      <c r="C14" s="78" t="s">
        <v>59</v>
      </c>
      <c r="D14" s="134">
        <v>37</v>
      </c>
      <c r="E14" s="134">
        <v>5</v>
      </c>
      <c r="F14" s="121">
        <v>1</v>
      </c>
      <c r="G14" s="240">
        <v>1.7</v>
      </c>
      <c r="H14" s="88">
        <v>12193.91</v>
      </c>
      <c r="I14" s="240">
        <v>2.76</v>
      </c>
      <c r="J14" s="240">
        <v>33655.19</v>
      </c>
      <c r="K14" s="240">
        <v>21461.279999999999</v>
      </c>
      <c r="L14" s="88">
        <v>257.13</v>
      </c>
      <c r="M14" s="241">
        <v>130.88999999999999</v>
      </c>
    </row>
    <row r="15" spans="1:13" ht="15" customHeight="1" x14ac:dyDescent="0.2">
      <c r="B15" s="121">
        <v>12</v>
      </c>
      <c r="C15" s="78" t="s">
        <v>59</v>
      </c>
      <c r="D15" s="134">
        <v>46</v>
      </c>
      <c r="E15" s="134">
        <v>3</v>
      </c>
      <c r="F15" s="121">
        <v>1</v>
      </c>
      <c r="G15" s="240">
        <v>5</v>
      </c>
      <c r="H15" s="88">
        <v>17901.52</v>
      </c>
      <c r="I15" s="240">
        <v>4.53</v>
      </c>
      <c r="J15" s="240">
        <v>81093.89</v>
      </c>
      <c r="K15" s="240">
        <v>63192.37</v>
      </c>
      <c r="L15" s="88">
        <v>997.18</v>
      </c>
      <c r="M15" s="241">
        <v>81.319999999999993</v>
      </c>
    </row>
    <row r="16" spans="1:13" ht="15" customHeight="1" x14ac:dyDescent="0.2">
      <c r="B16" s="121">
        <v>13</v>
      </c>
      <c r="C16" s="78" t="s">
        <v>59</v>
      </c>
      <c r="D16" s="134">
        <v>53</v>
      </c>
      <c r="E16" s="134">
        <v>1</v>
      </c>
      <c r="F16" s="121">
        <v>1</v>
      </c>
      <c r="G16" s="240">
        <v>3</v>
      </c>
      <c r="H16" s="88">
        <v>14175.1</v>
      </c>
      <c r="I16" s="240">
        <v>3.67</v>
      </c>
      <c r="J16" s="240">
        <v>52022.62</v>
      </c>
      <c r="K16" s="240">
        <v>37847.519999999997</v>
      </c>
      <c r="L16" s="88">
        <v>467.47</v>
      </c>
      <c r="M16" s="241">
        <v>111.29</v>
      </c>
    </row>
    <row r="17" spans="2:13" ht="15" customHeight="1" x14ac:dyDescent="0.2">
      <c r="B17" s="121">
        <v>14</v>
      </c>
      <c r="C17" s="78" t="s">
        <v>59</v>
      </c>
      <c r="D17" s="134">
        <v>63</v>
      </c>
      <c r="E17" s="134">
        <v>4</v>
      </c>
      <c r="F17" s="121">
        <v>2</v>
      </c>
      <c r="G17" s="240">
        <v>2.2000000000000002</v>
      </c>
      <c r="H17" s="88">
        <v>16656.759999999998</v>
      </c>
      <c r="I17" s="240">
        <v>2.67</v>
      </c>
      <c r="J17" s="240">
        <v>44473.55</v>
      </c>
      <c r="K17" s="240">
        <v>27816.79</v>
      </c>
      <c r="L17" s="88">
        <v>368.78</v>
      </c>
      <c r="M17" s="241">
        <v>120.6</v>
      </c>
    </row>
    <row r="18" spans="2:13" ht="15" customHeight="1" x14ac:dyDescent="0.2">
      <c r="B18" s="121">
        <v>15</v>
      </c>
      <c r="C18" s="78" t="s">
        <v>23</v>
      </c>
      <c r="D18" s="134">
        <v>10</v>
      </c>
      <c r="E18" s="134">
        <v>6</v>
      </c>
      <c r="F18" s="121">
        <v>1</v>
      </c>
      <c r="G18" s="240">
        <v>2.5</v>
      </c>
      <c r="H18" s="88">
        <v>4705.1499999999996</v>
      </c>
      <c r="I18" s="240">
        <v>7.71</v>
      </c>
      <c r="J18" s="240">
        <v>36276.71</v>
      </c>
      <c r="K18" s="240">
        <v>31571.56</v>
      </c>
      <c r="L18" s="88">
        <v>414.2</v>
      </c>
      <c r="M18" s="241">
        <v>87.58</v>
      </c>
    </row>
    <row r="19" spans="2:13" ht="15" customHeight="1" x14ac:dyDescent="0.2">
      <c r="B19" s="121">
        <v>16</v>
      </c>
      <c r="C19" s="78" t="s">
        <v>23</v>
      </c>
      <c r="D19" s="134">
        <v>10</v>
      </c>
      <c r="E19" s="134">
        <v>7</v>
      </c>
      <c r="F19" s="121">
        <v>3</v>
      </c>
      <c r="G19" s="240">
        <v>2.2000000000000002</v>
      </c>
      <c r="H19" s="88">
        <v>4182.4399999999996</v>
      </c>
      <c r="I19" s="240">
        <v>7.65</v>
      </c>
      <c r="J19" s="240">
        <v>31995.67</v>
      </c>
      <c r="K19" s="240">
        <v>27813.23</v>
      </c>
      <c r="L19" s="88">
        <v>391.74</v>
      </c>
      <c r="M19" s="241">
        <v>81.680000000000007</v>
      </c>
    </row>
    <row r="20" spans="2:13" ht="15" customHeight="1" x14ac:dyDescent="0.2">
      <c r="B20" s="121">
        <v>17</v>
      </c>
      <c r="C20" s="78" t="s">
        <v>23</v>
      </c>
      <c r="D20" s="134">
        <v>18</v>
      </c>
      <c r="E20" s="134">
        <v>3</v>
      </c>
      <c r="F20" s="121">
        <v>1</v>
      </c>
      <c r="G20" s="240">
        <v>2.2999999999999998</v>
      </c>
      <c r="H20" s="88">
        <v>8490.51</v>
      </c>
      <c r="I20" s="240">
        <v>4.42</v>
      </c>
      <c r="J20" s="240">
        <v>37528.050000000003</v>
      </c>
      <c r="K20" s="240">
        <v>29037.54</v>
      </c>
      <c r="L20" s="88">
        <v>357.22</v>
      </c>
      <c r="M20" s="241">
        <v>105.06</v>
      </c>
    </row>
    <row r="21" spans="2:13" ht="15" customHeight="1" x14ac:dyDescent="0.2">
      <c r="B21" s="121">
        <v>18</v>
      </c>
      <c r="C21" s="78" t="s">
        <v>23</v>
      </c>
      <c r="D21" s="134">
        <v>19</v>
      </c>
      <c r="E21" s="134">
        <v>29</v>
      </c>
      <c r="F21" s="121">
        <v>2</v>
      </c>
      <c r="G21" s="240">
        <v>4.2</v>
      </c>
      <c r="H21" s="88">
        <v>18239.91</v>
      </c>
      <c r="I21" s="240">
        <v>3.9</v>
      </c>
      <c r="J21" s="240">
        <v>71135.649999999994</v>
      </c>
      <c r="K21" s="240">
        <v>52895.74</v>
      </c>
      <c r="L21" s="88">
        <v>912.84</v>
      </c>
      <c r="M21" s="241">
        <v>77.930000000000007</v>
      </c>
    </row>
    <row r="22" spans="2:13" ht="15" customHeight="1" x14ac:dyDescent="0.2">
      <c r="B22" s="121">
        <v>19</v>
      </c>
      <c r="C22" s="78" t="s">
        <v>23</v>
      </c>
      <c r="D22" s="134">
        <v>30</v>
      </c>
      <c r="E22" s="134">
        <v>7</v>
      </c>
      <c r="F22" s="121">
        <v>1</v>
      </c>
      <c r="G22" s="240">
        <v>3.2</v>
      </c>
      <c r="H22" s="88">
        <v>13081.55</v>
      </c>
      <c r="I22" s="240">
        <v>4.0999999999999996</v>
      </c>
      <c r="J22" s="240">
        <v>53634.36</v>
      </c>
      <c r="K22" s="240">
        <v>40552.81</v>
      </c>
      <c r="L22" s="88">
        <v>493.75</v>
      </c>
      <c r="M22" s="241">
        <v>108.63</v>
      </c>
    </row>
    <row r="23" spans="2:13" ht="15" customHeight="1" x14ac:dyDescent="0.2">
      <c r="B23" s="121">
        <v>20</v>
      </c>
      <c r="C23" s="78" t="s">
        <v>23</v>
      </c>
      <c r="D23" s="134">
        <v>67</v>
      </c>
      <c r="E23" s="134">
        <v>2</v>
      </c>
      <c r="F23" s="121">
        <v>1</v>
      </c>
      <c r="G23" s="240">
        <v>4.0999999999999996</v>
      </c>
      <c r="H23" s="88">
        <v>24329.9</v>
      </c>
      <c r="I23" s="240">
        <v>3.12</v>
      </c>
      <c r="J23" s="240">
        <v>75909.289999999994</v>
      </c>
      <c r="K23" s="240">
        <v>51579.39</v>
      </c>
      <c r="L23" s="88">
        <v>888.3</v>
      </c>
      <c r="M23" s="241">
        <v>85.45</v>
      </c>
    </row>
    <row r="24" spans="2:13" ht="15" customHeight="1" x14ac:dyDescent="0.2">
      <c r="B24" s="121">
        <v>21</v>
      </c>
      <c r="C24" s="78" t="s">
        <v>23</v>
      </c>
      <c r="D24" s="134">
        <v>67</v>
      </c>
      <c r="E24" s="134">
        <v>3</v>
      </c>
      <c r="F24" s="121">
        <v>2</v>
      </c>
      <c r="G24" s="240">
        <v>3.7</v>
      </c>
      <c r="H24" s="88">
        <v>7044.49</v>
      </c>
      <c r="I24" s="240">
        <v>7.63</v>
      </c>
      <c r="J24" s="240">
        <v>53749.46</v>
      </c>
      <c r="K24" s="240">
        <v>46704.97</v>
      </c>
      <c r="L24" s="88">
        <v>476.19</v>
      </c>
      <c r="M24" s="241">
        <v>112.87</v>
      </c>
    </row>
    <row r="25" spans="2:13" ht="15" customHeight="1" x14ac:dyDescent="0.2">
      <c r="B25" s="121">
        <v>22</v>
      </c>
      <c r="C25" s="78" t="s">
        <v>23</v>
      </c>
      <c r="D25" s="134">
        <v>23</v>
      </c>
      <c r="E25" s="134">
        <v>10</v>
      </c>
      <c r="F25" s="121">
        <v>2</v>
      </c>
      <c r="G25" s="240">
        <v>4</v>
      </c>
      <c r="H25" s="88">
        <v>22021.96</v>
      </c>
      <c r="I25" s="240">
        <v>3.29</v>
      </c>
      <c r="J25" s="240">
        <v>72452.25</v>
      </c>
      <c r="K25" s="240">
        <v>50430.29</v>
      </c>
      <c r="L25" s="88">
        <v>557.61</v>
      </c>
      <c r="M25" s="241">
        <v>129.93</v>
      </c>
    </row>
    <row r="26" spans="2:13" ht="15" customHeight="1" x14ac:dyDescent="0.2">
      <c r="B26" s="121">
        <v>23</v>
      </c>
      <c r="C26" s="78" t="s">
        <v>23</v>
      </c>
      <c r="D26" s="134">
        <v>123</v>
      </c>
      <c r="E26" s="134">
        <v>19</v>
      </c>
      <c r="F26" s="121">
        <v>1</v>
      </c>
      <c r="G26" s="240">
        <v>3.7</v>
      </c>
      <c r="H26" s="88">
        <v>31184.5</v>
      </c>
      <c r="I26" s="240">
        <v>2.5</v>
      </c>
      <c r="J26" s="240">
        <v>77961.25</v>
      </c>
      <c r="K26" s="240">
        <v>46776.75</v>
      </c>
      <c r="L26" s="88">
        <v>574.05999999999995</v>
      </c>
      <c r="M26" s="241">
        <v>135.81</v>
      </c>
    </row>
    <row r="27" spans="2:13" ht="15" customHeight="1" x14ac:dyDescent="0.2">
      <c r="B27" s="121">
        <v>24</v>
      </c>
      <c r="C27" s="78" t="s">
        <v>21</v>
      </c>
      <c r="D27" s="134">
        <v>9</v>
      </c>
      <c r="E27" s="134">
        <v>5</v>
      </c>
      <c r="F27" s="121">
        <v>1</v>
      </c>
      <c r="G27" s="240">
        <v>11</v>
      </c>
      <c r="H27" s="88">
        <v>116907.04</v>
      </c>
      <c r="I27" s="240">
        <v>2.1800000000000002</v>
      </c>
      <c r="J27" s="240">
        <v>254857.35</v>
      </c>
      <c r="K27" s="240">
        <v>137950.31</v>
      </c>
      <c r="L27" s="88">
        <v>1797.62</v>
      </c>
      <c r="M27" s="241">
        <v>141.77000000000001</v>
      </c>
    </row>
    <row r="28" spans="2:13" ht="15" customHeight="1" x14ac:dyDescent="0.2">
      <c r="B28" s="121">
        <v>25</v>
      </c>
      <c r="C28" s="78" t="s">
        <v>21</v>
      </c>
      <c r="D28" s="134">
        <v>29</v>
      </c>
      <c r="E28" s="134">
        <v>8</v>
      </c>
      <c r="F28" s="121">
        <v>1</v>
      </c>
      <c r="G28" s="240">
        <v>2.5</v>
      </c>
      <c r="H28" s="88">
        <v>16067.35</v>
      </c>
      <c r="I28" s="240">
        <v>2.97</v>
      </c>
      <c r="J28" s="240">
        <v>47720.03</v>
      </c>
      <c r="K28" s="240">
        <v>31652.68</v>
      </c>
      <c r="L28" s="88">
        <v>531.91</v>
      </c>
      <c r="M28" s="241">
        <v>89.71</v>
      </c>
    </row>
    <row r="29" spans="2:13" ht="15" customHeight="1" x14ac:dyDescent="0.2">
      <c r="B29" s="121">
        <v>26</v>
      </c>
      <c r="C29" s="78" t="s">
        <v>21</v>
      </c>
      <c r="D29" s="134">
        <v>29</v>
      </c>
      <c r="E29" s="134">
        <v>18</v>
      </c>
      <c r="F29" s="121">
        <v>2</v>
      </c>
      <c r="G29" s="240">
        <v>3.5</v>
      </c>
      <c r="H29" s="88">
        <v>19098.05</v>
      </c>
      <c r="I29" s="240">
        <v>3.32</v>
      </c>
      <c r="J29" s="240">
        <v>63405.53</v>
      </c>
      <c r="K29" s="240">
        <v>44307.48</v>
      </c>
      <c r="L29" s="88">
        <v>670.39</v>
      </c>
      <c r="M29" s="241">
        <v>94.58</v>
      </c>
    </row>
    <row r="30" spans="2:13" ht="15" customHeight="1" x14ac:dyDescent="0.2">
      <c r="B30" s="121">
        <v>27</v>
      </c>
      <c r="C30" s="78" t="s">
        <v>21</v>
      </c>
      <c r="D30" s="134">
        <v>29</v>
      </c>
      <c r="E30" s="134">
        <v>31</v>
      </c>
      <c r="F30" s="121">
        <v>3</v>
      </c>
      <c r="G30" s="240">
        <v>2.2999999999999998</v>
      </c>
      <c r="H30" s="88">
        <v>19960.32</v>
      </c>
      <c r="I30" s="240">
        <v>2.46</v>
      </c>
      <c r="J30" s="240">
        <v>49102.39</v>
      </c>
      <c r="K30" s="240">
        <v>29142.07</v>
      </c>
      <c r="L30" s="88">
        <v>564.74</v>
      </c>
      <c r="M30" s="241">
        <v>86.95</v>
      </c>
    </row>
    <row r="31" spans="2:13" ht="15" customHeight="1" x14ac:dyDescent="0.2">
      <c r="B31" s="121">
        <v>28</v>
      </c>
      <c r="C31" s="78" t="s">
        <v>21</v>
      </c>
      <c r="D31" s="134">
        <v>32</v>
      </c>
      <c r="E31" s="134">
        <v>7</v>
      </c>
      <c r="F31" s="121">
        <v>2</v>
      </c>
      <c r="G31" s="240">
        <v>3.7</v>
      </c>
      <c r="H31" s="88">
        <v>8304.76</v>
      </c>
      <c r="I31" s="240">
        <v>6.63</v>
      </c>
      <c r="J31" s="240">
        <v>55060.56</v>
      </c>
      <c r="K31" s="240">
        <v>46755.8</v>
      </c>
      <c r="L31" s="88">
        <v>554.09</v>
      </c>
      <c r="M31" s="241">
        <v>99.37</v>
      </c>
    </row>
    <row r="32" spans="2:13" ht="15" customHeight="1" x14ac:dyDescent="0.2">
      <c r="B32" s="121">
        <v>29</v>
      </c>
      <c r="C32" s="78" t="s">
        <v>21</v>
      </c>
      <c r="D32" s="134">
        <v>33</v>
      </c>
      <c r="E32" s="134">
        <v>25</v>
      </c>
      <c r="F32" s="121">
        <v>3</v>
      </c>
      <c r="G32" s="240">
        <v>4.3</v>
      </c>
      <c r="H32" s="88">
        <v>22653.53</v>
      </c>
      <c r="I32" s="240">
        <v>3.4</v>
      </c>
      <c r="J32" s="240">
        <v>77022</v>
      </c>
      <c r="K32" s="240">
        <v>54368.47</v>
      </c>
      <c r="L32" s="88">
        <v>860.35</v>
      </c>
      <c r="M32" s="241">
        <v>89.52</v>
      </c>
    </row>
    <row r="33" spans="2:13" ht="15" customHeight="1" x14ac:dyDescent="0.2">
      <c r="B33" s="121">
        <v>30</v>
      </c>
      <c r="C33" s="78" t="s">
        <v>21</v>
      </c>
      <c r="D33" s="134">
        <v>34</v>
      </c>
      <c r="E33" s="134">
        <v>5</v>
      </c>
      <c r="F33" s="121">
        <v>1</v>
      </c>
      <c r="G33" s="240">
        <v>4.3</v>
      </c>
      <c r="H33" s="88">
        <v>32815.19</v>
      </c>
      <c r="I33" s="240">
        <v>2.66</v>
      </c>
      <c r="J33" s="240">
        <v>87288.41</v>
      </c>
      <c r="K33" s="240">
        <v>54473.22</v>
      </c>
      <c r="L33" s="88">
        <v>621.07000000000005</v>
      </c>
      <c r="M33" s="241">
        <v>140.55000000000001</v>
      </c>
    </row>
    <row r="34" spans="2:13" ht="15" customHeight="1" x14ac:dyDescent="0.2">
      <c r="B34" s="121">
        <v>31</v>
      </c>
      <c r="C34" s="78" t="s">
        <v>21</v>
      </c>
      <c r="D34" s="134">
        <v>34</v>
      </c>
      <c r="E34" s="134">
        <v>11</v>
      </c>
      <c r="F34" s="121">
        <v>2</v>
      </c>
      <c r="G34" s="240">
        <v>4.7</v>
      </c>
      <c r="H34" s="88">
        <v>31865.599999999999</v>
      </c>
      <c r="I34" s="240">
        <v>2.86</v>
      </c>
      <c r="J34" s="240">
        <v>91135.62</v>
      </c>
      <c r="K34" s="240">
        <v>59270.02</v>
      </c>
      <c r="L34" s="88">
        <v>673.99</v>
      </c>
      <c r="M34" s="241">
        <v>135.22</v>
      </c>
    </row>
    <row r="35" spans="2:13" ht="15" customHeight="1" x14ac:dyDescent="0.2">
      <c r="B35" s="121">
        <v>32</v>
      </c>
      <c r="C35" s="78" t="s">
        <v>21</v>
      </c>
      <c r="D35" s="134">
        <v>34</v>
      </c>
      <c r="E35" s="134">
        <v>11</v>
      </c>
      <c r="F35" s="121">
        <v>3</v>
      </c>
      <c r="G35" s="240">
        <v>5.3</v>
      </c>
      <c r="H35" s="88">
        <v>39060.35</v>
      </c>
      <c r="I35" s="240">
        <v>2.72</v>
      </c>
      <c r="J35" s="240">
        <v>106244.15</v>
      </c>
      <c r="K35" s="240">
        <v>67183.8</v>
      </c>
      <c r="L35" s="88">
        <v>767.37</v>
      </c>
      <c r="M35" s="241">
        <v>138.44999999999999</v>
      </c>
    </row>
    <row r="36" spans="2:13" ht="15" customHeight="1" x14ac:dyDescent="0.2">
      <c r="B36" s="121">
        <v>33</v>
      </c>
      <c r="C36" s="78" t="s">
        <v>21</v>
      </c>
      <c r="D36" s="134">
        <v>35</v>
      </c>
      <c r="E36" s="134">
        <v>12</v>
      </c>
      <c r="F36" s="121">
        <v>1</v>
      </c>
      <c r="G36" s="240">
        <v>4</v>
      </c>
      <c r="H36" s="88">
        <v>16454.650000000001</v>
      </c>
      <c r="I36" s="240">
        <v>4.07</v>
      </c>
      <c r="J36" s="240">
        <v>66970.429999999993</v>
      </c>
      <c r="K36" s="240">
        <v>50515.78</v>
      </c>
      <c r="L36" s="88">
        <v>673.72</v>
      </c>
      <c r="M36" s="241">
        <v>99.4</v>
      </c>
    </row>
    <row r="37" spans="2:13" ht="15" customHeight="1" x14ac:dyDescent="0.2">
      <c r="B37" s="121">
        <v>34</v>
      </c>
      <c r="C37" s="78" t="s">
        <v>26</v>
      </c>
      <c r="D37" s="134">
        <v>9</v>
      </c>
      <c r="E37" s="134">
        <v>2</v>
      </c>
      <c r="F37" s="121">
        <v>1</v>
      </c>
      <c r="G37" s="240">
        <v>9</v>
      </c>
      <c r="H37" s="88">
        <v>69301.320000000007</v>
      </c>
      <c r="I37" s="240">
        <v>2.64</v>
      </c>
      <c r="J37" s="240">
        <v>182955.48</v>
      </c>
      <c r="K37" s="240">
        <v>113654.16</v>
      </c>
      <c r="L37" s="88">
        <v>1659.25</v>
      </c>
      <c r="M37" s="241">
        <v>110.26</v>
      </c>
    </row>
    <row r="38" spans="2:13" ht="15" customHeight="1" x14ac:dyDescent="0.2">
      <c r="B38" s="121">
        <v>35</v>
      </c>
      <c r="C38" s="78" t="s">
        <v>26</v>
      </c>
      <c r="D38" s="134">
        <v>10</v>
      </c>
      <c r="E38" s="134">
        <v>1</v>
      </c>
      <c r="F38" s="121">
        <v>1</v>
      </c>
      <c r="G38" s="240">
        <v>9.8000000000000007</v>
      </c>
      <c r="H38" s="88">
        <v>35159</v>
      </c>
      <c r="I38" s="240">
        <v>4.5199999999999996</v>
      </c>
      <c r="J38" s="240">
        <v>158918.68</v>
      </c>
      <c r="K38" s="240">
        <v>123759.67999999999</v>
      </c>
      <c r="L38" s="88">
        <v>1017.59</v>
      </c>
      <c r="M38" s="241">
        <v>156.16999999999999</v>
      </c>
    </row>
    <row r="39" spans="2:13" ht="15" customHeight="1" x14ac:dyDescent="0.2">
      <c r="B39" s="181">
        <v>36</v>
      </c>
      <c r="C39" s="78" t="s">
        <v>26</v>
      </c>
      <c r="D39" s="181">
        <v>134</v>
      </c>
      <c r="E39" s="181">
        <v>6</v>
      </c>
      <c r="F39" s="181">
        <v>1</v>
      </c>
      <c r="G39" s="240">
        <v>5.0999999999999996</v>
      </c>
      <c r="H39" s="88">
        <v>15891.66</v>
      </c>
      <c r="I39" s="240">
        <v>5.05</v>
      </c>
      <c r="J39" s="240">
        <v>80252.88</v>
      </c>
      <c r="K39" s="240">
        <v>64361.22</v>
      </c>
      <c r="L39" s="88">
        <v>672.45</v>
      </c>
      <c r="M39" s="241">
        <v>119.34</v>
      </c>
    </row>
    <row r="40" spans="2:13" ht="15" customHeight="1" x14ac:dyDescent="0.2">
      <c r="B40" s="181">
        <v>37</v>
      </c>
      <c r="C40" s="78" t="s">
        <v>26</v>
      </c>
      <c r="D40" s="181">
        <v>136</v>
      </c>
      <c r="E40" s="181">
        <v>8</v>
      </c>
      <c r="F40" s="181">
        <v>1</v>
      </c>
      <c r="G40" s="240">
        <v>3.2</v>
      </c>
      <c r="H40" s="88">
        <v>8028.96</v>
      </c>
      <c r="I40" s="240">
        <v>6.04</v>
      </c>
      <c r="J40" s="240">
        <v>48494.92</v>
      </c>
      <c r="K40" s="240">
        <v>40465.96</v>
      </c>
      <c r="L40" s="88">
        <v>388.21</v>
      </c>
      <c r="M40" s="241">
        <v>124.92</v>
      </c>
    </row>
    <row r="41" spans="2:13" ht="15" customHeight="1" x14ac:dyDescent="0.2">
      <c r="B41" s="181">
        <v>38</v>
      </c>
      <c r="C41" s="78" t="s">
        <v>27</v>
      </c>
      <c r="D41" s="181">
        <v>5</v>
      </c>
      <c r="E41" s="181">
        <v>9</v>
      </c>
      <c r="F41" s="181">
        <v>1</v>
      </c>
      <c r="G41" s="240">
        <v>4</v>
      </c>
      <c r="H41" s="88">
        <v>32681.75</v>
      </c>
      <c r="I41" s="240">
        <v>2.54</v>
      </c>
      <c r="J41" s="240">
        <v>83011.649999999994</v>
      </c>
      <c r="K41" s="240">
        <v>50329.9</v>
      </c>
      <c r="L41" s="88">
        <v>747.01</v>
      </c>
      <c r="M41" s="241">
        <v>111.13</v>
      </c>
    </row>
    <row r="42" spans="2:13" ht="15" customHeight="1" x14ac:dyDescent="0.2">
      <c r="B42" s="199">
        <v>39</v>
      </c>
      <c r="C42" s="199" t="s">
        <v>27</v>
      </c>
      <c r="D42" s="199">
        <v>14</v>
      </c>
      <c r="E42" s="199">
        <v>24</v>
      </c>
      <c r="F42" s="199">
        <v>1</v>
      </c>
      <c r="G42" s="88">
        <v>2.1</v>
      </c>
      <c r="H42" s="88">
        <v>7436.31</v>
      </c>
      <c r="I42" s="88">
        <v>4.57</v>
      </c>
      <c r="J42" s="88">
        <v>33983.94</v>
      </c>
      <c r="K42" s="88">
        <v>26547.63</v>
      </c>
      <c r="L42" s="88">
        <v>482.99</v>
      </c>
      <c r="M42" s="241">
        <v>70.36</v>
      </c>
    </row>
    <row r="43" spans="2:13" ht="15" customHeight="1" x14ac:dyDescent="0.2">
      <c r="G43" s="242">
        <f>SUM(G4:G42)</f>
        <v>157.6</v>
      </c>
      <c r="H43" s="242">
        <f t="shared" ref="H43:M43" si="0">SUM(H4:H42)</f>
        <v>978350.93</v>
      </c>
      <c r="I43" s="242">
        <f>AVERAGE(I4:I42)</f>
        <v>3.701794871794871</v>
      </c>
      <c r="J43" s="242">
        <f t="shared" si="0"/>
        <v>2967385.83</v>
      </c>
      <c r="K43" s="242">
        <f t="shared" si="0"/>
        <v>1989034.8999999997</v>
      </c>
      <c r="L43" s="242">
        <f t="shared" si="0"/>
        <v>26511.77</v>
      </c>
      <c r="M43" s="242">
        <f>AVERAGE(M4:M42)</f>
        <v>111.76974358974356</v>
      </c>
    </row>
  </sheetData>
  <sheetProtection sheet="1" objects="1" scenarios="1"/>
  <autoFilter ref="B2:L2"/>
  <pageMargins left="0.70866141732283472" right="0.70866141732283472" top="0.74803149606299213" bottom="0.74803149606299213" header="0.31496062992125984" footer="0.31496062992125984"/>
  <pageSetup paperSize="9"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РАСЧЕТ</vt:lpstr>
      <vt:lpstr>ЛОТЫ</vt:lpstr>
      <vt:lpstr>Ведомость расчета мин. платы</vt:lpstr>
      <vt:lpstr>Коэффициенты</vt:lpstr>
      <vt:lpstr>Коэффициенты!Заголовки_для_печати</vt:lpstr>
      <vt:lpstr>Коэффициенты!Область_печати</vt:lpstr>
      <vt:lpstr>ЛОТЫ!Область_печати</vt:lpstr>
      <vt:lpstr>РАСЧЕТ!Область_печати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Алексей</cp:lastModifiedBy>
  <cp:lastPrinted>2018-01-22T12:44:59Z</cp:lastPrinted>
  <dcterms:created xsi:type="dcterms:W3CDTF">1996-10-08T23:32:33Z</dcterms:created>
  <dcterms:modified xsi:type="dcterms:W3CDTF">2018-01-22T13:06:21Z</dcterms:modified>
</cp:coreProperties>
</file>