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сунов\АУКЦИОН\Средний и малый бизнес\2018\10 Материалы для аукциона 19.06 Ба Кал За\Заинское\"/>
    </mc:Choice>
  </mc:AlternateContent>
  <bookViews>
    <workbookView xWindow="0" yWindow="0" windowWidth="25440" windowHeight="11835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Методике'!$A$1:$M$1204</definedName>
    <definedName name="способ_рубки">'Расчет стоимости по Методике'!#REF!</definedName>
  </definedNames>
  <calcPr calcId="162913"/>
</workbook>
</file>

<file path=xl/calcChain.xml><?xml version="1.0" encoding="utf-8"?>
<calcChain xmlns="http://schemas.openxmlformats.org/spreadsheetml/2006/main">
  <c r="E1196" i="4" l="1"/>
  <c r="G1191" i="4"/>
  <c r="G1190" i="4"/>
  <c r="G1189" i="4"/>
  <c r="G1188" i="4"/>
  <c r="G1187" i="4"/>
  <c r="G1186" i="4"/>
  <c r="G1185" i="4"/>
  <c r="G1184" i="4"/>
  <c r="G1183" i="4"/>
  <c r="G1182" i="4"/>
  <c r="E1194" i="4" s="1"/>
  <c r="G1174" i="4"/>
  <c r="G683" i="4"/>
  <c r="G691" i="4"/>
  <c r="E703" i="4" s="1"/>
  <c r="G692" i="4"/>
  <c r="E704" i="4" s="1"/>
  <c r="G693" i="4"/>
  <c r="G694" i="4"/>
  <c r="E705" i="4" s="1"/>
  <c r="G695" i="4"/>
  <c r="G696" i="4"/>
  <c r="G697" i="4"/>
  <c r="G698" i="4"/>
  <c r="G699" i="4"/>
  <c r="G700" i="4"/>
  <c r="G1134" i="4"/>
  <c r="G1135" i="4"/>
  <c r="G1136" i="4"/>
  <c r="E1147" i="4" s="1"/>
  <c r="G1137" i="4"/>
  <c r="G1138" i="4"/>
  <c r="G1139" i="4"/>
  <c r="G1140" i="4"/>
  <c r="G1141" i="4"/>
  <c r="G1142" i="4"/>
  <c r="G1133" i="4"/>
  <c r="E1145" i="4" s="1"/>
  <c r="G1091" i="4"/>
  <c r="G1092" i="4"/>
  <c r="G1093" i="4"/>
  <c r="E1104" i="4" s="1"/>
  <c r="G1094" i="4"/>
  <c r="G1095" i="4"/>
  <c r="G1096" i="4"/>
  <c r="G1097" i="4"/>
  <c r="G1098" i="4"/>
  <c r="G1099" i="4"/>
  <c r="G1090" i="4"/>
  <c r="E1102" i="4" s="1"/>
  <c r="G1046" i="4"/>
  <c r="G1047" i="4"/>
  <c r="G1048" i="4"/>
  <c r="E1059" i="4" s="1"/>
  <c r="G1049" i="4"/>
  <c r="G1050" i="4"/>
  <c r="G1051" i="4"/>
  <c r="G1052" i="4"/>
  <c r="G1053" i="4"/>
  <c r="G1054" i="4"/>
  <c r="G1045" i="4"/>
  <c r="E1057" i="4" s="1"/>
  <c r="G1001" i="4"/>
  <c r="G1002" i="4"/>
  <c r="G1003" i="4"/>
  <c r="E1014" i="4" s="1"/>
  <c r="G1004" i="4"/>
  <c r="G1005" i="4"/>
  <c r="G1006" i="4"/>
  <c r="G1007" i="4"/>
  <c r="G1008" i="4"/>
  <c r="G1009" i="4"/>
  <c r="G1000" i="4"/>
  <c r="E1012" i="4" s="1"/>
  <c r="G957" i="4"/>
  <c r="G958" i="4"/>
  <c r="G959" i="4"/>
  <c r="E970" i="4" s="1"/>
  <c r="G960" i="4"/>
  <c r="G961" i="4"/>
  <c r="G962" i="4"/>
  <c r="G963" i="4"/>
  <c r="G964" i="4"/>
  <c r="G965" i="4"/>
  <c r="G956" i="4"/>
  <c r="E968" i="4" s="1"/>
  <c r="G913" i="4"/>
  <c r="G914" i="4"/>
  <c r="G915" i="4"/>
  <c r="E926" i="4" s="1"/>
  <c r="G916" i="4"/>
  <c r="G917" i="4"/>
  <c r="G918" i="4"/>
  <c r="G919" i="4"/>
  <c r="G920" i="4"/>
  <c r="G921" i="4"/>
  <c r="G912" i="4"/>
  <c r="E924" i="4" s="1"/>
  <c r="G870" i="4"/>
  <c r="G871" i="4"/>
  <c r="G872" i="4"/>
  <c r="G873" i="4"/>
  <c r="G874" i="4"/>
  <c r="G875" i="4"/>
  <c r="G876" i="4"/>
  <c r="G877" i="4"/>
  <c r="G878" i="4"/>
  <c r="G869" i="4"/>
  <c r="E881" i="4" s="1"/>
  <c r="G827" i="4"/>
  <c r="G828" i="4"/>
  <c r="G829" i="4"/>
  <c r="E840" i="4" s="1"/>
  <c r="G830" i="4"/>
  <c r="G831" i="4"/>
  <c r="G832" i="4"/>
  <c r="G833" i="4"/>
  <c r="G834" i="4"/>
  <c r="G835" i="4"/>
  <c r="G826" i="4"/>
  <c r="E838" i="4" s="1"/>
  <c r="G782" i="4"/>
  <c r="G783" i="4"/>
  <c r="G784" i="4"/>
  <c r="E795" i="4" s="1"/>
  <c r="G785" i="4"/>
  <c r="G786" i="4"/>
  <c r="G787" i="4"/>
  <c r="G788" i="4"/>
  <c r="G789" i="4"/>
  <c r="G790" i="4"/>
  <c r="G781" i="4"/>
  <c r="E793" i="4" s="1"/>
  <c r="G737" i="4"/>
  <c r="G738" i="4"/>
  <c r="G739" i="4"/>
  <c r="E750" i="4" s="1"/>
  <c r="G740" i="4"/>
  <c r="G741" i="4"/>
  <c r="G742" i="4"/>
  <c r="G743" i="4"/>
  <c r="G744" i="4"/>
  <c r="G745" i="4"/>
  <c r="G736" i="4"/>
  <c r="E748" i="4" s="1"/>
  <c r="G648" i="4"/>
  <c r="G649" i="4"/>
  <c r="G650" i="4"/>
  <c r="E661" i="4" s="1"/>
  <c r="G651" i="4"/>
  <c r="G652" i="4"/>
  <c r="G653" i="4"/>
  <c r="G654" i="4"/>
  <c r="G655" i="4"/>
  <c r="G656" i="4"/>
  <c r="G647" i="4"/>
  <c r="E659" i="4" s="1"/>
  <c r="G603" i="4"/>
  <c r="G604" i="4"/>
  <c r="G605" i="4"/>
  <c r="E616" i="4" s="1"/>
  <c r="G606" i="4"/>
  <c r="G607" i="4"/>
  <c r="G608" i="4"/>
  <c r="G609" i="4"/>
  <c r="G610" i="4"/>
  <c r="G611" i="4"/>
  <c r="G602" i="4"/>
  <c r="E614" i="4" s="1"/>
  <c r="G1125" i="4"/>
  <c r="G1082" i="4"/>
  <c r="G1037" i="4"/>
  <c r="G992" i="4"/>
  <c r="G948" i="4"/>
  <c r="G904" i="4"/>
  <c r="G861" i="4"/>
  <c r="G818" i="4"/>
  <c r="G773" i="4"/>
  <c r="G728" i="4"/>
  <c r="G639" i="4"/>
  <c r="G594" i="4"/>
  <c r="E883" i="4"/>
  <c r="G566" i="4"/>
  <c r="G565" i="4"/>
  <c r="G564" i="4"/>
  <c r="G563" i="4"/>
  <c r="G562" i="4"/>
  <c r="G561" i="4"/>
  <c r="G560" i="4"/>
  <c r="E571" i="4" s="1"/>
  <c r="G559" i="4"/>
  <c r="G558" i="4"/>
  <c r="G557" i="4"/>
  <c r="E569" i="4" s="1"/>
  <c r="G549" i="4"/>
  <c r="G521" i="4"/>
  <c r="G520" i="4"/>
  <c r="G519" i="4"/>
  <c r="G518" i="4"/>
  <c r="G517" i="4"/>
  <c r="G516" i="4"/>
  <c r="G515" i="4"/>
  <c r="E526" i="4" s="1"/>
  <c r="G514" i="4"/>
  <c r="G513" i="4"/>
  <c r="G512" i="4"/>
  <c r="E524" i="4" s="1"/>
  <c r="G504" i="4"/>
  <c r="G476" i="4"/>
  <c r="G475" i="4"/>
  <c r="G474" i="4"/>
  <c r="G473" i="4"/>
  <c r="G472" i="4"/>
  <c r="G471" i="4"/>
  <c r="G470" i="4"/>
  <c r="E481" i="4" s="1"/>
  <c r="G469" i="4"/>
  <c r="G468" i="4"/>
  <c r="G467" i="4"/>
  <c r="E479" i="4" s="1"/>
  <c r="G459" i="4"/>
  <c r="G431" i="4"/>
  <c r="G430" i="4"/>
  <c r="G429" i="4"/>
  <c r="G428" i="4"/>
  <c r="G427" i="4"/>
  <c r="G426" i="4"/>
  <c r="G425" i="4"/>
  <c r="E436" i="4" s="1"/>
  <c r="G424" i="4"/>
  <c r="G423" i="4"/>
  <c r="G422" i="4"/>
  <c r="E434" i="4" s="1"/>
  <c r="G414" i="4"/>
  <c r="G386" i="4"/>
  <c r="G385" i="4"/>
  <c r="G384" i="4"/>
  <c r="G383" i="4"/>
  <c r="G382" i="4"/>
  <c r="G381" i="4"/>
  <c r="G380" i="4"/>
  <c r="E391" i="4" s="1"/>
  <c r="G379" i="4"/>
  <c r="G378" i="4"/>
  <c r="G377" i="4"/>
  <c r="E389" i="4" s="1"/>
  <c r="G369" i="4"/>
  <c r="G341" i="4"/>
  <c r="G340" i="4"/>
  <c r="G339" i="4"/>
  <c r="G338" i="4"/>
  <c r="G337" i="4"/>
  <c r="G336" i="4"/>
  <c r="G335" i="4"/>
  <c r="E346" i="4" s="1"/>
  <c r="G334" i="4"/>
  <c r="G333" i="4"/>
  <c r="G332" i="4"/>
  <c r="E344" i="4" s="1"/>
  <c r="G324" i="4"/>
  <c r="G296" i="4"/>
  <c r="G295" i="4"/>
  <c r="G294" i="4"/>
  <c r="G293" i="4"/>
  <c r="G292" i="4"/>
  <c r="G291" i="4"/>
  <c r="G290" i="4"/>
  <c r="E301" i="4" s="1"/>
  <c r="G289" i="4"/>
  <c r="G288" i="4"/>
  <c r="G287" i="4"/>
  <c r="E299" i="4" s="1"/>
  <c r="G279" i="4"/>
  <c r="G251" i="4"/>
  <c r="G250" i="4"/>
  <c r="G249" i="4"/>
  <c r="G248" i="4"/>
  <c r="G247" i="4"/>
  <c r="G246" i="4"/>
  <c r="G245" i="4"/>
  <c r="E256" i="4" s="1"/>
  <c r="G244" i="4"/>
  <c r="G243" i="4"/>
  <c r="G242" i="4"/>
  <c r="E254" i="4" s="1"/>
  <c r="G234" i="4"/>
  <c r="G206" i="4"/>
  <c r="G205" i="4"/>
  <c r="G204" i="4"/>
  <c r="G203" i="4"/>
  <c r="G202" i="4"/>
  <c r="G201" i="4"/>
  <c r="G200" i="4"/>
  <c r="E211" i="4" s="1"/>
  <c r="G199" i="4"/>
  <c r="G198" i="4"/>
  <c r="G197" i="4"/>
  <c r="E209" i="4" s="1"/>
  <c r="G189" i="4"/>
  <c r="G161" i="4"/>
  <c r="G160" i="4"/>
  <c r="G159" i="4"/>
  <c r="G158" i="4"/>
  <c r="G157" i="4"/>
  <c r="G156" i="4"/>
  <c r="G155" i="4"/>
  <c r="E166" i="4" s="1"/>
  <c r="G154" i="4"/>
  <c r="G153" i="4"/>
  <c r="G152" i="4"/>
  <c r="E164" i="4" s="1"/>
  <c r="G144" i="4"/>
  <c r="G116" i="4"/>
  <c r="G115" i="4"/>
  <c r="G114" i="4"/>
  <c r="G113" i="4"/>
  <c r="G112" i="4"/>
  <c r="G111" i="4"/>
  <c r="G110" i="4"/>
  <c r="E121" i="4" s="1"/>
  <c r="G109" i="4"/>
  <c r="G108" i="4"/>
  <c r="G107" i="4"/>
  <c r="E119" i="4" s="1"/>
  <c r="G99" i="4"/>
  <c r="G71" i="4"/>
  <c r="G70" i="4"/>
  <c r="G69" i="4"/>
  <c r="G68" i="4"/>
  <c r="G67" i="4"/>
  <c r="G66" i="4"/>
  <c r="G65" i="4"/>
  <c r="E76" i="4" s="1"/>
  <c r="G64" i="4"/>
  <c r="G63" i="4"/>
  <c r="G62" i="4"/>
  <c r="E74" i="4" s="1"/>
  <c r="G54" i="4"/>
  <c r="G26" i="4"/>
  <c r="G25" i="4"/>
  <c r="G24" i="4"/>
  <c r="G23" i="4"/>
  <c r="G22" i="4"/>
  <c r="G21" i="4"/>
  <c r="G20" i="4"/>
  <c r="E31" i="4" s="1"/>
  <c r="G19" i="4"/>
  <c r="G18" i="4"/>
  <c r="G17" i="4"/>
  <c r="E29" i="4" s="1"/>
  <c r="G9" i="4"/>
  <c r="E1195" i="4" l="1"/>
  <c r="E794" i="4"/>
  <c r="E882" i="4"/>
  <c r="E969" i="4"/>
  <c r="E1058" i="4"/>
  <c r="E1146" i="4"/>
  <c r="E1197" i="4"/>
  <c r="E796" i="4"/>
  <c r="E797" i="4" s="1"/>
  <c r="D799" i="4" s="1"/>
  <c r="D800" i="4" s="1"/>
  <c r="E884" i="4"/>
  <c r="E885" i="4" s="1"/>
  <c r="D887" i="4" s="1"/>
  <c r="D888" i="4" s="1"/>
  <c r="E971" i="4"/>
  <c r="E1060" i="4"/>
  <c r="E1148" i="4"/>
  <c r="E1149" i="4" s="1"/>
  <c r="D1151" i="4" s="1"/>
  <c r="D1152" i="4" s="1"/>
  <c r="E660" i="4"/>
  <c r="E706" i="4"/>
  <c r="E707" i="4" s="1"/>
  <c r="D709" i="4" s="1"/>
  <c r="D710" i="4" s="1"/>
  <c r="E617" i="4"/>
  <c r="E615" i="4"/>
  <c r="E618" i="4" s="1"/>
  <c r="D620" i="4" s="1"/>
  <c r="D621" i="4" s="1"/>
  <c r="E751" i="4"/>
  <c r="E749" i="4"/>
  <c r="E841" i="4"/>
  <c r="E839" i="4"/>
  <c r="E842" i="4" s="1"/>
  <c r="D844" i="4" s="1"/>
  <c r="D845" i="4" s="1"/>
  <c r="E927" i="4"/>
  <c r="E928" i="4" s="1"/>
  <c r="D930" i="4" s="1"/>
  <c r="D931" i="4" s="1"/>
  <c r="E925" i="4"/>
  <c r="E1015" i="4"/>
  <c r="E1013" i="4"/>
  <c r="E1016" i="4" s="1"/>
  <c r="D1018" i="4" s="1"/>
  <c r="D1019" i="4" s="1"/>
  <c r="E1105" i="4"/>
  <c r="E1106" i="4" s="1"/>
  <c r="D1108" i="4" s="1"/>
  <c r="D1109" i="4" s="1"/>
  <c r="E1103" i="4"/>
  <c r="E662" i="4"/>
  <c r="E1061" i="4"/>
  <c r="D1063" i="4" s="1"/>
  <c r="D1064" i="4" s="1"/>
  <c r="E210" i="4"/>
  <c r="E120" i="4"/>
  <c r="E30" i="4"/>
  <c r="E75" i="4"/>
  <c r="E345" i="4"/>
  <c r="E165" i="4"/>
  <c r="E255" i="4"/>
  <c r="E390" i="4"/>
  <c r="E435" i="4"/>
  <c r="E77" i="4"/>
  <c r="E392" i="4"/>
  <c r="E570" i="4"/>
  <c r="E525" i="4"/>
  <c r="E480" i="4"/>
  <c r="E347" i="4"/>
  <c r="E300" i="4"/>
  <c r="E257" i="4"/>
  <c r="E572" i="4"/>
  <c r="E527" i="4"/>
  <c r="E482" i="4"/>
  <c r="E437" i="4"/>
  <c r="E302" i="4"/>
  <c r="E212" i="4"/>
  <c r="E167" i="4"/>
  <c r="E122" i="4"/>
  <c r="E32" i="4"/>
  <c r="E1198" i="4" l="1"/>
  <c r="D1200" i="4" s="1"/>
  <c r="D1201" i="4" s="1"/>
  <c r="E752" i="4"/>
  <c r="D754" i="4" s="1"/>
  <c r="D755" i="4" s="1"/>
  <c r="E972" i="4"/>
  <c r="D974" i="4" s="1"/>
  <c r="D975" i="4" s="1"/>
  <c r="E663" i="4"/>
  <c r="D665" i="4" s="1"/>
  <c r="D666" i="4" s="1"/>
  <c r="E393" i="4"/>
  <c r="D395" i="4" s="1"/>
  <c r="D396" i="4" s="1"/>
  <c r="E78" i="4"/>
  <c r="D80" i="4" s="1"/>
  <c r="D81" i="4" s="1"/>
  <c r="E213" i="4"/>
  <c r="D215" i="4" s="1"/>
  <c r="D216" i="4" s="1"/>
  <c r="E123" i="4"/>
  <c r="D125" i="4" s="1"/>
  <c r="D126" i="4" s="1"/>
  <c r="E33" i="4"/>
  <c r="D35" i="4" s="1"/>
  <c r="D36" i="4" s="1"/>
  <c r="E573" i="4"/>
  <c r="D575" i="4" s="1"/>
  <c r="D576" i="4" s="1"/>
  <c r="E483" i="4"/>
  <c r="D485" i="4" s="1"/>
  <c r="D486" i="4" s="1"/>
  <c r="E348" i="4"/>
  <c r="D350" i="4" s="1"/>
  <c r="D351" i="4" s="1"/>
  <c r="E438" i="4"/>
  <c r="D440" i="4" s="1"/>
  <c r="D441" i="4" s="1"/>
  <c r="E303" i="4"/>
  <c r="D305" i="4" s="1"/>
  <c r="D306" i="4" s="1"/>
  <c r="E168" i="4"/>
  <c r="D170" i="4" s="1"/>
  <c r="D171" i="4" s="1"/>
  <c r="E258" i="4"/>
  <c r="D260" i="4" s="1"/>
  <c r="D261" i="4" s="1"/>
  <c r="E528" i="4"/>
  <c r="D530" i="4" s="1"/>
  <c r="D531" i="4" s="1"/>
</calcChain>
</file>

<file path=xl/sharedStrings.xml><?xml version="1.0" encoding="utf-8"?>
<sst xmlns="http://schemas.openxmlformats.org/spreadsheetml/2006/main" count="1323" uniqueCount="123">
  <si>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</si>
  <si>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</si>
  <si>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</si>
  <si>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</si>
  <si>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</si>
  <si>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</si>
  <si>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</si>
  <si>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</si>
  <si>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</si>
  <si>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</si>
  <si>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</si>
  <si>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</si>
  <si>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</si>
  <si>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</si>
  <si>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</si>
  <si>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</si>
  <si>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</si>
  <si>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</si>
  <si>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</si>
  <si>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</si>
  <si>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</si>
  <si>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</si>
  <si>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</si>
  <si>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</si>
  <si>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</si>
  <si>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</si>
  <si>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</si>
  <si>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</si>
  <si>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</si>
  <si>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</si>
  <si>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</si>
  <si>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</si>
  <si>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</si>
  <si>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</si>
  <si>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</si>
  <si>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</si>
  <si>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</si>
  <si>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"Заинское  лесничество"</t>
  </si>
  <si>
    <t>Заинское  участковое лесничество</t>
  </si>
  <si>
    <t>ГКУ "Заинское лесничество"</t>
  </si>
  <si>
    <t>кв. 7, выд.8 , делянка 1</t>
  </si>
  <si>
    <t>10ос+лпн+кл</t>
  </si>
  <si>
    <t>кв. 7, выд. 13, делянка 1</t>
  </si>
  <si>
    <t>10ос+лпн</t>
  </si>
  <si>
    <t>кв. 46, выд. 16, делянка 1</t>
  </si>
  <si>
    <t>кв. 58, выд. 21, делянка 1</t>
  </si>
  <si>
    <t>7ос2б1лпн</t>
  </si>
  <si>
    <t>кв. 60, выд. 1, делянка 1</t>
  </si>
  <si>
    <t xml:space="preserve">5ОС4Б1ЛП+КЛ       </t>
  </si>
  <si>
    <t>кв. 72, выд. 26, делянка 1</t>
  </si>
  <si>
    <t xml:space="preserve">7ОС2Б1ЛП+КЛ       </t>
  </si>
  <si>
    <t>кв. 77, выд. 20, делянка 1</t>
  </si>
  <si>
    <t xml:space="preserve">8ОС2ЛП+Д                 </t>
  </si>
  <si>
    <t>кв. 113, выд. 8, делянка 1</t>
  </si>
  <si>
    <t>8ОС1ЛП1КЛ</t>
  </si>
  <si>
    <t>кв. 114, выд. 4, делянка 1</t>
  </si>
  <si>
    <t>6Б1ЛП3ОС</t>
  </si>
  <si>
    <t>7Б2ОС1ЛП</t>
  </si>
  <si>
    <t>Кушниковское  участковое лесничество</t>
  </si>
  <si>
    <t>кв.23 , выд.17 , делянка 1</t>
  </si>
  <si>
    <t>6Б4ЛП</t>
  </si>
  <si>
    <t>кв.28 , выд.13 , делянка 1</t>
  </si>
  <si>
    <t>6Б3ОС1ЛП</t>
  </si>
  <si>
    <t>кв.29 , выд.4 , делянка 1</t>
  </si>
  <si>
    <t>8Б1ОС1ЛП</t>
  </si>
  <si>
    <t>кв. 29, выд. 8, делянка 1</t>
  </si>
  <si>
    <t>7ОС3Б+ЛП</t>
  </si>
  <si>
    <t>кв. 26, выд.8 , делянка 1</t>
  </si>
  <si>
    <t>кв.26 , выд.8 , делянка 2</t>
  </si>
  <si>
    <t>Болгарское участковое лесничество</t>
  </si>
  <si>
    <t>квартал 47,выдел 3,делянка 3</t>
  </si>
  <si>
    <t>9Ос1Лп</t>
  </si>
  <si>
    <t>квартал 47,выдел 3,делянка 2</t>
  </si>
  <si>
    <t>квартал 47,выдел 6,делянка 1</t>
  </si>
  <si>
    <t>4Б3Лп1Ос2Д</t>
  </si>
  <si>
    <t>квартал 50,выдел 39,делянка 1</t>
  </si>
  <si>
    <t>10Ос+Б+лп</t>
  </si>
  <si>
    <t>квартал 58,выдел 18,делянка 1</t>
  </si>
  <si>
    <t>8Ос1Лп1Б+Кл</t>
  </si>
  <si>
    <t>Ямашинское участковое лесничество</t>
  </si>
  <si>
    <t>квартал 53,выдел 2 ,делянка 1</t>
  </si>
  <si>
    <t>4Б2ОС3ЛП1КЛ</t>
  </si>
  <si>
    <t>9Ос1Б</t>
  </si>
  <si>
    <t xml:space="preserve">Кушниковское участковое лесничество </t>
  </si>
  <si>
    <t>квартал 1,выдел 16,делянка 1</t>
  </si>
  <si>
    <t>5ЛП2Б1ОС1Д1КЛ</t>
  </si>
  <si>
    <t>квартал 1,выдел 10,делянка 1</t>
  </si>
  <si>
    <t>6ЛП1Б1ОС1Д1КЛ</t>
  </si>
  <si>
    <t>квартал 2,выдел 9,делянка 1</t>
  </si>
  <si>
    <t>5ЛП2Б2Д1КЛ</t>
  </si>
  <si>
    <t>квартал 3,выдел 17делянка 1</t>
  </si>
  <si>
    <t>10Лп+Б+Д+В+Кл</t>
  </si>
  <si>
    <t>квартал 92 ,выдел 2,делянка 1</t>
  </si>
  <si>
    <t>кв.5 , выд.4 , делянка 1</t>
  </si>
  <si>
    <t>8Ос1Б1Лп</t>
  </si>
  <si>
    <t>ЛОТ № 143</t>
  </si>
  <si>
    <t>ЛОТ № 144</t>
  </si>
  <si>
    <t>ЛОТ № 145</t>
  </si>
  <si>
    <t>10Б+лпн</t>
  </si>
  <si>
    <t>ЛОТ № 146</t>
  </si>
  <si>
    <t>ЛОТ № 147</t>
  </si>
  <si>
    <t>ЛОТ № 148</t>
  </si>
  <si>
    <t>ЛОТ № 149</t>
  </si>
  <si>
    <t>ЛОТ № 150</t>
  </si>
  <si>
    <t>ЛОТ № 151</t>
  </si>
  <si>
    <t>ЛОТ № 152</t>
  </si>
  <si>
    <t>ЛОТ № 153</t>
  </si>
  <si>
    <t>ЛОТ № 154</t>
  </si>
  <si>
    <t>ЛОТ № 155</t>
  </si>
  <si>
    <t>ЛОТ № 156</t>
  </si>
  <si>
    <t>ЛОТ № 157</t>
  </si>
  <si>
    <t>ЛОТ № 158</t>
  </si>
  <si>
    <t>ЛОТ № 159</t>
  </si>
  <si>
    <t>ЛОТ № 160</t>
  </si>
  <si>
    <t>ЛОТ № 161</t>
  </si>
  <si>
    <t>ЛОТ № 162</t>
  </si>
  <si>
    <t>ЛОТ № 163</t>
  </si>
  <si>
    <t>ЛОТ № 164</t>
  </si>
  <si>
    <t>ЛОТ № 165</t>
  </si>
  <si>
    <t>ЛОТ № 166</t>
  </si>
  <si>
    <t>ЛОТ № 167</t>
  </si>
  <si>
    <t>ЛОТ № 168</t>
  </si>
  <si>
    <t>ЛОТ № 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</si>
</sst>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6"/>
      <color rgb="FFFF0000"/>
      <name val="Times New Roman"/>
      <family val="1"/>
      <charset val="204"/>
    </font>
    <font>
      <sz val="14"/>
      <color rgb="FFFF0000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20" fillId="0" borderId="0"/>
  </cellStyleXfs>
  <cellXfs count="643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>
      <alignment horizontal="center" vertical="center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21" fillId="0" borderId="31" xfId="0" applyFont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21" fillId="0" borderId="31" xfId="0" applyFont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21" fillId="0" borderId="31" xfId="0" applyFont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21" fillId="0" borderId="31" xfId="0" applyFont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21" fillId="0" borderId="31" xfId="0" applyFont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22" fillId="0" borderId="0" xfId="0" applyFont="1" applyAlignment="1">
      <alignment horizontal="center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22" fillId="0" borderId="0" xfId="0" applyFont="1" applyAlignment="1">
      <alignment horizontal="center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21" fillId="2" borderId="1" xfId="1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21" fillId="2" borderId="1" xfId="1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21" fillId="2" borderId="1" xfId="1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21" fillId="2" borderId="1" xfId="1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0" fontId="0" fillId="3" borderId="0" xfId="0" applyFill="1"/>
    <xf numFmtId="0" fontId="2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15" fillId="3" borderId="21" xfId="0" applyNumberFormat="1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21" fillId="2" borderId="1" xfId="1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15" fillId="3" borderId="21" xfId="0" applyNumberFormat="1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15" fillId="3" borderId="21" xfId="0" applyNumberFormat="1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15" fillId="3" borderId="21" xfId="0" applyNumberFormat="1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15" fillId="3" borderId="21" xfId="0" applyNumberFormat="1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15" fillId="3" borderId="21" xfId="0" applyNumberFormat="1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horizontal="right" vertical="center"/>
    </xf>
    <xf numFmtId="4" fontId="4" fillId="3" borderId="0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Alignment="1">
      <alignment horizontal="center" vertical="center"/>
    </xf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15" fillId="3" borderId="21" xfId="0" applyNumberFormat="1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horizontal="right" vertical="center"/>
    </xf>
    <xf numFmtId="4" fontId="4" fillId="3" borderId="0" xfId="0" applyNumberFormat="1" applyFont="1" applyFill="1" applyBorder="1" applyAlignment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15" fillId="3" borderId="21" xfId="0" applyNumberFormat="1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0" fontId="2" fillId="3" borderId="0" xfId="0" applyFont="1" applyFill="1" applyAlignment="1">
      <alignment horizontal="center"/>
    </xf>
    <xf numFmtId="2" fontId="5" fillId="3" borderId="0" xfId="0" applyNumberFormat="1" applyFont="1" applyFill="1" applyAlignment="1">
      <alignment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4" fontId="2" fillId="3" borderId="0" xfId="0" applyNumberFormat="1" applyFont="1" applyFill="1" applyBorder="1" applyAlignment="1">
      <alignment horizontal="center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15" fillId="3" borderId="2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0" xfId="0" applyNumberFormat="1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8" fillId="2" borderId="0" xfId="0" applyFont="1" applyFill="1" applyAlignment="1" applyProtection="1">
      <alignment horizontal="center" wrapText="1"/>
      <protection locked="0"/>
    </xf>
    <xf numFmtId="0" fontId="2" fillId="3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 applyProtection="1">
      <alignment horizontal="center" vertical="center" wrapText="1"/>
      <protection locked="0"/>
    </xf>
    <xf numFmtId="0" fontId="10" fillId="2" borderId="20" xfId="0" applyFont="1" applyFill="1" applyBorder="1" applyAlignment="1" applyProtection="1">
      <alignment horizontal="center" vertical="center" wrapText="1"/>
      <protection locked="0"/>
    </xf>
    <xf numFmtId="0" fontId="10" fillId="2" borderId="30" xfId="0" applyFont="1" applyFill="1" applyBorder="1" applyAlignment="1" applyProtection="1">
      <alignment horizontal="center" vertical="center" wrapText="1"/>
      <protection locked="0"/>
    </xf>
    <xf numFmtId="4" fontId="11" fillId="3" borderId="32" xfId="0" applyNumberFormat="1" applyFont="1" applyFill="1" applyBorder="1" applyAlignment="1">
      <alignment horizontal="center" vertical="center" wrapText="1"/>
    </xf>
    <xf numFmtId="4" fontId="11" fillId="3" borderId="12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3" fillId="3" borderId="38" xfId="0" applyFont="1" applyFill="1" applyBorder="1" applyAlignment="1">
      <alignment horizontal="center" vertical="center"/>
    </xf>
    <xf numFmtId="0" fontId="13" fillId="3" borderId="39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 wrapText="1"/>
    </xf>
    <xf numFmtId="0" fontId="13" fillId="3" borderId="39" xfId="0" applyFont="1" applyFill="1" applyBorder="1" applyAlignment="1">
      <alignment horizontal="center" vertical="center" wrapText="1"/>
    </xf>
    <xf numFmtId="0" fontId="14" fillId="3" borderId="38" xfId="0" applyFont="1" applyFill="1" applyBorder="1" applyAlignment="1">
      <alignment horizontal="left" vertical="top" wrapText="1"/>
    </xf>
    <xf numFmtId="0" fontId="14" fillId="3" borderId="39" xfId="0" applyFont="1" applyFill="1" applyBorder="1" applyAlignment="1">
      <alignment horizontal="left" vertical="top" wrapText="1"/>
    </xf>
    <xf numFmtId="0" fontId="7" fillId="3" borderId="40" xfId="0" applyFont="1" applyFill="1" applyBorder="1" applyAlignment="1">
      <alignment horizontal="center" vertical="center" textRotation="90" wrapText="1"/>
    </xf>
    <xf numFmtId="0" fontId="14" fillId="3" borderId="36" xfId="0" applyFont="1" applyFill="1" applyBorder="1" applyAlignment="1">
      <alignment horizontal="left" vertical="top" wrapText="1"/>
    </xf>
    <xf numFmtId="0" fontId="14" fillId="3" borderId="37" xfId="0" applyFont="1" applyFill="1" applyBorder="1" applyAlignment="1">
      <alignment horizontal="left" vertical="top" wrapText="1"/>
    </xf>
    <xf numFmtId="0" fontId="14" fillId="3" borderId="33" xfId="0" applyFont="1" applyFill="1" applyBorder="1" applyAlignment="1">
      <alignment horizontal="left" vertical="top" wrapText="1"/>
    </xf>
    <xf numFmtId="0" fontId="14" fillId="3" borderId="34" xfId="0" applyFont="1" applyFill="1" applyBorder="1" applyAlignment="1">
      <alignment horizontal="left" vertical="top" wrapText="1"/>
    </xf>
    <xf numFmtId="0" fontId="14" fillId="3" borderId="35" xfId="0" applyFont="1" applyFill="1" applyBorder="1" applyAlignment="1">
      <alignment horizontal="left" vertical="top" wrapText="1"/>
    </xf>
    <xf numFmtId="0" fontId="14" fillId="3" borderId="30" xfId="0" applyFont="1" applyFill="1" applyBorder="1" applyAlignment="1">
      <alignment horizontal="left" vertical="top" wrapText="1"/>
    </xf>
    <xf numFmtId="0" fontId="21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9"/>
  <sheetViews>
    <sheetView tabSelected="1" view="pageBreakPreview" topLeftCell="B1177" zoomScale="85" zoomScaleNormal="90" zoomScaleSheetLayoutView="85" zoomScalePageLayoutView="85" workbookViewId="0">
      <selection activeCell="D419" sqref="D419"/>
    </sheetView>
  </sheetViews>
  <sheetFormatPr defaultColWidth="9.140625"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9" width="23.5703125" style="7" customWidth="1"/>
    <col min="10" max="10" width="23.5703125" style="51" hidden="1" customWidth="1"/>
    <col min="11" max="16384" width="9.140625" style="7"/>
  </cols>
  <sheetData>
    <row r="1" spans="2:8" ht="60.75" x14ac:dyDescent="0.8">
      <c r="B1" s="614" t="s">
        <v>95</v>
      </c>
      <c r="C1" s="614"/>
      <c r="D1" s="614"/>
      <c r="E1" s="614"/>
      <c r="F1" s="614"/>
      <c r="G1" s="614"/>
      <c r="H1" s="614"/>
    </row>
    <row r="2" spans="2:8" x14ac:dyDescent="0.25">
      <c r="B2" s="615" t="s">
        <v>36</v>
      </c>
      <c r="C2" s="615"/>
      <c r="D2" s="615"/>
      <c r="E2" s="615"/>
      <c r="F2" s="615"/>
      <c r="G2" s="615"/>
    </row>
    <row r="3" spans="2:8" x14ac:dyDescent="0.25">
      <c r="C3" s="47"/>
      <c r="G3" s="7"/>
    </row>
    <row r="4" spans="2:8" ht="25.5" x14ac:dyDescent="0.25">
      <c r="C4" s="13" t="s">
        <v>5</v>
      </c>
      <c r="D4" s="6"/>
    </row>
    <row r="5" spans="2:8" ht="20.25" x14ac:dyDescent="0.25">
      <c r="B5" s="9"/>
      <c r="C5" s="617" t="s">
        <v>15</v>
      </c>
      <c r="D5" s="616" t="s">
        <v>39</v>
      </c>
      <c r="E5" s="616"/>
      <c r="F5" s="616"/>
      <c r="G5" s="616"/>
      <c r="H5" s="38"/>
    </row>
    <row r="6" spans="2:8" ht="20.25" x14ac:dyDescent="0.25">
      <c r="B6" s="9"/>
      <c r="C6" s="618"/>
      <c r="D6" s="616" t="s">
        <v>38</v>
      </c>
      <c r="E6" s="616"/>
      <c r="F6" s="616"/>
      <c r="G6" s="616"/>
      <c r="H6" s="38"/>
    </row>
    <row r="7" spans="2:8" ht="20.25" x14ac:dyDescent="0.25">
      <c r="B7" s="9"/>
      <c r="C7" s="619"/>
      <c r="D7" s="616" t="s">
        <v>40</v>
      </c>
      <c r="E7" s="616"/>
      <c r="F7" s="616"/>
      <c r="G7" s="616"/>
      <c r="H7" s="38"/>
    </row>
    <row r="8" spans="2:8" x14ac:dyDescent="0.25">
      <c r="C8" s="34" t="s">
        <v>12</v>
      </c>
      <c r="D8" s="59">
        <v>2.4</v>
      </c>
      <c r="E8" s="44"/>
      <c r="F8" s="9"/>
    </row>
    <row r="9" spans="2:8" x14ac:dyDescent="0.25">
      <c r="C9" s="1" t="s">
        <v>9</v>
      </c>
      <c r="D9" s="58">
        <v>534</v>
      </c>
      <c r="E9" s="608" t="s">
        <v>16</v>
      </c>
      <c r="F9" s="609"/>
      <c r="G9" s="612">
        <f>D10/D9</f>
        <v>10.827228464419475</v>
      </c>
    </row>
    <row r="10" spans="2:8" x14ac:dyDescent="0.25">
      <c r="C10" s="1" t="s">
        <v>10</v>
      </c>
      <c r="D10" s="58">
        <v>5781.74</v>
      </c>
      <c r="E10" s="610"/>
      <c r="F10" s="611"/>
      <c r="G10" s="613"/>
    </row>
    <row r="11" spans="2:8" ht="24" thickBot="1" x14ac:dyDescent="0.3">
      <c r="C11" s="36"/>
      <c r="D11" s="37"/>
      <c r="E11" s="45"/>
    </row>
    <row r="12" spans="2:8" ht="24" thickBot="1" x14ac:dyDescent="0.35">
      <c r="C12" s="35" t="s">
        <v>7</v>
      </c>
      <c r="D12" s="61" t="s">
        <v>41</v>
      </c>
    </row>
    <row r="13" spans="2:8" x14ac:dyDescent="0.3">
      <c r="C13" s="35" t="s">
        <v>11</v>
      </c>
      <c r="D13" s="60">
        <v>60</v>
      </c>
    </row>
    <row r="14" spans="2:8" x14ac:dyDescent="0.3">
      <c r="C14" s="35" t="s">
        <v>13</v>
      </c>
      <c r="D14" s="52" t="s">
        <v>33</v>
      </c>
      <c r="E14" s="39"/>
    </row>
    <row r="15" spans="2:8" ht="24" thickBot="1" x14ac:dyDescent="0.3">
      <c r="C15" s="40"/>
      <c r="D15" s="40"/>
    </row>
    <row r="16" spans="2:8" ht="48" thickBot="1" x14ac:dyDescent="0.3">
      <c r="B16" s="593" t="s">
        <v>17</v>
      </c>
      <c r="C16" s="594"/>
      <c r="D16" s="22" t="s">
        <v>20</v>
      </c>
      <c r="E16" s="595" t="s">
        <v>22</v>
      </c>
      <c r="F16" s="596"/>
      <c r="G16" s="2" t="s">
        <v>21</v>
      </c>
    </row>
    <row r="17" spans="2:8" ht="24" thickBot="1" x14ac:dyDescent="0.3">
      <c r="B17" s="597" t="s">
        <v>35</v>
      </c>
      <c r="C17" s="598"/>
      <c r="D17" s="53">
        <v>50</v>
      </c>
      <c r="E17" s="62">
        <v>2.4</v>
      </c>
      <c r="F17" s="17" t="s">
        <v>24</v>
      </c>
      <c r="G17" s="25">
        <f t="shared" ref="G17:G24" si="0">D17*E17</f>
        <v>120</v>
      </c>
      <c r="H17" s="599"/>
    </row>
    <row r="18" spans="2:8" x14ac:dyDescent="0.25">
      <c r="B18" s="600" t="s">
        <v>18</v>
      </c>
      <c r="C18" s="601"/>
      <c r="D18" s="48">
        <v>97.44</v>
      </c>
      <c r="E18" s="63">
        <v>0.7</v>
      </c>
      <c r="F18" s="18" t="s">
        <v>25</v>
      </c>
      <c r="G18" s="26">
        <f t="shared" si="0"/>
        <v>68.207999999999998</v>
      </c>
      <c r="H18" s="599"/>
    </row>
    <row r="19" spans="2:8" ht="24" thickBot="1" x14ac:dyDescent="0.3">
      <c r="B19" s="602" t="s">
        <v>19</v>
      </c>
      <c r="C19" s="603"/>
      <c r="D19" s="50">
        <v>151.63</v>
      </c>
      <c r="E19" s="64">
        <v>0.7</v>
      </c>
      <c r="F19" s="19" t="s">
        <v>25</v>
      </c>
      <c r="G19" s="27">
        <f t="shared" si="0"/>
        <v>106.14099999999999</v>
      </c>
      <c r="H19" s="599"/>
    </row>
    <row r="20" spans="2:8" ht="24" thickBot="1" x14ac:dyDescent="0.3">
      <c r="B20" s="604" t="s">
        <v>27</v>
      </c>
      <c r="C20" s="605"/>
      <c r="D20" s="54">
        <v>731.97</v>
      </c>
      <c r="E20" s="65"/>
      <c r="F20" s="23" t="s">
        <v>24</v>
      </c>
      <c r="G20" s="28">
        <f t="shared" si="0"/>
        <v>0</v>
      </c>
      <c r="H20" s="599"/>
    </row>
    <row r="21" spans="2:8" x14ac:dyDescent="0.25">
      <c r="B21" s="600" t="s">
        <v>32</v>
      </c>
      <c r="C21" s="601"/>
      <c r="D21" s="48">
        <v>652.6</v>
      </c>
      <c r="E21" s="63">
        <v>4.8</v>
      </c>
      <c r="F21" s="18" t="s">
        <v>24</v>
      </c>
      <c r="G21" s="26">
        <f t="shared" si="0"/>
        <v>3132.48</v>
      </c>
      <c r="H21" s="599"/>
    </row>
    <row r="22" spans="2:8" x14ac:dyDescent="0.25">
      <c r="B22" s="606" t="s">
        <v>26</v>
      </c>
      <c r="C22" s="607"/>
      <c r="D22" s="55">
        <v>526.99</v>
      </c>
      <c r="E22" s="66">
        <v>2.4</v>
      </c>
      <c r="F22" s="20" t="s">
        <v>24</v>
      </c>
      <c r="G22" s="29">
        <f t="shared" si="0"/>
        <v>1264.7760000000001</v>
      </c>
      <c r="H22" s="599"/>
    </row>
    <row r="23" spans="2:8" x14ac:dyDescent="0.25">
      <c r="B23" s="606" t="s">
        <v>28</v>
      </c>
      <c r="C23" s="607"/>
      <c r="D23" s="56">
        <v>5438.99</v>
      </c>
      <c r="E23" s="49"/>
      <c r="F23" s="20" t="s">
        <v>24</v>
      </c>
      <c r="G23" s="29">
        <f t="shared" si="0"/>
        <v>0</v>
      </c>
      <c r="H23" s="599"/>
    </row>
    <row r="24" spans="2:8" x14ac:dyDescent="0.25">
      <c r="B24" s="606" t="s">
        <v>29</v>
      </c>
      <c r="C24" s="607"/>
      <c r="D24" s="56">
        <v>1672.77</v>
      </c>
      <c r="E24" s="49"/>
      <c r="F24" s="20" t="s">
        <v>24</v>
      </c>
      <c r="G24" s="29">
        <f t="shared" si="0"/>
        <v>0</v>
      </c>
      <c r="H24" s="599"/>
    </row>
    <row r="25" spans="2:8" x14ac:dyDescent="0.25">
      <c r="B25" s="606" t="s">
        <v>31</v>
      </c>
      <c r="C25" s="607"/>
      <c r="D25" s="56">
        <v>548.24</v>
      </c>
      <c r="E25" s="49"/>
      <c r="F25" s="20" t="s">
        <v>24</v>
      </c>
      <c r="G25" s="29">
        <f>D25*E25</f>
        <v>0</v>
      </c>
      <c r="H25" s="599"/>
    </row>
    <row r="26" spans="2:8" ht="24" thickBot="1" x14ac:dyDescent="0.3">
      <c r="B26" s="602" t="s">
        <v>30</v>
      </c>
      <c r="C26" s="603"/>
      <c r="D26" s="57">
        <v>340.74</v>
      </c>
      <c r="E26" s="50"/>
      <c r="F26" s="19" t="s">
        <v>24</v>
      </c>
      <c r="G26" s="30">
        <f>D26*E26</f>
        <v>0</v>
      </c>
      <c r="H26" s="599"/>
    </row>
    <row r="27" spans="2:8" x14ac:dyDescent="0.25">
      <c r="C27" s="3"/>
      <c r="D27" s="3"/>
      <c r="E27" s="4"/>
      <c r="F27" s="4"/>
      <c r="H27" s="41"/>
    </row>
    <row r="28" spans="2:8" ht="25.5" x14ac:dyDescent="0.25">
      <c r="C28" s="13" t="s">
        <v>14</v>
      </c>
      <c r="D28" s="6"/>
    </row>
    <row r="29" spans="2:8" ht="20.25" x14ac:dyDescent="0.25">
      <c r="C29" s="590" t="s">
        <v>6</v>
      </c>
      <c r="D29" s="46" t="s">
        <v>0</v>
      </c>
      <c r="E29" s="8">
        <f>IF(G17&gt;0, ROUND((G17+D10)/D10,2), 0)</f>
        <v>1.02</v>
      </c>
      <c r="F29" s="8"/>
      <c r="G29" s="9"/>
      <c r="H29" s="7"/>
    </row>
    <row r="30" spans="2:8" x14ac:dyDescent="0.25">
      <c r="C30" s="590"/>
      <c r="D30" s="46" t="s">
        <v>1</v>
      </c>
      <c r="E30" s="8">
        <f>IF(SUM(G18:G19)&gt;0,ROUND((G18+G19+D10)/D10,2),0)</f>
        <v>1.03</v>
      </c>
      <c r="F30" s="8"/>
      <c r="G30" s="10"/>
      <c r="H30" s="42"/>
    </row>
    <row r="31" spans="2:8" x14ac:dyDescent="0.25">
      <c r="C31" s="590"/>
      <c r="D31" s="46" t="s">
        <v>2</v>
      </c>
      <c r="E31" s="8">
        <f>IF(G20&gt;0,ROUND((G20+D10)/D10,2),0)</f>
        <v>0</v>
      </c>
      <c r="F31" s="11"/>
      <c r="G31" s="10"/>
    </row>
    <row r="32" spans="2:8" x14ac:dyDescent="0.25">
      <c r="C32" s="590"/>
      <c r="D32" s="12" t="s">
        <v>3</v>
      </c>
      <c r="E32" s="31">
        <f>IF(SUM(G21:G26)&gt;0,ROUND((SUM(G21:G26)+D10)/D10,2),0)</f>
        <v>1.76</v>
      </c>
      <c r="F32" s="9"/>
      <c r="G32" s="10"/>
    </row>
    <row r="33" spans="2:8" ht="25.5" x14ac:dyDescent="0.25">
      <c r="D33" s="32" t="s">
        <v>4</v>
      </c>
      <c r="E33" s="33">
        <f>SUM(E29:E32)-IF(VALUE(COUNTIF(E29:E32,"&gt;0"))=4,3,0)-IF(VALUE(COUNTIF(E29:E32,"&gt;0"))=3,2,0)-IF(VALUE(COUNTIF(E29:E32,"&gt;0"))=2,1,0)</f>
        <v>1.8099999999999996</v>
      </c>
      <c r="F33" s="24"/>
    </row>
    <row r="34" spans="2:8" x14ac:dyDescent="0.25">
      <c r="E34" s="14"/>
    </row>
    <row r="35" spans="2:8" ht="25.5" x14ac:dyDescent="0.35">
      <c r="B35" s="21"/>
      <c r="C35" s="15" t="s">
        <v>23</v>
      </c>
      <c r="D35" s="591">
        <f>E33*D10</f>
        <v>10464.949399999998</v>
      </c>
      <c r="E35" s="591"/>
    </row>
    <row r="36" spans="2:8" ht="20.25" x14ac:dyDescent="0.3">
      <c r="C36" s="16" t="s">
        <v>8</v>
      </c>
      <c r="D36" s="592">
        <f>D35/D9</f>
        <v>19.597283520599248</v>
      </c>
      <c r="E36" s="592"/>
      <c r="G36" s="7"/>
      <c r="H36" s="43"/>
    </row>
    <row r="46" spans="2:8" ht="60.75" x14ac:dyDescent="0.8">
      <c r="B46" s="614" t="s">
        <v>96</v>
      </c>
      <c r="C46" s="614"/>
      <c r="D46" s="614"/>
      <c r="E46" s="614"/>
      <c r="F46" s="614"/>
      <c r="G46" s="614"/>
      <c r="H46" s="614"/>
    </row>
    <row r="47" spans="2:8" x14ac:dyDescent="0.25">
      <c r="B47" s="615" t="s">
        <v>36</v>
      </c>
      <c r="C47" s="615"/>
      <c r="D47" s="615"/>
      <c r="E47" s="615"/>
      <c r="F47" s="615"/>
      <c r="G47" s="615"/>
    </row>
    <row r="48" spans="2:8" x14ac:dyDescent="0.25">
      <c r="C48" s="47"/>
      <c r="G48" s="7"/>
    </row>
    <row r="49" spans="2:8" ht="25.5" x14ac:dyDescent="0.25">
      <c r="C49" s="13" t="s">
        <v>5</v>
      </c>
      <c r="D49" s="6"/>
    </row>
    <row r="50" spans="2:8" ht="20.25" x14ac:dyDescent="0.25">
      <c r="B50" s="9"/>
      <c r="C50" s="617" t="s">
        <v>15</v>
      </c>
      <c r="D50" s="620" t="s">
        <v>39</v>
      </c>
      <c r="E50" s="621"/>
      <c r="F50" s="621"/>
      <c r="G50" s="622"/>
      <c r="H50" s="38"/>
    </row>
    <row r="51" spans="2:8" ht="20.25" x14ac:dyDescent="0.25">
      <c r="B51" s="9"/>
      <c r="C51" s="618"/>
      <c r="D51" s="616" t="s">
        <v>38</v>
      </c>
      <c r="E51" s="616"/>
      <c r="F51" s="616"/>
      <c r="G51" s="616"/>
      <c r="H51" s="38"/>
    </row>
    <row r="52" spans="2:8" ht="20.25" x14ac:dyDescent="0.25">
      <c r="B52" s="9"/>
      <c r="C52" s="619"/>
      <c r="D52" s="620" t="s">
        <v>42</v>
      </c>
      <c r="E52" s="621"/>
      <c r="F52" s="621"/>
      <c r="G52" s="622"/>
      <c r="H52" s="38"/>
    </row>
    <row r="53" spans="2:8" x14ac:dyDescent="0.25">
      <c r="C53" s="34" t="s">
        <v>12</v>
      </c>
      <c r="D53" s="68">
        <v>3.8</v>
      </c>
      <c r="E53" s="44"/>
      <c r="F53" s="9"/>
    </row>
    <row r="54" spans="2:8" x14ac:dyDescent="0.25">
      <c r="C54" s="1" t="s">
        <v>9</v>
      </c>
      <c r="D54" s="67">
        <v>941</v>
      </c>
      <c r="E54" s="608" t="s">
        <v>16</v>
      </c>
      <c r="F54" s="609"/>
      <c r="G54" s="612">
        <f>D55/D54</f>
        <v>13.165834218916046</v>
      </c>
    </row>
    <row r="55" spans="2:8" x14ac:dyDescent="0.25">
      <c r="C55" s="1" t="s">
        <v>10</v>
      </c>
      <c r="D55" s="67">
        <v>12389.05</v>
      </c>
      <c r="E55" s="610"/>
      <c r="F55" s="611"/>
      <c r="G55" s="613"/>
    </row>
    <row r="56" spans="2:8" x14ac:dyDescent="0.25">
      <c r="C56" s="36"/>
      <c r="D56" s="37"/>
      <c r="E56" s="45"/>
    </row>
    <row r="57" spans="2:8" x14ac:dyDescent="0.3">
      <c r="C57" s="35" t="s">
        <v>7</v>
      </c>
      <c r="D57" s="70" t="s">
        <v>43</v>
      </c>
    </row>
    <row r="58" spans="2:8" x14ac:dyDescent="0.3">
      <c r="C58" s="35" t="s">
        <v>11</v>
      </c>
      <c r="D58" s="69">
        <v>55</v>
      </c>
    </row>
    <row r="59" spans="2:8" x14ac:dyDescent="0.3">
      <c r="C59" s="35" t="s">
        <v>13</v>
      </c>
      <c r="D59" s="52" t="s">
        <v>33</v>
      </c>
      <c r="E59" s="39"/>
    </row>
    <row r="60" spans="2:8" ht="24" thickBot="1" x14ac:dyDescent="0.3">
      <c r="C60" s="40"/>
      <c r="D60" s="40"/>
    </row>
    <row r="61" spans="2:8" ht="48" thickBot="1" x14ac:dyDescent="0.3">
      <c r="B61" s="593" t="s">
        <v>17</v>
      </c>
      <c r="C61" s="594"/>
      <c r="D61" s="22" t="s">
        <v>20</v>
      </c>
      <c r="E61" s="595" t="s">
        <v>22</v>
      </c>
      <c r="F61" s="596"/>
      <c r="G61" s="2" t="s">
        <v>21</v>
      </c>
    </row>
    <row r="62" spans="2:8" ht="24" thickBot="1" x14ac:dyDescent="0.3">
      <c r="B62" s="597" t="s">
        <v>35</v>
      </c>
      <c r="C62" s="598"/>
      <c r="D62" s="53">
        <v>50</v>
      </c>
      <c r="E62" s="71">
        <v>3.8</v>
      </c>
      <c r="F62" s="17" t="s">
        <v>24</v>
      </c>
      <c r="G62" s="25">
        <f t="shared" ref="G62:G69" si="1">D62*E62</f>
        <v>190</v>
      </c>
      <c r="H62" s="599"/>
    </row>
    <row r="63" spans="2:8" x14ac:dyDescent="0.25">
      <c r="B63" s="600" t="s">
        <v>18</v>
      </c>
      <c r="C63" s="601"/>
      <c r="D63" s="48">
        <v>97.44</v>
      </c>
      <c r="E63" s="72">
        <v>0.9</v>
      </c>
      <c r="F63" s="18" t="s">
        <v>25</v>
      </c>
      <c r="G63" s="26">
        <f t="shared" si="1"/>
        <v>87.695999999999998</v>
      </c>
      <c r="H63" s="599"/>
    </row>
    <row r="64" spans="2:8" ht="24" thickBot="1" x14ac:dyDescent="0.3">
      <c r="B64" s="602" t="s">
        <v>19</v>
      </c>
      <c r="C64" s="603"/>
      <c r="D64" s="50">
        <v>151.63</v>
      </c>
      <c r="E64" s="73">
        <v>0.9</v>
      </c>
      <c r="F64" s="19" t="s">
        <v>25</v>
      </c>
      <c r="G64" s="27">
        <f t="shared" si="1"/>
        <v>136.46700000000001</v>
      </c>
      <c r="H64" s="599"/>
    </row>
    <row r="65" spans="2:8" ht="24" thickBot="1" x14ac:dyDescent="0.3">
      <c r="B65" s="604" t="s">
        <v>27</v>
      </c>
      <c r="C65" s="605"/>
      <c r="D65" s="54">
        <v>731.97</v>
      </c>
      <c r="E65" s="74"/>
      <c r="F65" s="23" t="s">
        <v>24</v>
      </c>
      <c r="G65" s="28">
        <f t="shared" si="1"/>
        <v>0</v>
      </c>
      <c r="H65" s="599"/>
    </row>
    <row r="66" spans="2:8" x14ac:dyDescent="0.25">
      <c r="B66" s="600" t="s">
        <v>32</v>
      </c>
      <c r="C66" s="601"/>
      <c r="D66" s="48">
        <v>652.6</v>
      </c>
      <c r="E66" s="72">
        <v>7.6</v>
      </c>
      <c r="F66" s="18" t="s">
        <v>24</v>
      </c>
      <c r="G66" s="26">
        <f t="shared" si="1"/>
        <v>4959.76</v>
      </c>
      <c r="H66" s="599"/>
    </row>
    <row r="67" spans="2:8" x14ac:dyDescent="0.25">
      <c r="B67" s="606" t="s">
        <v>26</v>
      </c>
      <c r="C67" s="607"/>
      <c r="D67" s="55">
        <v>526.99</v>
      </c>
      <c r="E67" s="75">
        <v>3.8</v>
      </c>
      <c r="F67" s="20" t="s">
        <v>24</v>
      </c>
      <c r="G67" s="29">
        <f t="shared" si="1"/>
        <v>2002.5619999999999</v>
      </c>
      <c r="H67" s="599"/>
    </row>
    <row r="68" spans="2:8" x14ac:dyDescent="0.25">
      <c r="B68" s="606" t="s">
        <v>28</v>
      </c>
      <c r="C68" s="607"/>
      <c r="D68" s="56">
        <v>5438.99</v>
      </c>
      <c r="E68" s="49"/>
      <c r="F68" s="20" t="s">
        <v>24</v>
      </c>
      <c r="G68" s="29">
        <f t="shared" si="1"/>
        <v>0</v>
      </c>
      <c r="H68" s="599"/>
    </row>
    <row r="69" spans="2:8" x14ac:dyDescent="0.25">
      <c r="B69" s="606" t="s">
        <v>29</v>
      </c>
      <c r="C69" s="607"/>
      <c r="D69" s="56">
        <v>1672.77</v>
      </c>
      <c r="E69" s="49"/>
      <c r="F69" s="20" t="s">
        <v>24</v>
      </c>
      <c r="G69" s="29">
        <f t="shared" si="1"/>
        <v>0</v>
      </c>
      <c r="H69" s="599"/>
    </row>
    <row r="70" spans="2:8" x14ac:dyDescent="0.25">
      <c r="B70" s="606" t="s">
        <v>31</v>
      </c>
      <c r="C70" s="607"/>
      <c r="D70" s="56">
        <v>548.24</v>
      </c>
      <c r="E70" s="49"/>
      <c r="F70" s="20" t="s">
        <v>24</v>
      </c>
      <c r="G70" s="29">
        <f>D70*E70</f>
        <v>0</v>
      </c>
      <c r="H70" s="599"/>
    </row>
    <row r="71" spans="2:8" ht="24" thickBot="1" x14ac:dyDescent="0.3">
      <c r="B71" s="602" t="s">
        <v>30</v>
      </c>
      <c r="C71" s="603"/>
      <c r="D71" s="57">
        <v>340.74</v>
      </c>
      <c r="E71" s="50"/>
      <c r="F71" s="19" t="s">
        <v>24</v>
      </c>
      <c r="G71" s="30">
        <f>D71*E71</f>
        <v>0</v>
      </c>
      <c r="H71" s="599"/>
    </row>
    <row r="72" spans="2:8" x14ac:dyDescent="0.25">
      <c r="C72" s="3"/>
      <c r="D72" s="3"/>
      <c r="E72" s="4"/>
      <c r="F72" s="4"/>
      <c r="H72" s="41"/>
    </row>
    <row r="73" spans="2:8" ht="25.5" x14ac:dyDescent="0.25">
      <c r="C73" s="13" t="s">
        <v>14</v>
      </c>
      <c r="D73" s="6"/>
    </row>
    <row r="74" spans="2:8" ht="20.25" x14ac:dyDescent="0.25">
      <c r="C74" s="590" t="s">
        <v>6</v>
      </c>
      <c r="D74" s="46" t="s">
        <v>0</v>
      </c>
      <c r="E74" s="8">
        <f>IF(G62&gt;0, ROUND((G62+D55)/D55,2), 0)</f>
        <v>1.02</v>
      </c>
      <c r="F74" s="8"/>
      <c r="G74" s="9"/>
      <c r="H74" s="7"/>
    </row>
    <row r="75" spans="2:8" x14ac:dyDescent="0.25">
      <c r="C75" s="590"/>
      <c r="D75" s="46" t="s">
        <v>1</v>
      </c>
      <c r="E75" s="8">
        <f>IF(SUM(G63:G64)&gt;0,ROUND((G63+G64+D55)/D55,2),0)</f>
        <v>1.02</v>
      </c>
      <c r="F75" s="8"/>
      <c r="G75" s="10"/>
      <c r="H75" s="42"/>
    </row>
    <row r="76" spans="2:8" x14ac:dyDescent="0.25">
      <c r="C76" s="590"/>
      <c r="D76" s="46" t="s">
        <v>2</v>
      </c>
      <c r="E76" s="8">
        <f>IF(G65&gt;0,ROUND((G65+D55)/D55,2),0)</f>
        <v>0</v>
      </c>
      <c r="F76" s="11"/>
      <c r="G76" s="10"/>
    </row>
    <row r="77" spans="2:8" x14ac:dyDescent="0.25">
      <c r="C77" s="590"/>
      <c r="D77" s="12" t="s">
        <v>3</v>
      </c>
      <c r="E77" s="31">
        <f>IF(SUM(G66:G71)&gt;0,ROUND((SUM(G66:G71)+D55)/D55,2),0)</f>
        <v>1.56</v>
      </c>
      <c r="F77" s="9"/>
      <c r="G77" s="10"/>
    </row>
    <row r="78" spans="2:8" ht="25.5" x14ac:dyDescent="0.25">
      <c r="D78" s="32" t="s">
        <v>4</v>
      </c>
      <c r="E78" s="33">
        <f>SUM(E74:E77)-IF(VALUE(COUNTIF(E74:E77,"&gt;0"))=4,3,0)-IF(VALUE(COUNTIF(E74:E77,"&gt;0"))=3,2,0)-IF(VALUE(COUNTIF(E74:E77,"&gt;0"))=2,1,0)</f>
        <v>1.6</v>
      </c>
      <c r="F78" s="24"/>
    </row>
    <row r="79" spans="2:8" x14ac:dyDescent="0.25">
      <c r="E79" s="14"/>
    </row>
    <row r="80" spans="2:8" ht="25.5" x14ac:dyDescent="0.35">
      <c r="B80" s="21"/>
      <c r="C80" s="15" t="s">
        <v>23</v>
      </c>
      <c r="D80" s="591">
        <f>E78*D55</f>
        <v>19822.48</v>
      </c>
      <c r="E80" s="591"/>
    </row>
    <row r="81" spans="2:8" ht="20.25" x14ac:dyDescent="0.3">
      <c r="C81" s="16" t="s">
        <v>8</v>
      </c>
      <c r="D81" s="592">
        <f>D80/D54</f>
        <v>21.065334750265674</v>
      </c>
      <c r="E81" s="592"/>
      <c r="G81" s="7"/>
      <c r="H81" s="43"/>
    </row>
    <row r="91" spans="2:8" ht="60.75" x14ac:dyDescent="0.8">
      <c r="B91" s="614" t="s">
        <v>97</v>
      </c>
      <c r="C91" s="614"/>
      <c r="D91" s="614"/>
      <c r="E91" s="614"/>
      <c r="F91" s="614"/>
      <c r="G91" s="614"/>
      <c r="H91" s="614"/>
    </row>
    <row r="92" spans="2:8" x14ac:dyDescent="0.25">
      <c r="B92" s="615" t="s">
        <v>36</v>
      </c>
      <c r="C92" s="615"/>
      <c r="D92" s="615"/>
      <c r="E92" s="615"/>
      <c r="F92" s="615"/>
      <c r="G92" s="615"/>
    </row>
    <row r="93" spans="2:8" x14ac:dyDescent="0.25">
      <c r="C93" s="47"/>
      <c r="G93" s="7"/>
    </row>
    <row r="94" spans="2:8" ht="25.5" x14ac:dyDescent="0.25">
      <c r="C94" s="13" t="s">
        <v>5</v>
      </c>
      <c r="D94" s="6"/>
    </row>
    <row r="95" spans="2:8" ht="20.25" x14ac:dyDescent="0.25">
      <c r="B95" s="9"/>
      <c r="C95" s="617" t="s">
        <v>15</v>
      </c>
      <c r="D95" s="616" t="s">
        <v>37</v>
      </c>
      <c r="E95" s="616"/>
      <c r="F95" s="616"/>
      <c r="G95" s="616"/>
      <c r="H95" s="38"/>
    </row>
    <row r="96" spans="2:8" ht="20.25" x14ac:dyDescent="0.25">
      <c r="B96" s="9"/>
      <c r="C96" s="618"/>
      <c r="D96" s="616" t="s">
        <v>38</v>
      </c>
      <c r="E96" s="616"/>
      <c r="F96" s="616"/>
      <c r="G96" s="616"/>
      <c r="H96" s="38"/>
    </row>
    <row r="97" spans="2:8" ht="20.25" x14ac:dyDescent="0.25">
      <c r="B97" s="9"/>
      <c r="C97" s="619"/>
      <c r="D97" s="616" t="s">
        <v>44</v>
      </c>
      <c r="E97" s="616"/>
      <c r="F97" s="616"/>
      <c r="G97" s="616"/>
      <c r="H97" s="38"/>
    </row>
    <row r="98" spans="2:8" x14ac:dyDescent="0.25">
      <c r="C98" s="34" t="s">
        <v>12</v>
      </c>
      <c r="D98" s="77">
        <v>3.5</v>
      </c>
      <c r="E98" s="44"/>
      <c r="F98" s="9"/>
    </row>
    <row r="99" spans="2:8" x14ac:dyDescent="0.25">
      <c r="C99" s="1" t="s">
        <v>9</v>
      </c>
      <c r="D99" s="76">
        <v>670</v>
      </c>
      <c r="E99" s="608" t="s">
        <v>16</v>
      </c>
      <c r="F99" s="609"/>
      <c r="G99" s="612">
        <f>D100/D99</f>
        <v>58.390164179104481</v>
      </c>
    </row>
    <row r="100" spans="2:8" x14ac:dyDescent="0.25">
      <c r="C100" s="1" t="s">
        <v>10</v>
      </c>
      <c r="D100" s="76">
        <v>39121.410000000003</v>
      </c>
      <c r="E100" s="610"/>
      <c r="F100" s="611"/>
      <c r="G100" s="613"/>
    </row>
    <row r="101" spans="2:8" ht="24" thickBot="1" x14ac:dyDescent="0.3">
      <c r="C101" s="36"/>
      <c r="D101" s="37"/>
      <c r="E101" s="45"/>
    </row>
    <row r="102" spans="2:8" ht="24" thickBot="1" x14ac:dyDescent="0.35">
      <c r="C102" s="35" t="s">
        <v>7</v>
      </c>
      <c r="D102" s="79" t="s">
        <v>98</v>
      </c>
    </row>
    <row r="103" spans="2:8" x14ac:dyDescent="0.3">
      <c r="C103" s="35" t="s">
        <v>11</v>
      </c>
      <c r="D103" s="78">
        <v>65</v>
      </c>
    </row>
    <row r="104" spans="2:8" x14ac:dyDescent="0.3">
      <c r="C104" s="35" t="s">
        <v>13</v>
      </c>
      <c r="D104" s="52" t="s">
        <v>33</v>
      </c>
      <c r="E104" s="39"/>
    </row>
    <row r="105" spans="2:8" ht="24" thickBot="1" x14ac:dyDescent="0.3">
      <c r="C105" s="40"/>
      <c r="D105" s="40"/>
    </row>
    <row r="106" spans="2:8" ht="48" thickBot="1" x14ac:dyDescent="0.3">
      <c r="B106" s="593" t="s">
        <v>17</v>
      </c>
      <c r="C106" s="594"/>
      <c r="D106" s="22" t="s">
        <v>20</v>
      </c>
      <c r="E106" s="595" t="s">
        <v>22</v>
      </c>
      <c r="F106" s="596"/>
      <c r="G106" s="2" t="s">
        <v>21</v>
      </c>
    </row>
    <row r="107" spans="2:8" ht="24" thickBot="1" x14ac:dyDescent="0.3">
      <c r="B107" s="597" t="s">
        <v>35</v>
      </c>
      <c r="C107" s="598"/>
      <c r="D107" s="53">
        <v>50</v>
      </c>
      <c r="E107" s="80">
        <v>3.5</v>
      </c>
      <c r="F107" s="17" t="s">
        <v>24</v>
      </c>
      <c r="G107" s="25">
        <f t="shared" ref="G107:G114" si="2">D107*E107</f>
        <v>175</v>
      </c>
      <c r="H107" s="599"/>
    </row>
    <row r="108" spans="2:8" x14ac:dyDescent="0.25">
      <c r="B108" s="600" t="s">
        <v>18</v>
      </c>
      <c r="C108" s="601"/>
      <c r="D108" s="48">
        <v>97.44</v>
      </c>
      <c r="E108" s="81">
        <v>0.9</v>
      </c>
      <c r="F108" s="18" t="s">
        <v>25</v>
      </c>
      <c r="G108" s="26">
        <f t="shared" si="2"/>
        <v>87.695999999999998</v>
      </c>
      <c r="H108" s="599"/>
    </row>
    <row r="109" spans="2:8" ht="24" thickBot="1" x14ac:dyDescent="0.3">
      <c r="B109" s="602" t="s">
        <v>19</v>
      </c>
      <c r="C109" s="603"/>
      <c r="D109" s="50">
        <v>151.63</v>
      </c>
      <c r="E109" s="82">
        <v>0.9</v>
      </c>
      <c r="F109" s="19" t="s">
        <v>25</v>
      </c>
      <c r="G109" s="27">
        <f t="shared" si="2"/>
        <v>136.46700000000001</v>
      </c>
      <c r="H109" s="599"/>
    </row>
    <row r="110" spans="2:8" ht="24" thickBot="1" x14ac:dyDescent="0.3">
      <c r="B110" s="604" t="s">
        <v>27</v>
      </c>
      <c r="C110" s="605"/>
      <c r="D110" s="54">
        <v>731.97</v>
      </c>
      <c r="E110" s="83"/>
      <c r="F110" s="23" t="s">
        <v>24</v>
      </c>
      <c r="G110" s="28">
        <f t="shared" si="2"/>
        <v>0</v>
      </c>
      <c r="H110" s="599"/>
    </row>
    <row r="111" spans="2:8" x14ac:dyDescent="0.25">
      <c r="B111" s="600" t="s">
        <v>32</v>
      </c>
      <c r="C111" s="601"/>
      <c r="D111" s="48">
        <v>652.6</v>
      </c>
      <c r="E111" s="81">
        <v>7</v>
      </c>
      <c r="F111" s="18" t="s">
        <v>24</v>
      </c>
      <c r="G111" s="26">
        <f t="shared" si="2"/>
        <v>4568.2</v>
      </c>
      <c r="H111" s="599"/>
    </row>
    <row r="112" spans="2:8" x14ac:dyDescent="0.25">
      <c r="B112" s="606" t="s">
        <v>26</v>
      </c>
      <c r="C112" s="607"/>
      <c r="D112" s="55">
        <v>526.99</v>
      </c>
      <c r="E112" s="84"/>
      <c r="F112" s="20" t="s">
        <v>24</v>
      </c>
      <c r="G112" s="29">
        <f t="shared" si="2"/>
        <v>0</v>
      </c>
      <c r="H112" s="599"/>
    </row>
    <row r="113" spans="2:8" x14ac:dyDescent="0.25">
      <c r="B113" s="606" t="s">
        <v>28</v>
      </c>
      <c r="C113" s="607"/>
      <c r="D113" s="56">
        <v>5438.99</v>
      </c>
      <c r="E113" s="85">
        <v>3.5</v>
      </c>
      <c r="F113" s="20" t="s">
        <v>24</v>
      </c>
      <c r="G113" s="29">
        <f t="shared" si="2"/>
        <v>19036.465</v>
      </c>
      <c r="H113" s="599"/>
    </row>
    <row r="114" spans="2:8" x14ac:dyDescent="0.25">
      <c r="B114" s="606" t="s">
        <v>29</v>
      </c>
      <c r="C114" s="607"/>
      <c r="D114" s="56">
        <v>1672.77</v>
      </c>
      <c r="E114" s="85">
        <v>3.5</v>
      </c>
      <c r="F114" s="20" t="s">
        <v>24</v>
      </c>
      <c r="G114" s="29">
        <f t="shared" si="2"/>
        <v>5854.6949999999997</v>
      </c>
      <c r="H114" s="599"/>
    </row>
    <row r="115" spans="2:8" x14ac:dyDescent="0.25">
      <c r="B115" s="606" t="s">
        <v>31</v>
      </c>
      <c r="C115" s="607"/>
      <c r="D115" s="56">
        <v>548.24</v>
      </c>
      <c r="E115" s="85">
        <v>3.5</v>
      </c>
      <c r="F115" s="20" t="s">
        <v>24</v>
      </c>
      <c r="G115" s="29">
        <f>D115*E115</f>
        <v>1918.8400000000001</v>
      </c>
      <c r="H115" s="599"/>
    </row>
    <row r="116" spans="2:8" ht="24" thickBot="1" x14ac:dyDescent="0.3">
      <c r="B116" s="602" t="s">
        <v>30</v>
      </c>
      <c r="C116" s="603"/>
      <c r="D116" s="57">
        <v>340.74</v>
      </c>
      <c r="E116" s="82">
        <v>35</v>
      </c>
      <c r="F116" s="19" t="s">
        <v>24</v>
      </c>
      <c r="G116" s="30">
        <f>D116*E116</f>
        <v>11925.9</v>
      </c>
      <c r="H116" s="599"/>
    </row>
    <row r="117" spans="2:8" x14ac:dyDescent="0.25">
      <c r="C117" s="3"/>
      <c r="D117" s="3"/>
      <c r="E117" s="4"/>
      <c r="F117" s="4"/>
      <c r="H117" s="41"/>
    </row>
    <row r="118" spans="2:8" ht="25.5" x14ac:dyDescent="0.25">
      <c r="C118" s="13" t="s">
        <v>14</v>
      </c>
      <c r="D118" s="6"/>
    </row>
    <row r="119" spans="2:8" ht="20.25" x14ac:dyDescent="0.25">
      <c r="C119" s="590" t="s">
        <v>6</v>
      </c>
      <c r="D119" s="46" t="s">
        <v>0</v>
      </c>
      <c r="E119" s="8">
        <f>IF(G107&gt;0, ROUND((G107+D100)/D100,2), 0)</f>
        <v>1</v>
      </c>
      <c r="F119" s="8"/>
      <c r="G119" s="9"/>
      <c r="H119" s="7"/>
    </row>
    <row r="120" spans="2:8" x14ac:dyDescent="0.25">
      <c r="C120" s="590"/>
      <c r="D120" s="46" t="s">
        <v>1</v>
      </c>
      <c r="E120" s="8">
        <f>IF(SUM(G108:G109)&gt;0,ROUND((G108+G109+D100)/D100,2),0)</f>
        <v>1.01</v>
      </c>
      <c r="F120" s="8"/>
      <c r="G120" s="10"/>
      <c r="H120" s="42"/>
    </row>
    <row r="121" spans="2:8" x14ac:dyDescent="0.25">
      <c r="C121" s="590"/>
      <c r="D121" s="46" t="s">
        <v>2</v>
      </c>
      <c r="E121" s="8">
        <f>IF(G110&gt;0,ROUND((G110+D100)/D100,2),0)</f>
        <v>0</v>
      </c>
      <c r="F121" s="11"/>
      <c r="G121" s="10"/>
    </row>
    <row r="122" spans="2:8" x14ac:dyDescent="0.25">
      <c r="C122" s="590"/>
      <c r="D122" s="12" t="s">
        <v>3</v>
      </c>
      <c r="E122" s="31">
        <f>IF(SUM(G111:G116)&gt;0,ROUND((SUM(G111:G116)+D100)/D100,2),0)</f>
        <v>2.11</v>
      </c>
      <c r="F122" s="9"/>
      <c r="G122" s="10"/>
    </row>
    <row r="123" spans="2:8" ht="25.5" x14ac:dyDescent="0.25">
      <c r="D123" s="32" t="s">
        <v>4</v>
      </c>
      <c r="E123" s="33">
        <f>SUM(E119:E122)-IF(VALUE(COUNTIF(E119:E122,"&gt;0"))=4,3,0)-IF(VALUE(COUNTIF(E119:E122,"&gt;0"))=3,2,0)-IF(VALUE(COUNTIF(E119:E122,"&gt;0"))=2,1,0)</f>
        <v>2.1199999999999992</v>
      </c>
      <c r="F123" s="24"/>
    </row>
    <row r="124" spans="2:8" x14ac:dyDescent="0.25">
      <c r="E124" s="14"/>
    </row>
    <row r="125" spans="2:8" ht="25.5" x14ac:dyDescent="0.35">
      <c r="B125" s="21"/>
      <c r="C125" s="15" t="s">
        <v>23</v>
      </c>
      <c r="D125" s="591">
        <f>E123*D100</f>
        <v>82937.389199999976</v>
      </c>
      <c r="E125" s="591"/>
    </row>
    <row r="126" spans="2:8" ht="20.25" x14ac:dyDescent="0.3">
      <c r="C126" s="16" t="s">
        <v>8</v>
      </c>
      <c r="D126" s="592">
        <f>D125/D99</f>
        <v>123.78714805970145</v>
      </c>
      <c r="E126" s="592"/>
      <c r="G126" s="7"/>
      <c r="H126" s="43"/>
    </row>
    <row r="136" spans="2:8" ht="60.75" x14ac:dyDescent="0.8">
      <c r="B136" s="614" t="s">
        <v>99</v>
      </c>
      <c r="C136" s="614"/>
      <c r="D136" s="614"/>
      <c r="E136" s="614"/>
      <c r="F136" s="614"/>
      <c r="G136" s="614"/>
      <c r="H136" s="614"/>
    </row>
    <row r="137" spans="2:8" x14ac:dyDescent="0.25">
      <c r="B137" s="615" t="s">
        <v>36</v>
      </c>
      <c r="C137" s="615"/>
      <c r="D137" s="615"/>
      <c r="E137" s="615"/>
      <c r="F137" s="615"/>
      <c r="G137" s="615"/>
    </row>
    <row r="138" spans="2:8" x14ac:dyDescent="0.25">
      <c r="C138" s="47"/>
      <c r="G138" s="7"/>
    </row>
    <row r="139" spans="2:8" ht="25.5" x14ac:dyDescent="0.25">
      <c r="C139" s="13" t="s">
        <v>5</v>
      </c>
      <c r="D139" s="6"/>
    </row>
    <row r="140" spans="2:8" ht="20.25" x14ac:dyDescent="0.25">
      <c r="B140" s="9"/>
      <c r="C140" s="617" t="s">
        <v>15</v>
      </c>
      <c r="D140" s="616" t="s">
        <v>37</v>
      </c>
      <c r="E140" s="616"/>
      <c r="F140" s="616"/>
      <c r="G140" s="616"/>
      <c r="H140" s="38"/>
    </row>
    <row r="141" spans="2:8" ht="20.25" x14ac:dyDescent="0.25">
      <c r="B141" s="9"/>
      <c r="C141" s="618"/>
      <c r="D141" s="616" t="s">
        <v>38</v>
      </c>
      <c r="E141" s="616"/>
      <c r="F141" s="616"/>
      <c r="G141" s="616"/>
      <c r="H141" s="38"/>
    </row>
    <row r="142" spans="2:8" ht="20.25" x14ac:dyDescent="0.25">
      <c r="B142" s="9"/>
      <c r="C142" s="619"/>
      <c r="D142" s="616" t="s">
        <v>45</v>
      </c>
      <c r="E142" s="616"/>
      <c r="F142" s="616"/>
      <c r="G142" s="616"/>
      <c r="H142" s="38"/>
    </row>
    <row r="143" spans="2:8" x14ac:dyDescent="0.25">
      <c r="C143" s="34" t="s">
        <v>12</v>
      </c>
      <c r="D143" s="87">
        <v>2.7</v>
      </c>
      <c r="E143" s="44"/>
      <c r="F143" s="9"/>
    </row>
    <row r="144" spans="2:8" x14ac:dyDescent="0.25">
      <c r="C144" s="1" t="s">
        <v>9</v>
      </c>
      <c r="D144" s="86">
        <v>558</v>
      </c>
      <c r="E144" s="608" t="s">
        <v>16</v>
      </c>
      <c r="F144" s="609"/>
      <c r="G144" s="612">
        <f>D145/D144</f>
        <v>24.036702508960573</v>
      </c>
    </row>
    <row r="145" spans="2:8" x14ac:dyDescent="0.25">
      <c r="C145" s="1" t="s">
        <v>10</v>
      </c>
      <c r="D145" s="86">
        <v>13412.48</v>
      </c>
      <c r="E145" s="610"/>
      <c r="F145" s="611"/>
      <c r="G145" s="613"/>
    </row>
    <row r="146" spans="2:8" ht="24" thickBot="1" x14ac:dyDescent="0.3">
      <c r="C146" s="36"/>
      <c r="D146" s="37"/>
      <c r="E146" s="45"/>
    </row>
    <row r="147" spans="2:8" ht="24" thickBot="1" x14ac:dyDescent="0.35">
      <c r="C147" s="35" t="s">
        <v>7</v>
      </c>
      <c r="D147" s="89" t="s">
        <v>46</v>
      </c>
    </row>
    <row r="148" spans="2:8" x14ac:dyDescent="0.3">
      <c r="C148" s="35" t="s">
        <v>11</v>
      </c>
      <c r="D148" s="88">
        <v>50</v>
      </c>
    </row>
    <row r="149" spans="2:8" x14ac:dyDescent="0.3">
      <c r="C149" s="35" t="s">
        <v>13</v>
      </c>
      <c r="D149" s="52" t="s">
        <v>33</v>
      </c>
      <c r="E149" s="39"/>
    </row>
    <row r="150" spans="2:8" ht="24" thickBot="1" x14ac:dyDescent="0.3">
      <c r="C150" s="40"/>
      <c r="D150" s="40"/>
    </row>
    <row r="151" spans="2:8" ht="48" thickBot="1" x14ac:dyDescent="0.3">
      <c r="B151" s="593" t="s">
        <v>17</v>
      </c>
      <c r="C151" s="594"/>
      <c r="D151" s="22" t="s">
        <v>20</v>
      </c>
      <c r="E151" s="595" t="s">
        <v>22</v>
      </c>
      <c r="F151" s="596"/>
      <c r="G151" s="2" t="s">
        <v>21</v>
      </c>
    </row>
    <row r="152" spans="2:8" ht="24" thickBot="1" x14ac:dyDescent="0.3">
      <c r="B152" s="597" t="s">
        <v>35</v>
      </c>
      <c r="C152" s="598"/>
      <c r="D152" s="53">
        <v>50</v>
      </c>
      <c r="E152" s="90">
        <v>2.7</v>
      </c>
      <c r="F152" s="17" t="s">
        <v>24</v>
      </c>
      <c r="G152" s="25">
        <f t="shared" ref="G152:G159" si="3">D152*E152</f>
        <v>135</v>
      </c>
      <c r="H152" s="599"/>
    </row>
    <row r="153" spans="2:8" x14ac:dyDescent="0.25">
      <c r="B153" s="600" t="s">
        <v>18</v>
      </c>
      <c r="C153" s="601"/>
      <c r="D153" s="48">
        <v>97.44</v>
      </c>
      <c r="E153" s="91">
        <v>0.8</v>
      </c>
      <c r="F153" s="18" t="s">
        <v>25</v>
      </c>
      <c r="G153" s="26">
        <f t="shared" si="3"/>
        <v>77.951999999999998</v>
      </c>
      <c r="H153" s="599"/>
    </row>
    <row r="154" spans="2:8" ht="24" thickBot="1" x14ac:dyDescent="0.3">
      <c r="B154" s="602" t="s">
        <v>19</v>
      </c>
      <c r="C154" s="603"/>
      <c r="D154" s="50">
        <v>151.63</v>
      </c>
      <c r="E154" s="92">
        <v>0.8</v>
      </c>
      <c r="F154" s="19" t="s">
        <v>25</v>
      </c>
      <c r="G154" s="27">
        <f t="shared" si="3"/>
        <v>121.304</v>
      </c>
      <c r="H154" s="599"/>
    </row>
    <row r="155" spans="2:8" ht="24" thickBot="1" x14ac:dyDescent="0.3">
      <c r="B155" s="604" t="s">
        <v>27</v>
      </c>
      <c r="C155" s="605"/>
      <c r="D155" s="54">
        <v>731.97</v>
      </c>
      <c r="E155" s="93"/>
      <c r="F155" s="23" t="s">
        <v>24</v>
      </c>
      <c r="G155" s="28">
        <f t="shared" si="3"/>
        <v>0</v>
      </c>
      <c r="H155" s="599"/>
    </row>
    <row r="156" spans="2:8" x14ac:dyDescent="0.25">
      <c r="B156" s="600" t="s">
        <v>32</v>
      </c>
      <c r="C156" s="601"/>
      <c r="D156" s="48">
        <v>652.6</v>
      </c>
      <c r="E156" s="91">
        <v>5.4</v>
      </c>
      <c r="F156" s="18" t="s">
        <v>24</v>
      </c>
      <c r="G156" s="26">
        <f t="shared" si="3"/>
        <v>3524.0400000000004</v>
      </c>
      <c r="H156" s="599"/>
    </row>
    <row r="157" spans="2:8" x14ac:dyDescent="0.25">
      <c r="B157" s="606" t="s">
        <v>26</v>
      </c>
      <c r="C157" s="607"/>
      <c r="D157" s="55">
        <v>526.99</v>
      </c>
      <c r="E157" s="94">
        <v>2.7</v>
      </c>
      <c r="F157" s="20" t="s">
        <v>24</v>
      </c>
      <c r="G157" s="29">
        <f t="shared" si="3"/>
        <v>1422.873</v>
      </c>
      <c r="H157" s="599"/>
    </row>
    <row r="158" spans="2:8" x14ac:dyDescent="0.25">
      <c r="B158" s="606" t="s">
        <v>28</v>
      </c>
      <c r="C158" s="607"/>
      <c r="D158" s="56">
        <v>5438.99</v>
      </c>
      <c r="E158" s="49"/>
      <c r="F158" s="20" t="s">
        <v>24</v>
      </c>
      <c r="G158" s="29">
        <f t="shared" si="3"/>
        <v>0</v>
      </c>
      <c r="H158" s="599"/>
    </row>
    <row r="159" spans="2:8" x14ac:dyDescent="0.25">
      <c r="B159" s="606" t="s">
        <v>29</v>
      </c>
      <c r="C159" s="607"/>
      <c r="D159" s="56">
        <v>1672.77</v>
      </c>
      <c r="E159" s="49"/>
      <c r="F159" s="20" t="s">
        <v>24</v>
      </c>
      <c r="G159" s="29">
        <f t="shared" si="3"/>
        <v>0</v>
      </c>
      <c r="H159" s="599"/>
    </row>
    <row r="160" spans="2:8" x14ac:dyDescent="0.25">
      <c r="B160" s="606" t="s">
        <v>31</v>
      </c>
      <c r="C160" s="607"/>
      <c r="D160" s="56">
        <v>548.24</v>
      </c>
      <c r="E160" s="49"/>
      <c r="F160" s="20" t="s">
        <v>24</v>
      </c>
      <c r="G160" s="29">
        <f>D160*E160</f>
        <v>0</v>
      </c>
      <c r="H160" s="599"/>
    </row>
    <row r="161" spans="2:8" ht="24" thickBot="1" x14ac:dyDescent="0.3">
      <c r="B161" s="602" t="s">
        <v>30</v>
      </c>
      <c r="C161" s="603"/>
      <c r="D161" s="57">
        <v>340.74</v>
      </c>
      <c r="E161" s="50"/>
      <c r="F161" s="19" t="s">
        <v>24</v>
      </c>
      <c r="G161" s="30">
        <f>D161*E161</f>
        <v>0</v>
      </c>
      <c r="H161" s="599"/>
    </row>
    <row r="162" spans="2:8" x14ac:dyDescent="0.25">
      <c r="C162" s="3"/>
      <c r="D162" s="3"/>
      <c r="E162" s="4"/>
      <c r="F162" s="4"/>
      <c r="H162" s="41"/>
    </row>
    <row r="163" spans="2:8" ht="25.5" x14ac:dyDescent="0.25">
      <c r="C163" s="13" t="s">
        <v>14</v>
      </c>
      <c r="D163" s="6"/>
    </row>
    <row r="164" spans="2:8" ht="20.25" x14ac:dyDescent="0.25">
      <c r="C164" s="590" t="s">
        <v>6</v>
      </c>
      <c r="D164" s="46" t="s">
        <v>0</v>
      </c>
      <c r="E164" s="8">
        <f>IF(G152&gt;0, ROUND((G152+D145)/D145,2), 0)</f>
        <v>1.01</v>
      </c>
      <c r="F164" s="8"/>
      <c r="G164" s="9"/>
      <c r="H164" s="7"/>
    </row>
    <row r="165" spans="2:8" x14ac:dyDescent="0.25">
      <c r="C165" s="590"/>
      <c r="D165" s="46" t="s">
        <v>1</v>
      </c>
      <c r="E165" s="8">
        <f>IF(SUM(G153:G154)&gt;0,ROUND((G153+G154+D145)/D145,2),0)</f>
        <v>1.01</v>
      </c>
      <c r="F165" s="8"/>
      <c r="G165" s="10"/>
      <c r="H165" s="42"/>
    </row>
    <row r="166" spans="2:8" x14ac:dyDescent="0.25">
      <c r="C166" s="590"/>
      <c r="D166" s="46" t="s">
        <v>2</v>
      </c>
      <c r="E166" s="8">
        <f>IF(G155&gt;0,ROUND((G155+D145)/D145,2),0)</f>
        <v>0</v>
      </c>
      <c r="F166" s="11"/>
      <c r="G166" s="10"/>
    </row>
    <row r="167" spans="2:8" x14ac:dyDescent="0.25">
      <c r="C167" s="590"/>
      <c r="D167" s="12" t="s">
        <v>3</v>
      </c>
      <c r="E167" s="31">
        <f>IF(SUM(G156:G161)&gt;0,ROUND((SUM(G156:G161)+D145)/D145,2),0)</f>
        <v>1.37</v>
      </c>
      <c r="F167" s="9"/>
      <c r="G167" s="10"/>
    </row>
    <row r="168" spans="2:8" ht="25.5" x14ac:dyDescent="0.25">
      <c r="D168" s="32" t="s">
        <v>4</v>
      </c>
      <c r="E168" s="33">
        <f>SUM(E164:E167)-IF(VALUE(COUNTIF(E164:E167,"&gt;0"))=4,3,0)-IF(VALUE(COUNTIF(E164:E167,"&gt;0"))=3,2,0)-IF(VALUE(COUNTIF(E164:E167,"&gt;0"))=2,1,0)</f>
        <v>1.3900000000000001</v>
      </c>
      <c r="F168" s="24"/>
    </row>
    <row r="169" spans="2:8" x14ac:dyDescent="0.25">
      <c r="E169" s="14"/>
    </row>
    <row r="170" spans="2:8" ht="25.5" x14ac:dyDescent="0.35">
      <c r="B170" s="21"/>
      <c r="C170" s="15" t="s">
        <v>23</v>
      </c>
      <c r="D170" s="591">
        <f>E168*D145</f>
        <v>18643.3472</v>
      </c>
      <c r="E170" s="591"/>
    </row>
    <row r="171" spans="2:8" ht="20.25" x14ac:dyDescent="0.3">
      <c r="C171" s="16" t="s">
        <v>8</v>
      </c>
      <c r="D171" s="592">
        <f>D170/D144</f>
        <v>33.4110164874552</v>
      </c>
      <c r="E171" s="592"/>
      <c r="G171" s="7"/>
      <c r="H171" s="43"/>
    </row>
    <row r="181" spans="2:8" ht="60.75" x14ac:dyDescent="0.8">
      <c r="B181" s="614" t="s">
        <v>100</v>
      </c>
      <c r="C181" s="614"/>
      <c r="D181" s="614"/>
      <c r="E181" s="614"/>
      <c r="F181" s="614"/>
      <c r="G181" s="614"/>
      <c r="H181" s="614"/>
    </row>
    <row r="182" spans="2:8" x14ac:dyDescent="0.25">
      <c r="B182" s="615" t="s">
        <v>36</v>
      </c>
      <c r="C182" s="615"/>
      <c r="D182" s="615"/>
      <c r="E182" s="615"/>
      <c r="F182" s="615"/>
      <c r="G182" s="615"/>
    </row>
    <row r="183" spans="2:8" x14ac:dyDescent="0.25">
      <c r="C183" s="47"/>
      <c r="G183" s="7"/>
    </row>
    <row r="184" spans="2:8" ht="25.5" x14ac:dyDescent="0.25">
      <c r="C184" s="13" t="s">
        <v>5</v>
      </c>
      <c r="D184" s="6"/>
    </row>
    <row r="185" spans="2:8" ht="20.25" x14ac:dyDescent="0.25">
      <c r="B185" s="9"/>
      <c r="C185" s="617" t="s">
        <v>15</v>
      </c>
      <c r="D185" s="616" t="s">
        <v>37</v>
      </c>
      <c r="E185" s="616"/>
      <c r="F185" s="616"/>
      <c r="G185" s="616"/>
      <c r="H185" s="38"/>
    </row>
    <row r="186" spans="2:8" ht="20.25" x14ac:dyDescent="0.25">
      <c r="B186" s="9"/>
      <c r="C186" s="618"/>
      <c r="D186" s="616" t="s">
        <v>38</v>
      </c>
      <c r="E186" s="616"/>
      <c r="F186" s="616"/>
      <c r="G186" s="616"/>
      <c r="H186" s="38"/>
    </row>
    <row r="187" spans="2:8" ht="20.25" x14ac:dyDescent="0.25">
      <c r="B187" s="9"/>
      <c r="C187" s="619"/>
      <c r="D187" s="616" t="s">
        <v>47</v>
      </c>
      <c r="E187" s="616"/>
      <c r="F187" s="616"/>
      <c r="G187" s="616"/>
      <c r="H187" s="38"/>
    </row>
    <row r="188" spans="2:8" x14ac:dyDescent="0.25">
      <c r="C188" s="34" t="s">
        <v>12</v>
      </c>
      <c r="D188" s="96">
        <v>2.6</v>
      </c>
      <c r="E188" s="44"/>
      <c r="F188" s="9"/>
    </row>
    <row r="189" spans="2:8" x14ac:dyDescent="0.25">
      <c r="C189" s="1" t="s">
        <v>9</v>
      </c>
      <c r="D189" s="95">
        <v>465</v>
      </c>
      <c r="E189" s="608" t="s">
        <v>16</v>
      </c>
      <c r="F189" s="609"/>
      <c r="G189" s="612">
        <f>D190/D189</f>
        <v>21.328430107526881</v>
      </c>
    </row>
    <row r="190" spans="2:8" x14ac:dyDescent="0.25">
      <c r="C190" s="1" t="s">
        <v>10</v>
      </c>
      <c r="D190" s="95">
        <v>9917.7199999999993</v>
      </c>
      <c r="E190" s="610"/>
      <c r="F190" s="611"/>
      <c r="G190" s="613"/>
    </row>
    <row r="191" spans="2:8" ht="24" thickBot="1" x14ac:dyDescent="0.3">
      <c r="C191" s="36"/>
      <c r="D191" s="37"/>
      <c r="E191" s="45"/>
    </row>
    <row r="192" spans="2:8" ht="24" thickBot="1" x14ac:dyDescent="0.35">
      <c r="C192" s="35" t="s">
        <v>7</v>
      </c>
      <c r="D192" s="98" t="s">
        <v>48</v>
      </c>
    </row>
    <row r="193" spans="2:8" x14ac:dyDescent="0.3">
      <c r="C193" s="35" t="s">
        <v>11</v>
      </c>
      <c r="D193" s="97">
        <v>45</v>
      </c>
    </row>
    <row r="194" spans="2:8" x14ac:dyDescent="0.3">
      <c r="C194" s="35" t="s">
        <v>13</v>
      </c>
      <c r="D194" s="52" t="s">
        <v>33</v>
      </c>
      <c r="E194" s="39"/>
    </row>
    <row r="195" spans="2:8" ht="24" thickBot="1" x14ac:dyDescent="0.3">
      <c r="C195" s="40"/>
      <c r="D195" s="40"/>
    </row>
    <row r="196" spans="2:8" ht="48" thickBot="1" x14ac:dyDescent="0.3">
      <c r="B196" s="593" t="s">
        <v>17</v>
      </c>
      <c r="C196" s="594"/>
      <c r="D196" s="22" t="s">
        <v>20</v>
      </c>
      <c r="E196" s="595" t="s">
        <v>22</v>
      </c>
      <c r="F196" s="596"/>
      <c r="G196" s="2" t="s">
        <v>21</v>
      </c>
    </row>
    <row r="197" spans="2:8" ht="24" thickBot="1" x14ac:dyDescent="0.3">
      <c r="B197" s="597" t="s">
        <v>35</v>
      </c>
      <c r="C197" s="598"/>
      <c r="D197" s="53">
        <v>50</v>
      </c>
      <c r="E197" s="99">
        <v>2.6</v>
      </c>
      <c r="F197" s="17" t="s">
        <v>24</v>
      </c>
      <c r="G197" s="25">
        <f t="shared" ref="G197:G204" si="4">D197*E197</f>
        <v>130</v>
      </c>
      <c r="H197" s="599"/>
    </row>
    <row r="198" spans="2:8" x14ac:dyDescent="0.25">
      <c r="B198" s="600" t="s">
        <v>18</v>
      </c>
      <c r="C198" s="601"/>
      <c r="D198" s="48">
        <v>97.44</v>
      </c>
      <c r="E198" s="100">
        <v>0.7</v>
      </c>
      <c r="F198" s="18" t="s">
        <v>25</v>
      </c>
      <c r="G198" s="26">
        <f t="shared" si="4"/>
        <v>68.207999999999998</v>
      </c>
      <c r="H198" s="599"/>
    </row>
    <row r="199" spans="2:8" ht="24" thickBot="1" x14ac:dyDescent="0.3">
      <c r="B199" s="602" t="s">
        <v>19</v>
      </c>
      <c r="C199" s="603"/>
      <c r="D199" s="50">
        <v>151.63</v>
      </c>
      <c r="E199" s="101">
        <v>0.7</v>
      </c>
      <c r="F199" s="19" t="s">
        <v>25</v>
      </c>
      <c r="G199" s="27">
        <f t="shared" si="4"/>
        <v>106.14099999999999</v>
      </c>
      <c r="H199" s="599"/>
    </row>
    <row r="200" spans="2:8" ht="24" thickBot="1" x14ac:dyDescent="0.3">
      <c r="B200" s="604" t="s">
        <v>27</v>
      </c>
      <c r="C200" s="605"/>
      <c r="D200" s="54">
        <v>731.97</v>
      </c>
      <c r="E200" s="102"/>
      <c r="F200" s="23" t="s">
        <v>24</v>
      </c>
      <c r="G200" s="28">
        <f t="shared" si="4"/>
        <v>0</v>
      </c>
      <c r="H200" s="599"/>
    </row>
    <row r="201" spans="2:8" x14ac:dyDescent="0.25">
      <c r="B201" s="600" t="s">
        <v>32</v>
      </c>
      <c r="C201" s="601"/>
      <c r="D201" s="48">
        <v>652.6</v>
      </c>
      <c r="E201" s="100">
        <v>5.2</v>
      </c>
      <c r="F201" s="18" t="s">
        <v>24</v>
      </c>
      <c r="G201" s="26">
        <f t="shared" si="4"/>
        <v>3393.5200000000004</v>
      </c>
      <c r="H201" s="599"/>
    </row>
    <row r="202" spans="2:8" x14ac:dyDescent="0.25">
      <c r="B202" s="606" t="s">
        <v>26</v>
      </c>
      <c r="C202" s="607"/>
      <c r="D202" s="55">
        <v>526.99</v>
      </c>
      <c r="E202" s="103">
        <v>2.6</v>
      </c>
      <c r="F202" s="20" t="s">
        <v>24</v>
      </c>
      <c r="G202" s="29">
        <f t="shared" si="4"/>
        <v>1370.174</v>
      </c>
      <c r="H202" s="599"/>
    </row>
    <row r="203" spans="2:8" x14ac:dyDescent="0.25">
      <c r="B203" s="606" t="s">
        <v>28</v>
      </c>
      <c r="C203" s="607"/>
      <c r="D203" s="56">
        <v>5438.99</v>
      </c>
      <c r="E203" s="49"/>
      <c r="F203" s="20" t="s">
        <v>24</v>
      </c>
      <c r="G203" s="29">
        <f t="shared" si="4"/>
        <v>0</v>
      </c>
      <c r="H203" s="599"/>
    </row>
    <row r="204" spans="2:8" x14ac:dyDescent="0.25">
      <c r="B204" s="606" t="s">
        <v>29</v>
      </c>
      <c r="C204" s="607"/>
      <c r="D204" s="56">
        <v>1672.77</v>
      </c>
      <c r="E204" s="49"/>
      <c r="F204" s="20" t="s">
        <v>24</v>
      </c>
      <c r="G204" s="29">
        <f t="shared" si="4"/>
        <v>0</v>
      </c>
      <c r="H204" s="599"/>
    </row>
    <row r="205" spans="2:8" x14ac:dyDescent="0.25">
      <c r="B205" s="606" t="s">
        <v>31</v>
      </c>
      <c r="C205" s="607"/>
      <c r="D205" s="56">
        <v>548.24</v>
      </c>
      <c r="E205" s="49"/>
      <c r="F205" s="20" t="s">
        <v>24</v>
      </c>
      <c r="G205" s="29">
        <f>D205*E205</f>
        <v>0</v>
      </c>
      <c r="H205" s="599"/>
    </row>
    <row r="206" spans="2:8" ht="24" thickBot="1" x14ac:dyDescent="0.3">
      <c r="B206" s="602" t="s">
        <v>30</v>
      </c>
      <c r="C206" s="603"/>
      <c r="D206" s="57">
        <v>340.74</v>
      </c>
      <c r="E206" s="50"/>
      <c r="F206" s="19" t="s">
        <v>24</v>
      </c>
      <c r="G206" s="30">
        <f>D206*E206</f>
        <v>0</v>
      </c>
      <c r="H206" s="599"/>
    </row>
    <row r="207" spans="2:8" x14ac:dyDescent="0.25">
      <c r="C207" s="3"/>
      <c r="D207" s="3"/>
      <c r="E207" s="4"/>
      <c r="F207" s="4"/>
      <c r="H207" s="41"/>
    </row>
    <row r="208" spans="2:8" ht="25.5" x14ac:dyDescent="0.25">
      <c r="C208" s="13" t="s">
        <v>14</v>
      </c>
      <c r="D208" s="6"/>
    </row>
    <row r="209" spans="2:8" ht="20.25" x14ac:dyDescent="0.25">
      <c r="C209" s="590" t="s">
        <v>6</v>
      </c>
      <c r="D209" s="46" t="s">
        <v>0</v>
      </c>
      <c r="E209" s="8">
        <f>IF(G197&gt;0, ROUND((G197+D190)/D190,2), 0)</f>
        <v>1.01</v>
      </c>
      <c r="F209" s="8"/>
      <c r="G209" s="9"/>
      <c r="H209" s="7"/>
    </row>
    <row r="210" spans="2:8" x14ac:dyDescent="0.25">
      <c r="C210" s="590"/>
      <c r="D210" s="46" t="s">
        <v>1</v>
      </c>
      <c r="E210" s="8">
        <f>IF(SUM(G198:G199)&gt;0,ROUND((G198+G199+D190)/D190,2),0)</f>
        <v>1.02</v>
      </c>
      <c r="F210" s="8"/>
      <c r="G210" s="10"/>
      <c r="H210" s="42"/>
    </row>
    <row r="211" spans="2:8" x14ac:dyDescent="0.25">
      <c r="C211" s="590"/>
      <c r="D211" s="46" t="s">
        <v>2</v>
      </c>
      <c r="E211" s="8">
        <f>IF(G200&gt;0,ROUND((G200+D190)/D190,2),0)</f>
        <v>0</v>
      </c>
      <c r="F211" s="11"/>
      <c r="G211" s="10"/>
    </row>
    <row r="212" spans="2:8" x14ac:dyDescent="0.25">
      <c r="C212" s="590"/>
      <c r="D212" s="12" t="s">
        <v>3</v>
      </c>
      <c r="E212" s="31">
        <f>IF(SUM(G201:G206)&gt;0,ROUND((SUM(G201:G206)+D190)/D190,2),0)</f>
        <v>1.48</v>
      </c>
      <c r="F212" s="9"/>
      <c r="G212" s="10"/>
    </row>
    <row r="213" spans="2:8" ht="25.5" x14ac:dyDescent="0.25">
      <c r="D213" s="32" t="s">
        <v>4</v>
      </c>
      <c r="E213" s="33">
        <f>SUM(E209:E212)-IF(VALUE(COUNTIF(E209:E212,"&gt;0"))=4,3,0)-IF(VALUE(COUNTIF(E209:E212,"&gt;0"))=3,2,0)-IF(VALUE(COUNTIF(E209:E212,"&gt;0"))=2,1,0)</f>
        <v>1.5100000000000002</v>
      </c>
      <c r="F213" s="24"/>
    </row>
    <row r="214" spans="2:8" x14ac:dyDescent="0.25">
      <c r="E214" s="14"/>
    </row>
    <row r="215" spans="2:8" ht="25.5" x14ac:dyDescent="0.35">
      <c r="B215" s="21"/>
      <c r="C215" s="15" t="s">
        <v>23</v>
      </c>
      <c r="D215" s="591">
        <f>E213*D190</f>
        <v>14975.757200000002</v>
      </c>
      <c r="E215" s="591"/>
    </row>
    <row r="216" spans="2:8" ht="20.25" x14ac:dyDescent="0.3">
      <c r="C216" s="16" t="s">
        <v>8</v>
      </c>
      <c r="D216" s="592">
        <f>D215/D189</f>
        <v>32.205929462365596</v>
      </c>
      <c r="E216" s="592"/>
      <c r="G216" s="7"/>
      <c r="H216" s="43"/>
    </row>
    <row r="226" spans="2:8" ht="60.75" x14ac:dyDescent="0.8">
      <c r="B226" s="614" t="s">
        <v>101</v>
      </c>
      <c r="C226" s="614"/>
      <c r="D226" s="614"/>
      <c r="E226" s="614"/>
      <c r="F226" s="614"/>
      <c r="G226" s="614"/>
      <c r="H226" s="614"/>
    </row>
    <row r="227" spans="2:8" x14ac:dyDescent="0.25">
      <c r="B227" s="615" t="s">
        <v>36</v>
      </c>
      <c r="C227" s="615"/>
      <c r="D227" s="615"/>
      <c r="E227" s="615"/>
      <c r="F227" s="615"/>
      <c r="G227" s="615"/>
    </row>
    <row r="228" spans="2:8" x14ac:dyDescent="0.25">
      <c r="C228" s="47"/>
      <c r="G228" s="7"/>
    </row>
    <row r="229" spans="2:8" ht="25.5" x14ac:dyDescent="0.25">
      <c r="C229" s="13" t="s">
        <v>5</v>
      </c>
      <c r="D229" s="6"/>
    </row>
    <row r="230" spans="2:8" ht="20.25" x14ac:dyDescent="0.25">
      <c r="B230" s="9"/>
      <c r="C230" s="617" t="s">
        <v>15</v>
      </c>
      <c r="D230" s="616" t="s">
        <v>37</v>
      </c>
      <c r="E230" s="616"/>
      <c r="F230" s="616"/>
      <c r="G230" s="616"/>
      <c r="H230" s="38"/>
    </row>
    <row r="231" spans="2:8" ht="20.25" x14ac:dyDescent="0.25">
      <c r="B231" s="9"/>
      <c r="C231" s="618"/>
      <c r="D231" s="616" t="s">
        <v>38</v>
      </c>
      <c r="E231" s="616"/>
      <c r="F231" s="616"/>
      <c r="G231" s="616"/>
      <c r="H231" s="38"/>
    </row>
    <row r="232" spans="2:8" ht="20.25" x14ac:dyDescent="0.25">
      <c r="B232" s="9"/>
      <c r="C232" s="619"/>
      <c r="D232" s="616" t="s">
        <v>49</v>
      </c>
      <c r="E232" s="616"/>
      <c r="F232" s="616"/>
      <c r="G232" s="616"/>
      <c r="H232" s="38"/>
    </row>
    <row r="233" spans="2:8" x14ac:dyDescent="0.25">
      <c r="C233" s="34" t="s">
        <v>12</v>
      </c>
      <c r="D233" s="105">
        <v>3</v>
      </c>
      <c r="E233" s="44"/>
      <c r="F233" s="9"/>
    </row>
    <row r="234" spans="2:8" x14ac:dyDescent="0.25">
      <c r="C234" s="1" t="s">
        <v>9</v>
      </c>
      <c r="D234" s="104">
        <v>675</v>
      </c>
      <c r="E234" s="608" t="s">
        <v>16</v>
      </c>
      <c r="F234" s="609"/>
      <c r="G234" s="612">
        <f>D235/D234</f>
        <v>20.86437037037037</v>
      </c>
    </row>
    <row r="235" spans="2:8" x14ac:dyDescent="0.25">
      <c r="C235" s="1" t="s">
        <v>10</v>
      </c>
      <c r="D235" s="104">
        <v>14083.45</v>
      </c>
      <c r="E235" s="610"/>
      <c r="F235" s="611"/>
      <c r="G235" s="613"/>
    </row>
    <row r="236" spans="2:8" x14ac:dyDescent="0.25">
      <c r="C236" s="36"/>
      <c r="D236" s="37"/>
      <c r="E236" s="45"/>
    </row>
    <row r="237" spans="2:8" x14ac:dyDescent="0.3">
      <c r="C237" s="35" t="s">
        <v>7</v>
      </c>
      <c r="D237" s="642" t="s">
        <v>50</v>
      </c>
    </row>
    <row r="238" spans="2:8" x14ac:dyDescent="0.3">
      <c r="C238" s="35" t="s">
        <v>11</v>
      </c>
      <c r="D238" s="106">
        <v>65</v>
      </c>
    </row>
    <row r="239" spans="2:8" x14ac:dyDescent="0.3">
      <c r="C239" s="35" t="s">
        <v>13</v>
      </c>
      <c r="D239" s="52" t="s">
        <v>33</v>
      </c>
      <c r="E239" s="39"/>
    </row>
    <row r="240" spans="2:8" ht="24" thickBot="1" x14ac:dyDescent="0.3">
      <c r="C240" s="40"/>
      <c r="D240" s="40"/>
    </row>
    <row r="241" spans="2:8" ht="48" thickBot="1" x14ac:dyDescent="0.3">
      <c r="B241" s="593" t="s">
        <v>17</v>
      </c>
      <c r="C241" s="594"/>
      <c r="D241" s="22" t="s">
        <v>20</v>
      </c>
      <c r="E241" s="595" t="s">
        <v>22</v>
      </c>
      <c r="F241" s="596"/>
      <c r="G241" s="2" t="s">
        <v>21</v>
      </c>
    </row>
    <row r="242" spans="2:8" ht="24" thickBot="1" x14ac:dyDescent="0.3">
      <c r="B242" s="597" t="s">
        <v>35</v>
      </c>
      <c r="C242" s="598"/>
      <c r="D242" s="53">
        <v>50</v>
      </c>
      <c r="E242" s="107">
        <v>3</v>
      </c>
      <c r="F242" s="17" t="s">
        <v>24</v>
      </c>
      <c r="G242" s="25">
        <f t="shared" ref="G242:G249" si="5">D242*E242</f>
        <v>150</v>
      </c>
      <c r="H242" s="599"/>
    </row>
    <row r="243" spans="2:8" x14ac:dyDescent="0.25">
      <c r="B243" s="600" t="s">
        <v>18</v>
      </c>
      <c r="C243" s="601"/>
      <c r="D243" s="48">
        <v>97.44</v>
      </c>
      <c r="E243" s="108">
        <v>1</v>
      </c>
      <c r="F243" s="18" t="s">
        <v>25</v>
      </c>
      <c r="G243" s="26">
        <f t="shared" si="5"/>
        <v>97.44</v>
      </c>
      <c r="H243" s="599"/>
    </row>
    <row r="244" spans="2:8" ht="24" thickBot="1" x14ac:dyDescent="0.3">
      <c r="B244" s="602" t="s">
        <v>19</v>
      </c>
      <c r="C244" s="603"/>
      <c r="D244" s="50">
        <v>151.63</v>
      </c>
      <c r="E244" s="109">
        <v>1</v>
      </c>
      <c r="F244" s="19" t="s">
        <v>25</v>
      </c>
      <c r="G244" s="27">
        <f t="shared" si="5"/>
        <v>151.63</v>
      </c>
      <c r="H244" s="599"/>
    </row>
    <row r="245" spans="2:8" ht="24" thickBot="1" x14ac:dyDescent="0.3">
      <c r="B245" s="604" t="s">
        <v>27</v>
      </c>
      <c r="C245" s="605"/>
      <c r="D245" s="54">
        <v>731.97</v>
      </c>
      <c r="E245" s="110"/>
      <c r="F245" s="23" t="s">
        <v>24</v>
      </c>
      <c r="G245" s="28">
        <f t="shared" si="5"/>
        <v>0</v>
      </c>
      <c r="H245" s="599"/>
    </row>
    <row r="246" spans="2:8" x14ac:dyDescent="0.25">
      <c r="B246" s="600" t="s">
        <v>32</v>
      </c>
      <c r="C246" s="601"/>
      <c r="D246" s="48">
        <v>652.6</v>
      </c>
      <c r="E246" s="108">
        <v>6</v>
      </c>
      <c r="F246" s="18" t="s">
        <v>24</v>
      </c>
      <c r="G246" s="26">
        <f t="shared" si="5"/>
        <v>3915.6000000000004</v>
      </c>
      <c r="H246" s="599"/>
    </row>
    <row r="247" spans="2:8" x14ac:dyDescent="0.25">
      <c r="B247" s="606" t="s">
        <v>26</v>
      </c>
      <c r="C247" s="607"/>
      <c r="D247" s="55">
        <v>526.99</v>
      </c>
      <c r="E247" s="111">
        <v>3</v>
      </c>
      <c r="F247" s="20" t="s">
        <v>24</v>
      </c>
      <c r="G247" s="29">
        <f t="shared" si="5"/>
        <v>1580.97</v>
      </c>
      <c r="H247" s="599"/>
    </row>
    <row r="248" spans="2:8" x14ac:dyDescent="0.25">
      <c r="B248" s="606" t="s">
        <v>28</v>
      </c>
      <c r="C248" s="607"/>
      <c r="D248" s="56">
        <v>5438.99</v>
      </c>
      <c r="E248" s="49"/>
      <c r="F248" s="20" t="s">
        <v>24</v>
      </c>
      <c r="G248" s="29">
        <f t="shared" si="5"/>
        <v>0</v>
      </c>
      <c r="H248" s="599"/>
    </row>
    <row r="249" spans="2:8" x14ac:dyDescent="0.25">
      <c r="B249" s="606" t="s">
        <v>29</v>
      </c>
      <c r="C249" s="607"/>
      <c r="D249" s="56">
        <v>1672.77</v>
      </c>
      <c r="E249" s="49"/>
      <c r="F249" s="20" t="s">
        <v>24</v>
      </c>
      <c r="G249" s="29">
        <f t="shared" si="5"/>
        <v>0</v>
      </c>
      <c r="H249" s="599"/>
    </row>
    <row r="250" spans="2:8" x14ac:dyDescent="0.25">
      <c r="B250" s="606" t="s">
        <v>31</v>
      </c>
      <c r="C250" s="607"/>
      <c r="D250" s="56">
        <v>548.24</v>
      </c>
      <c r="E250" s="49"/>
      <c r="F250" s="20" t="s">
        <v>24</v>
      </c>
      <c r="G250" s="29">
        <f>D250*E250</f>
        <v>0</v>
      </c>
      <c r="H250" s="599"/>
    </row>
    <row r="251" spans="2:8" ht="24" thickBot="1" x14ac:dyDescent="0.3">
      <c r="B251" s="602" t="s">
        <v>30</v>
      </c>
      <c r="C251" s="603"/>
      <c r="D251" s="57">
        <v>340.74</v>
      </c>
      <c r="E251" s="50"/>
      <c r="F251" s="19" t="s">
        <v>24</v>
      </c>
      <c r="G251" s="30">
        <f>D251*E251</f>
        <v>0</v>
      </c>
      <c r="H251" s="599"/>
    </row>
    <row r="252" spans="2:8" x14ac:dyDescent="0.25">
      <c r="C252" s="3"/>
      <c r="D252" s="3"/>
      <c r="E252" s="4"/>
      <c r="F252" s="4"/>
      <c r="H252" s="41"/>
    </row>
    <row r="253" spans="2:8" ht="25.5" x14ac:dyDescent="0.25">
      <c r="C253" s="13" t="s">
        <v>14</v>
      </c>
      <c r="D253" s="6"/>
    </row>
    <row r="254" spans="2:8" ht="20.25" x14ac:dyDescent="0.25">
      <c r="C254" s="590" t="s">
        <v>6</v>
      </c>
      <c r="D254" s="46" t="s">
        <v>0</v>
      </c>
      <c r="E254" s="8">
        <f>IF(G242&gt;0, ROUND((G242+D235)/D235,2), 0)</f>
        <v>1.01</v>
      </c>
      <c r="F254" s="8"/>
      <c r="G254" s="9"/>
      <c r="H254" s="7"/>
    </row>
    <row r="255" spans="2:8" x14ac:dyDescent="0.25">
      <c r="C255" s="590"/>
      <c r="D255" s="46" t="s">
        <v>1</v>
      </c>
      <c r="E255" s="8">
        <f>IF(SUM(G243:G244)&gt;0,ROUND((G243+G244+D235)/D235,2),0)</f>
        <v>1.02</v>
      </c>
      <c r="F255" s="8"/>
      <c r="G255" s="10"/>
      <c r="H255" s="42"/>
    </row>
    <row r="256" spans="2:8" x14ac:dyDescent="0.25">
      <c r="C256" s="590"/>
      <c r="D256" s="46" t="s">
        <v>2</v>
      </c>
      <c r="E256" s="8">
        <f>IF(G245&gt;0,ROUND((G245+D235)/D235,2),0)</f>
        <v>0</v>
      </c>
      <c r="F256" s="11"/>
      <c r="G256" s="10"/>
    </row>
    <row r="257" spans="2:8" x14ac:dyDescent="0.25">
      <c r="C257" s="590"/>
      <c r="D257" s="12" t="s">
        <v>3</v>
      </c>
      <c r="E257" s="31">
        <f>IF(SUM(G246:G251)&gt;0,ROUND((SUM(G246:G251)+D235)/D235,2),0)</f>
        <v>1.39</v>
      </c>
      <c r="F257" s="9"/>
      <c r="G257" s="10"/>
    </row>
    <row r="258" spans="2:8" ht="25.5" x14ac:dyDescent="0.25">
      <c r="D258" s="32" t="s">
        <v>4</v>
      </c>
      <c r="E258" s="33">
        <f>SUM(E254:E257)-IF(VALUE(COUNTIF(E254:E257,"&gt;0"))=4,3,0)-IF(VALUE(COUNTIF(E254:E257,"&gt;0"))=3,2,0)-IF(VALUE(COUNTIF(E254:E257,"&gt;0"))=2,1,0)</f>
        <v>1.42</v>
      </c>
      <c r="F258" s="24"/>
    </row>
    <row r="259" spans="2:8" x14ac:dyDescent="0.25">
      <c r="E259" s="14"/>
    </row>
    <row r="260" spans="2:8" ht="25.5" x14ac:dyDescent="0.35">
      <c r="B260" s="21"/>
      <c r="C260" s="15" t="s">
        <v>23</v>
      </c>
      <c r="D260" s="591">
        <f>E258*D235</f>
        <v>19998.499</v>
      </c>
      <c r="E260" s="591"/>
    </row>
    <row r="261" spans="2:8" ht="20.25" x14ac:dyDescent="0.3">
      <c r="C261" s="16" t="s">
        <v>8</v>
      </c>
      <c r="D261" s="592">
        <f>D260/D234</f>
        <v>29.627405925925924</v>
      </c>
      <c r="E261" s="592"/>
      <c r="G261" s="7"/>
      <c r="H261" s="43"/>
    </row>
    <row r="271" spans="2:8" ht="60.75" x14ac:dyDescent="0.8">
      <c r="B271" s="614" t="s">
        <v>102</v>
      </c>
      <c r="C271" s="614"/>
      <c r="D271" s="614"/>
      <c r="E271" s="614"/>
      <c r="F271" s="614"/>
      <c r="G271" s="614"/>
      <c r="H271" s="614"/>
    </row>
    <row r="272" spans="2:8" x14ac:dyDescent="0.25">
      <c r="B272" s="615" t="s">
        <v>36</v>
      </c>
      <c r="C272" s="615"/>
      <c r="D272" s="615"/>
      <c r="E272" s="615"/>
      <c r="F272" s="615"/>
      <c r="G272" s="615"/>
    </row>
    <row r="273" spans="2:8" x14ac:dyDescent="0.25">
      <c r="C273" s="47"/>
      <c r="G273" s="7"/>
    </row>
    <row r="274" spans="2:8" ht="25.5" x14ac:dyDescent="0.25">
      <c r="C274" s="13" t="s">
        <v>5</v>
      </c>
      <c r="D274" s="6"/>
    </row>
    <row r="275" spans="2:8" ht="20.25" x14ac:dyDescent="0.25">
      <c r="B275" s="9"/>
      <c r="C275" s="617" t="s">
        <v>15</v>
      </c>
      <c r="D275" s="616" t="s">
        <v>37</v>
      </c>
      <c r="E275" s="616"/>
      <c r="F275" s="616"/>
      <c r="G275" s="616"/>
      <c r="H275" s="38"/>
    </row>
    <row r="276" spans="2:8" ht="20.25" x14ac:dyDescent="0.25">
      <c r="B276" s="9"/>
      <c r="C276" s="618"/>
      <c r="D276" s="616" t="s">
        <v>38</v>
      </c>
      <c r="E276" s="616"/>
      <c r="F276" s="616"/>
      <c r="G276" s="616"/>
      <c r="H276" s="38"/>
    </row>
    <row r="277" spans="2:8" ht="20.25" x14ac:dyDescent="0.25">
      <c r="B277" s="9"/>
      <c r="C277" s="619"/>
      <c r="D277" s="616" t="s">
        <v>51</v>
      </c>
      <c r="E277" s="616"/>
      <c r="F277" s="616"/>
      <c r="G277" s="616"/>
      <c r="H277" s="38"/>
    </row>
    <row r="278" spans="2:8" x14ac:dyDescent="0.25">
      <c r="C278" s="34" t="s">
        <v>12</v>
      </c>
      <c r="D278" s="113">
        <v>2.2000000000000002</v>
      </c>
      <c r="E278" s="44"/>
      <c r="F278" s="9"/>
    </row>
    <row r="279" spans="2:8" x14ac:dyDescent="0.25">
      <c r="C279" s="1" t="s">
        <v>9</v>
      </c>
      <c r="D279" s="112">
        <v>446</v>
      </c>
      <c r="E279" s="608" t="s">
        <v>16</v>
      </c>
      <c r="F279" s="609"/>
      <c r="G279" s="612">
        <f>D280/D279</f>
        <v>9.8539461883408066</v>
      </c>
    </row>
    <row r="280" spans="2:8" x14ac:dyDescent="0.25">
      <c r="C280" s="1" t="s">
        <v>10</v>
      </c>
      <c r="D280" s="112">
        <v>4394.8599999999997</v>
      </c>
      <c r="E280" s="610"/>
      <c r="F280" s="611"/>
      <c r="G280" s="613"/>
    </row>
    <row r="281" spans="2:8" ht="24" thickBot="1" x14ac:dyDescent="0.3">
      <c r="C281" s="36"/>
      <c r="D281" s="37"/>
      <c r="E281" s="45"/>
    </row>
    <row r="282" spans="2:8" ht="24" thickBot="1" x14ac:dyDescent="0.35">
      <c r="C282" s="35" t="s">
        <v>7</v>
      </c>
      <c r="D282" s="115" t="s">
        <v>52</v>
      </c>
    </row>
    <row r="283" spans="2:8" x14ac:dyDescent="0.3">
      <c r="C283" s="35" t="s">
        <v>11</v>
      </c>
      <c r="D283" s="114">
        <v>50</v>
      </c>
    </row>
    <row r="284" spans="2:8" x14ac:dyDescent="0.3">
      <c r="C284" s="35" t="s">
        <v>13</v>
      </c>
      <c r="D284" s="52" t="s">
        <v>33</v>
      </c>
      <c r="E284" s="39"/>
    </row>
    <row r="285" spans="2:8" ht="24" thickBot="1" x14ac:dyDescent="0.3">
      <c r="C285" s="40"/>
      <c r="D285" s="40"/>
    </row>
    <row r="286" spans="2:8" ht="48" thickBot="1" x14ac:dyDescent="0.3">
      <c r="B286" s="593" t="s">
        <v>17</v>
      </c>
      <c r="C286" s="594"/>
      <c r="D286" s="22" t="s">
        <v>20</v>
      </c>
      <c r="E286" s="595" t="s">
        <v>22</v>
      </c>
      <c r="F286" s="596"/>
      <c r="G286" s="2" t="s">
        <v>21</v>
      </c>
    </row>
    <row r="287" spans="2:8" ht="24" thickBot="1" x14ac:dyDescent="0.3">
      <c r="B287" s="597" t="s">
        <v>35</v>
      </c>
      <c r="C287" s="598"/>
      <c r="D287" s="53">
        <v>50</v>
      </c>
      <c r="E287" s="116">
        <v>2.2000000000000002</v>
      </c>
      <c r="F287" s="17" t="s">
        <v>24</v>
      </c>
      <c r="G287" s="25">
        <f t="shared" ref="G287:G294" si="6">D287*E287</f>
        <v>110.00000000000001</v>
      </c>
      <c r="H287" s="599"/>
    </row>
    <row r="288" spans="2:8" x14ac:dyDescent="0.25">
      <c r="B288" s="600" t="s">
        <v>18</v>
      </c>
      <c r="C288" s="601"/>
      <c r="D288" s="48">
        <v>97.44</v>
      </c>
      <c r="E288" s="117">
        <v>0.6</v>
      </c>
      <c r="F288" s="18" t="s">
        <v>25</v>
      </c>
      <c r="G288" s="26">
        <f t="shared" si="6"/>
        <v>58.463999999999999</v>
      </c>
      <c r="H288" s="599"/>
    </row>
    <row r="289" spans="2:8" ht="24" thickBot="1" x14ac:dyDescent="0.3">
      <c r="B289" s="602" t="s">
        <v>19</v>
      </c>
      <c r="C289" s="603"/>
      <c r="D289" s="50">
        <v>151.63</v>
      </c>
      <c r="E289" s="118">
        <v>0.6</v>
      </c>
      <c r="F289" s="19" t="s">
        <v>25</v>
      </c>
      <c r="G289" s="27">
        <f t="shared" si="6"/>
        <v>90.977999999999994</v>
      </c>
      <c r="H289" s="599"/>
    </row>
    <row r="290" spans="2:8" ht="24" thickBot="1" x14ac:dyDescent="0.3">
      <c r="B290" s="604" t="s">
        <v>27</v>
      </c>
      <c r="C290" s="605"/>
      <c r="D290" s="54">
        <v>731.97</v>
      </c>
      <c r="E290" s="119"/>
      <c r="F290" s="23" t="s">
        <v>24</v>
      </c>
      <c r="G290" s="28">
        <f t="shared" si="6"/>
        <v>0</v>
      </c>
      <c r="H290" s="599"/>
    </row>
    <row r="291" spans="2:8" x14ac:dyDescent="0.25">
      <c r="B291" s="600" t="s">
        <v>32</v>
      </c>
      <c r="C291" s="601"/>
      <c r="D291" s="48">
        <v>652.6</v>
      </c>
      <c r="E291" s="117">
        <v>4.4000000000000004</v>
      </c>
      <c r="F291" s="18" t="s">
        <v>24</v>
      </c>
      <c r="G291" s="26">
        <f t="shared" si="6"/>
        <v>2871.4400000000005</v>
      </c>
      <c r="H291" s="599"/>
    </row>
    <row r="292" spans="2:8" x14ac:dyDescent="0.25">
      <c r="B292" s="606" t="s">
        <v>26</v>
      </c>
      <c r="C292" s="607"/>
      <c r="D292" s="55">
        <v>526.99</v>
      </c>
      <c r="E292" s="120">
        <v>2.2000000000000002</v>
      </c>
      <c r="F292" s="20" t="s">
        <v>24</v>
      </c>
      <c r="G292" s="29">
        <f t="shared" si="6"/>
        <v>1159.3780000000002</v>
      </c>
      <c r="H292" s="599"/>
    </row>
    <row r="293" spans="2:8" x14ac:dyDescent="0.25">
      <c r="B293" s="606" t="s">
        <v>28</v>
      </c>
      <c r="C293" s="607"/>
      <c r="D293" s="56">
        <v>5438.99</v>
      </c>
      <c r="E293" s="49"/>
      <c r="F293" s="20" t="s">
        <v>24</v>
      </c>
      <c r="G293" s="29">
        <f t="shared" si="6"/>
        <v>0</v>
      </c>
      <c r="H293" s="599"/>
    </row>
    <row r="294" spans="2:8" x14ac:dyDescent="0.25">
      <c r="B294" s="606" t="s">
        <v>29</v>
      </c>
      <c r="C294" s="607"/>
      <c r="D294" s="56">
        <v>1672.77</v>
      </c>
      <c r="E294" s="49"/>
      <c r="F294" s="20" t="s">
        <v>24</v>
      </c>
      <c r="G294" s="29">
        <f t="shared" si="6"/>
        <v>0</v>
      </c>
      <c r="H294" s="599"/>
    </row>
    <row r="295" spans="2:8" x14ac:dyDescent="0.25">
      <c r="B295" s="606" t="s">
        <v>31</v>
      </c>
      <c r="C295" s="607"/>
      <c r="D295" s="56">
        <v>548.24</v>
      </c>
      <c r="E295" s="49"/>
      <c r="F295" s="20" t="s">
        <v>24</v>
      </c>
      <c r="G295" s="29">
        <f>D295*E295</f>
        <v>0</v>
      </c>
      <c r="H295" s="599"/>
    </row>
    <row r="296" spans="2:8" ht="24" thickBot="1" x14ac:dyDescent="0.3">
      <c r="B296" s="602" t="s">
        <v>30</v>
      </c>
      <c r="C296" s="603"/>
      <c r="D296" s="57">
        <v>340.74</v>
      </c>
      <c r="E296" s="50"/>
      <c r="F296" s="19" t="s">
        <v>24</v>
      </c>
      <c r="G296" s="30">
        <f>D296*E296</f>
        <v>0</v>
      </c>
      <c r="H296" s="599"/>
    </row>
    <row r="297" spans="2:8" x14ac:dyDescent="0.25">
      <c r="C297" s="3"/>
      <c r="D297" s="3"/>
      <c r="E297" s="4"/>
      <c r="F297" s="4"/>
      <c r="H297" s="41"/>
    </row>
    <row r="298" spans="2:8" ht="25.5" x14ac:dyDescent="0.25">
      <c r="C298" s="13" t="s">
        <v>14</v>
      </c>
      <c r="D298" s="6"/>
    </row>
    <row r="299" spans="2:8" ht="20.25" x14ac:dyDescent="0.25">
      <c r="C299" s="590" t="s">
        <v>6</v>
      </c>
      <c r="D299" s="46" t="s">
        <v>0</v>
      </c>
      <c r="E299" s="8">
        <f>IF(G287&gt;0, ROUND((G287+D280)/D280,2), 0)</f>
        <v>1.03</v>
      </c>
      <c r="F299" s="8"/>
      <c r="G299" s="9"/>
      <c r="H299" s="7"/>
    </row>
    <row r="300" spans="2:8" x14ac:dyDescent="0.25">
      <c r="C300" s="590"/>
      <c r="D300" s="46" t="s">
        <v>1</v>
      </c>
      <c r="E300" s="8">
        <f>IF(SUM(G288:G289)&gt;0,ROUND((G288+G289+D280)/D280,2),0)</f>
        <v>1.03</v>
      </c>
      <c r="F300" s="8"/>
      <c r="G300" s="10"/>
      <c r="H300" s="42"/>
    </row>
    <row r="301" spans="2:8" x14ac:dyDescent="0.25">
      <c r="C301" s="590"/>
      <c r="D301" s="46" t="s">
        <v>2</v>
      </c>
      <c r="E301" s="8">
        <f>IF(G290&gt;0,ROUND((G290+D280)/D280,2),0)</f>
        <v>0</v>
      </c>
      <c r="F301" s="11"/>
      <c r="G301" s="10"/>
    </row>
    <row r="302" spans="2:8" x14ac:dyDescent="0.25">
      <c r="C302" s="590"/>
      <c r="D302" s="12" t="s">
        <v>3</v>
      </c>
      <c r="E302" s="31">
        <f>IF(SUM(G291:G296)&gt;0,ROUND((SUM(G291:G296)+D280)/D280,2),0)</f>
        <v>1.92</v>
      </c>
      <c r="F302" s="9"/>
      <c r="G302" s="10"/>
    </row>
    <row r="303" spans="2:8" ht="25.5" x14ac:dyDescent="0.25">
      <c r="D303" s="32" t="s">
        <v>4</v>
      </c>
      <c r="E303" s="33">
        <f>SUM(E299:E302)-IF(VALUE(COUNTIF(E299:E302,"&gt;0"))=4,3,0)-IF(VALUE(COUNTIF(E299:E302,"&gt;0"))=3,2,0)-IF(VALUE(COUNTIF(E299:E302,"&gt;0"))=2,1,0)</f>
        <v>1.98</v>
      </c>
      <c r="F303" s="24"/>
    </row>
    <row r="304" spans="2:8" x14ac:dyDescent="0.25">
      <c r="E304" s="14"/>
    </row>
    <row r="305" spans="2:8" ht="25.5" x14ac:dyDescent="0.35">
      <c r="B305" s="21"/>
      <c r="C305" s="15" t="s">
        <v>23</v>
      </c>
      <c r="D305" s="591">
        <f>E303*D280</f>
        <v>8701.8227999999999</v>
      </c>
      <c r="E305" s="591"/>
    </row>
    <row r="306" spans="2:8" ht="20.25" x14ac:dyDescent="0.3">
      <c r="C306" s="16" t="s">
        <v>8</v>
      </c>
      <c r="D306" s="592">
        <f>D305/D279</f>
        <v>19.5108134529148</v>
      </c>
      <c r="E306" s="592"/>
      <c r="G306" s="7"/>
      <c r="H306" s="43"/>
    </row>
    <row r="316" spans="2:8" ht="60.75" x14ac:dyDescent="0.8">
      <c r="B316" s="614" t="s">
        <v>103</v>
      </c>
      <c r="C316" s="614"/>
      <c r="D316" s="614"/>
      <c r="E316" s="614"/>
      <c r="F316" s="614"/>
      <c r="G316" s="614"/>
      <c r="H316" s="614"/>
    </row>
    <row r="317" spans="2:8" x14ac:dyDescent="0.25">
      <c r="B317" s="615" t="s">
        <v>36</v>
      </c>
      <c r="C317" s="615"/>
      <c r="D317" s="615"/>
      <c r="E317" s="615"/>
      <c r="F317" s="615"/>
      <c r="G317" s="615"/>
    </row>
    <row r="318" spans="2:8" x14ac:dyDescent="0.25">
      <c r="C318" s="47"/>
      <c r="G318" s="7"/>
    </row>
    <row r="319" spans="2:8" ht="25.5" x14ac:dyDescent="0.25">
      <c r="C319" s="13" t="s">
        <v>5</v>
      </c>
      <c r="D319" s="6"/>
    </row>
    <row r="320" spans="2:8" ht="20.25" x14ac:dyDescent="0.25">
      <c r="B320" s="9"/>
      <c r="C320" s="617" t="s">
        <v>15</v>
      </c>
      <c r="D320" s="616" t="s">
        <v>37</v>
      </c>
      <c r="E320" s="616"/>
      <c r="F320" s="616"/>
      <c r="G320" s="616"/>
      <c r="H320" s="38"/>
    </row>
    <row r="321" spans="2:8" ht="20.25" x14ac:dyDescent="0.25">
      <c r="B321" s="9"/>
      <c r="C321" s="618"/>
      <c r="D321" s="616" t="s">
        <v>38</v>
      </c>
      <c r="E321" s="616"/>
      <c r="F321" s="616"/>
      <c r="G321" s="616"/>
      <c r="H321" s="38"/>
    </row>
    <row r="322" spans="2:8" ht="20.25" x14ac:dyDescent="0.25">
      <c r="B322" s="9"/>
      <c r="C322" s="619"/>
      <c r="D322" s="616" t="s">
        <v>53</v>
      </c>
      <c r="E322" s="616"/>
      <c r="F322" s="616"/>
      <c r="G322" s="616"/>
      <c r="H322" s="38"/>
    </row>
    <row r="323" spans="2:8" x14ac:dyDescent="0.25">
      <c r="C323" s="34" t="s">
        <v>12</v>
      </c>
      <c r="D323" s="122">
        <v>1.3</v>
      </c>
      <c r="E323" s="44"/>
      <c r="F323" s="9"/>
    </row>
    <row r="324" spans="2:8" x14ac:dyDescent="0.25">
      <c r="C324" s="1" t="s">
        <v>9</v>
      </c>
      <c r="D324" s="121">
        <v>216</v>
      </c>
      <c r="E324" s="608" t="s">
        <v>16</v>
      </c>
      <c r="F324" s="609"/>
      <c r="G324" s="612">
        <f>D325/D324</f>
        <v>15.906157407407408</v>
      </c>
    </row>
    <row r="325" spans="2:8" x14ac:dyDescent="0.25">
      <c r="C325" s="1" t="s">
        <v>10</v>
      </c>
      <c r="D325" s="121">
        <v>3435.73</v>
      </c>
      <c r="E325" s="610"/>
      <c r="F325" s="611"/>
      <c r="G325" s="613"/>
    </row>
    <row r="326" spans="2:8" x14ac:dyDescent="0.25">
      <c r="C326" s="36"/>
      <c r="D326" s="37"/>
      <c r="E326" s="45"/>
    </row>
    <row r="327" spans="2:8" x14ac:dyDescent="0.3">
      <c r="C327" s="35" t="s">
        <v>7</v>
      </c>
      <c r="D327" s="124" t="s">
        <v>54</v>
      </c>
    </row>
    <row r="328" spans="2:8" x14ac:dyDescent="0.3">
      <c r="C328" s="35" t="s">
        <v>11</v>
      </c>
      <c r="D328" s="123">
        <v>45</v>
      </c>
    </row>
    <row r="329" spans="2:8" x14ac:dyDescent="0.3">
      <c r="C329" s="35" t="s">
        <v>13</v>
      </c>
      <c r="D329" s="52" t="s">
        <v>33</v>
      </c>
      <c r="E329" s="39"/>
    </row>
    <row r="330" spans="2:8" ht="24" thickBot="1" x14ac:dyDescent="0.3">
      <c r="C330" s="40"/>
      <c r="D330" s="40"/>
    </row>
    <row r="331" spans="2:8" ht="48" thickBot="1" x14ac:dyDescent="0.3">
      <c r="B331" s="593" t="s">
        <v>17</v>
      </c>
      <c r="C331" s="594"/>
      <c r="D331" s="22" t="s">
        <v>20</v>
      </c>
      <c r="E331" s="595" t="s">
        <v>22</v>
      </c>
      <c r="F331" s="596"/>
      <c r="G331" s="2" t="s">
        <v>21</v>
      </c>
    </row>
    <row r="332" spans="2:8" ht="24" thickBot="1" x14ac:dyDescent="0.3">
      <c r="B332" s="597" t="s">
        <v>35</v>
      </c>
      <c r="C332" s="598"/>
      <c r="D332" s="53">
        <v>50</v>
      </c>
      <c r="E332" s="125">
        <v>1.3</v>
      </c>
      <c r="F332" s="17" t="s">
        <v>24</v>
      </c>
      <c r="G332" s="25">
        <f t="shared" ref="G332:G339" si="7">D332*E332</f>
        <v>65</v>
      </c>
      <c r="H332" s="599"/>
    </row>
    <row r="333" spans="2:8" x14ac:dyDescent="0.25">
      <c r="B333" s="600" t="s">
        <v>18</v>
      </c>
      <c r="C333" s="601"/>
      <c r="D333" s="48">
        <v>97.44</v>
      </c>
      <c r="E333" s="126">
        <v>0.6</v>
      </c>
      <c r="F333" s="18" t="s">
        <v>25</v>
      </c>
      <c r="G333" s="26">
        <f t="shared" si="7"/>
        <v>58.463999999999999</v>
      </c>
      <c r="H333" s="599"/>
    </row>
    <row r="334" spans="2:8" ht="24" thickBot="1" x14ac:dyDescent="0.3">
      <c r="B334" s="602" t="s">
        <v>19</v>
      </c>
      <c r="C334" s="603"/>
      <c r="D334" s="50">
        <v>151.63</v>
      </c>
      <c r="E334" s="127">
        <v>0.6</v>
      </c>
      <c r="F334" s="19" t="s">
        <v>25</v>
      </c>
      <c r="G334" s="27">
        <f t="shared" si="7"/>
        <v>90.977999999999994</v>
      </c>
      <c r="H334" s="599"/>
    </row>
    <row r="335" spans="2:8" ht="24" thickBot="1" x14ac:dyDescent="0.3">
      <c r="B335" s="604" t="s">
        <v>27</v>
      </c>
      <c r="C335" s="605"/>
      <c r="D335" s="54">
        <v>731.97</v>
      </c>
      <c r="E335" s="128"/>
      <c r="F335" s="23" t="s">
        <v>24</v>
      </c>
      <c r="G335" s="28">
        <f t="shared" si="7"/>
        <v>0</v>
      </c>
      <c r="H335" s="599"/>
    </row>
    <row r="336" spans="2:8" x14ac:dyDescent="0.25">
      <c r="B336" s="600" t="s">
        <v>32</v>
      </c>
      <c r="C336" s="601"/>
      <c r="D336" s="48">
        <v>652.6</v>
      </c>
      <c r="E336" s="126">
        <v>2.6</v>
      </c>
      <c r="F336" s="18" t="s">
        <v>24</v>
      </c>
      <c r="G336" s="26">
        <f t="shared" si="7"/>
        <v>1696.7600000000002</v>
      </c>
      <c r="H336" s="599"/>
    </row>
    <row r="337" spans="2:8" x14ac:dyDescent="0.25">
      <c r="B337" s="606" t="s">
        <v>26</v>
      </c>
      <c r="C337" s="607"/>
      <c r="D337" s="55">
        <v>526.99</v>
      </c>
      <c r="E337" s="129">
        <v>1.3</v>
      </c>
      <c r="F337" s="20" t="s">
        <v>24</v>
      </c>
      <c r="G337" s="29">
        <f t="shared" si="7"/>
        <v>685.08699999999999</v>
      </c>
      <c r="H337" s="599"/>
    </row>
    <row r="338" spans="2:8" x14ac:dyDescent="0.25">
      <c r="B338" s="606" t="s">
        <v>28</v>
      </c>
      <c r="C338" s="607"/>
      <c r="D338" s="56">
        <v>5438.99</v>
      </c>
      <c r="E338" s="49"/>
      <c r="F338" s="20" t="s">
        <v>24</v>
      </c>
      <c r="G338" s="29">
        <f t="shared" si="7"/>
        <v>0</v>
      </c>
      <c r="H338" s="599"/>
    </row>
    <row r="339" spans="2:8" x14ac:dyDescent="0.25">
      <c r="B339" s="606" t="s">
        <v>29</v>
      </c>
      <c r="C339" s="607"/>
      <c r="D339" s="56">
        <v>1672.77</v>
      </c>
      <c r="E339" s="49"/>
      <c r="F339" s="20" t="s">
        <v>24</v>
      </c>
      <c r="G339" s="29">
        <f t="shared" si="7"/>
        <v>0</v>
      </c>
      <c r="H339" s="599"/>
    </row>
    <row r="340" spans="2:8" x14ac:dyDescent="0.25">
      <c r="B340" s="606" t="s">
        <v>31</v>
      </c>
      <c r="C340" s="607"/>
      <c r="D340" s="56">
        <v>548.24</v>
      </c>
      <c r="E340" s="49"/>
      <c r="F340" s="20" t="s">
        <v>24</v>
      </c>
      <c r="G340" s="29">
        <f>D340*E340</f>
        <v>0</v>
      </c>
      <c r="H340" s="599"/>
    </row>
    <row r="341" spans="2:8" ht="24" thickBot="1" x14ac:dyDescent="0.3">
      <c r="B341" s="602" t="s">
        <v>30</v>
      </c>
      <c r="C341" s="603"/>
      <c r="D341" s="57">
        <v>340.74</v>
      </c>
      <c r="E341" s="50"/>
      <c r="F341" s="19" t="s">
        <v>24</v>
      </c>
      <c r="G341" s="30">
        <f>D341*E341</f>
        <v>0</v>
      </c>
      <c r="H341" s="599"/>
    </row>
    <row r="342" spans="2:8" x14ac:dyDescent="0.25">
      <c r="C342" s="3"/>
      <c r="D342" s="3"/>
      <c r="E342" s="4"/>
      <c r="F342" s="4"/>
      <c r="H342" s="41"/>
    </row>
    <row r="343" spans="2:8" ht="25.5" x14ac:dyDescent="0.25">
      <c r="C343" s="13" t="s">
        <v>14</v>
      </c>
      <c r="D343" s="6"/>
    </row>
    <row r="344" spans="2:8" ht="20.25" x14ac:dyDescent="0.25">
      <c r="C344" s="590" t="s">
        <v>6</v>
      </c>
      <c r="D344" s="46" t="s">
        <v>0</v>
      </c>
      <c r="E344" s="8">
        <f>IF(G332&gt;0, ROUND((G332+D325)/D325,2), 0)</f>
        <v>1.02</v>
      </c>
      <c r="F344" s="8"/>
      <c r="G344" s="9"/>
      <c r="H344" s="7"/>
    </row>
    <row r="345" spans="2:8" x14ac:dyDescent="0.25">
      <c r="C345" s="590"/>
      <c r="D345" s="46" t="s">
        <v>1</v>
      </c>
      <c r="E345" s="8">
        <f>IF(SUM(G333:G334)&gt;0,ROUND((G333+G334+D325)/D325,2),0)</f>
        <v>1.04</v>
      </c>
      <c r="F345" s="8"/>
      <c r="G345" s="10"/>
      <c r="H345" s="42"/>
    </row>
    <row r="346" spans="2:8" x14ac:dyDescent="0.25">
      <c r="C346" s="590"/>
      <c r="D346" s="46" t="s">
        <v>2</v>
      </c>
      <c r="E346" s="8">
        <f>IF(G335&gt;0,ROUND((G335+D325)/D325,2),0)</f>
        <v>0</v>
      </c>
      <c r="F346" s="11"/>
      <c r="G346" s="10"/>
    </row>
    <row r="347" spans="2:8" x14ac:dyDescent="0.25">
      <c r="C347" s="590"/>
      <c r="D347" s="12" t="s">
        <v>3</v>
      </c>
      <c r="E347" s="31">
        <f>IF(SUM(G336:G341)&gt;0,ROUND((SUM(G336:G341)+D325)/D325,2),0)</f>
        <v>1.69</v>
      </c>
      <c r="F347" s="9"/>
      <c r="G347" s="10"/>
    </row>
    <row r="348" spans="2:8" ht="25.5" x14ac:dyDescent="0.25">
      <c r="D348" s="32" t="s">
        <v>4</v>
      </c>
      <c r="E348" s="33">
        <f>SUM(E344:E347)-IF(VALUE(COUNTIF(E344:E347,"&gt;0"))=4,3,0)-IF(VALUE(COUNTIF(E344:E347,"&gt;0"))=3,2,0)-IF(VALUE(COUNTIF(E344:E347,"&gt;0"))=2,1,0)</f>
        <v>1.75</v>
      </c>
      <c r="F348" s="24"/>
    </row>
    <row r="349" spans="2:8" x14ac:dyDescent="0.25">
      <c r="E349" s="14"/>
    </row>
    <row r="350" spans="2:8" ht="25.5" x14ac:dyDescent="0.35">
      <c r="B350" s="21"/>
      <c r="C350" s="15" t="s">
        <v>23</v>
      </c>
      <c r="D350" s="591">
        <f>E348*D325</f>
        <v>6012.5275000000001</v>
      </c>
      <c r="E350" s="591"/>
    </row>
    <row r="351" spans="2:8" ht="20.25" x14ac:dyDescent="0.3">
      <c r="C351" s="16" t="s">
        <v>8</v>
      </c>
      <c r="D351" s="592">
        <f>D350/D324</f>
        <v>27.835775462962964</v>
      </c>
      <c r="E351" s="592"/>
      <c r="G351" s="7"/>
      <c r="H351" s="43"/>
    </row>
    <row r="361" spans="2:8" ht="60.75" x14ac:dyDescent="0.8">
      <c r="B361" s="614" t="s">
        <v>104</v>
      </c>
      <c r="C361" s="614"/>
      <c r="D361" s="614"/>
      <c r="E361" s="614"/>
      <c r="F361" s="614"/>
      <c r="G361" s="614"/>
      <c r="H361" s="614"/>
    </row>
    <row r="362" spans="2:8" x14ac:dyDescent="0.25">
      <c r="B362" s="615" t="s">
        <v>36</v>
      </c>
      <c r="C362" s="615"/>
      <c r="D362" s="615"/>
      <c r="E362" s="615"/>
      <c r="F362" s="615"/>
      <c r="G362" s="615"/>
    </row>
    <row r="363" spans="2:8" x14ac:dyDescent="0.25">
      <c r="C363" s="47"/>
      <c r="G363" s="7"/>
    </row>
    <row r="364" spans="2:8" ht="25.5" x14ac:dyDescent="0.25">
      <c r="C364" s="13" t="s">
        <v>5</v>
      </c>
      <c r="D364" s="6"/>
    </row>
    <row r="365" spans="2:8" ht="20.25" x14ac:dyDescent="0.25">
      <c r="B365" s="9"/>
      <c r="C365" s="617" t="s">
        <v>15</v>
      </c>
      <c r="D365" s="616" t="s">
        <v>37</v>
      </c>
      <c r="E365" s="616"/>
      <c r="F365" s="616"/>
      <c r="G365" s="616"/>
      <c r="H365" s="38"/>
    </row>
    <row r="366" spans="2:8" ht="20.25" x14ac:dyDescent="0.25">
      <c r="B366" s="9"/>
      <c r="C366" s="618"/>
      <c r="D366" s="616" t="s">
        <v>38</v>
      </c>
      <c r="E366" s="616"/>
      <c r="F366" s="616"/>
      <c r="G366" s="616"/>
      <c r="H366" s="38"/>
    </row>
    <row r="367" spans="2:8" ht="20.25" x14ac:dyDescent="0.25">
      <c r="B367" s="9"/>
      <c r="C367" s="619"/>
      <c r="D367" s="616" t="s">
        <v>55</v>
      </c>
      <c r="E367" s="616"/>
      <c r="F367" s="616"/>
      <c r="G367" s="616"/>
      <c r="H367" s="38"/>
    </row>
    <row r="368" spans="2:8" x14ac:dyDescent="0.25">
      <c r="C368" s="34" t="s">
        <v>12</v>
      </c>
      <c r="D368" s="131">
        <v>2.8</v>
      </c>
      <c r="E368" s="44"/>
      <c r="F368" s="9"/>
    </row>
    <row r="369" spans="2:8" x14ac:dyDescent="0.25">
      <c r="C369" s="1" t="s">
        <v>9</v>
      </c>
      <c r="D369" s="130">
        <v>451</v>
      </c>
      <c r="E369" s="608" t="s">
        <v>16</v>
      </c>
      <c r="F369" s="609"/>
      <c r="G369" s="612">
        <f>D370/D369</f>
        <v>36.058847006651888</v>
      </c>
    </row>
    <row r="370" spans="2:8" x14ac:dyDescent="0.25">
      <c r="C370" s="1" t="s">
        <v>10</v>
      </c>
      <c r="D370" s="130">
        <v>16262.54</v>
      </c>
      <c r="E370" s="610"/>
      <c r="F370" s="611"/>
      <c r="G370" s="613"/>
    </row>
    <row r="371" spans="2:8" x14ac:dyDescent="0.25">
      <c r="C371" s="36"/>
      <c r="D371" s="37"/>
      <c r="E371" s="45"/>
    </row>
    <row r="372" spans="2:8" x14ac:dyDescent="0.3">
      <c r="C372" s="35" t="s">
        <v>7</v>
      </c>
      <c r="D372" s="133" t="s">
        <v>56</v>
      </c>
    </row>
    <row r="373" spans="2:8" x14ac:dyDescent="0.3">
      <c r="C373" s="35" t="s">
        <v>11</v>
      </c>
      <c r="D373" s="132">
        <v>62</v>
      </c>
    </row>
    <row r="374" spans="2:8" x14ac:dyDescent="0.3">
      <c r="C374" s="35" t="s">
        <v>13</v>
      </c>
      <c r="D374" s="52" t="s">
        <v>33</v>
      </c>
      <c r="E374" s="39"/>
    </row>
    <row r="375" spans="2:8" ht="24" thickBot="1" x14ac:dyDescent="0.3">
      <c r="C375" s="40"/>
      <c r="D375" s="40"/>
    </row>
    <row r="376" spans="2:8" ht="48" thickBot="1" x14ac:dyDescent="0.3">
      <c r="B376" s="593" t="s">
        <v>17</v>
      </c>
      <c r="C376" s="594"/>
      <c r="D376" s="22" t="s">
        <v>20</v>
      </c>
      <c r="E376" s="595" t="s">
        <v>22</v>
      </c>
      <c r="F376" s="596"/>
      <c r="G376" s="2" t="s">
        <v>21</v>
      </c>
    </row>
    <row r="377" spans="2:8" ht="24" thickBot="1" x14ac:dyDescent="0.3">
      <c r="B377" s="597" t="s">
        <v>35</v>
      </c>
      <c r="C377" s="598"/>
      <c r="D377" s="53">
        <v>50</v>
      </c>
      <c r="E377" s="134">
        <v>2.8</v>
      </c>
      <c r="F377" s="17" t="s">
        <v>24</v>
      </c>
      <c r="G377" s="25">
        <f t="shared" ref="G377:G384" si="8">D377*E377</f>
        <v>140</v>
      </c>
      <c r="H377" s="599"/>
    </row>
    <row r="378" spans="2:8" x14ac:dyDescent="0.25">
      <c r="B378" s="600" t="s">
        <v>18</v>
      </c>
      <c r="C378" s="601"/>
      <c r="D378" s="48">
        <v>97.44</v>
      </c>
      <c r="E378" s="135">
        <v>0.8</v>
      </c>
      <c r="F378" s="18" t="s">
        <v>25</v>
      </c>
      <c r="G378" s="26">
        <f t="shared" si="8"/>
        <v>77.951999999999998</v>
      </c>
      <c r="H378" s="599"/>
    </row>
    <row r="379" spans="2:8" ht="24" thickBot="1" x14ac:dyDescent="0.3">
      <c r="B379" s="602" t="s">
        <v>19</v>
      </c>
      <c r="C379" s="603"/>
      <c r="D379" s="50">
        <v>151.63</v>
      </c>
      <c r="E379" s="136">
        <v>0.8</v>
      </c>
      <c r="F379" s="19" t="s">
        <v>25</v>
      </c>
      <c r="G379" s="27">
        <f t="shared" si="8"/>
        <v>121.304</v>
      </c>
      <c r="H379" s="599"/>
    </row>
    <row r="380" spans="2:8" ht="24" thickBot="1" x14ac:dyDescent="0.3">
      <c r="B380" s="604" t="s">
        <v>27</v>
      </c>
      <c r="C380" s="605"/>
      <c r="D380" s="54">
        <v>731.97</v>
      </c>
      <c r="E380" s="137"/>
      <c r="F380" s="23" t="s">
        <v>24</v>
      </c>
      <c r="G380" s="28">
        <f t="shared" si="8"/>
        <v>0</v>
      </c>
      <c r="H380" s="599"/>
    </row>
    <row r="381" spans="2:8" x14ac:dyDescent="0.25">
      <c r="B381" s="600" t="s">
        <v>32</v>
      </c>
      <c r="C381" s="601"/>
      <c r="D381" s="48">
        <v>652.6</v>
      </c>
      <c r="E381" s="135">
        <v>5.6</v>
      </c>
      <c r="F381" s="18" t="s">
        <v>24</v>
      </c>
      <c r="G381" s="26">
        <f t="shared" si="8"/>
        <v>3654.56</v>
      </c>
      <c r="H381" s="599"/>
    </row>
    <row r="382" spans="2:8" x14ac:dyDescent="0.25">
      <c r="B382" s="606" t="s">
        <v>26</v>
      </c>
      <c r="C382" s="607"/>
      <c r="D382" s="55">
        <v>526.99</v>
      </c>
      <c r="E382" s="138"/>
      <c r="F382" s="20" t="s">
        <v>24</v>
      </c>
      <c r="G382" s="29">
        <f t="shared" si="8"/>
        <v>0</v>
      </c>
      <c r="H382" s="599"/>
    </row>
    <row r="383" spans="2:8" x14ac:dyDescent="0.25">
      <c r="B383" s="606" t="s">
        <v>28</v>
      </c>
      <c r="C383" s="607"/>
      <c r="D383" s="56">
        <v>5438.99</v>
      </c>
      <c r="E383" s="139">
        <v>2.8</v>
      </c>
      <c r="F383" s="20" t="s">
        <v>24</v>
      </c>
      <c r="G383" s="29">
        <f t="shared" si="8"/>
        <v>15229.171999999999</v>
      </c>
      <c r="H383" s="599"/>
    </row>
    <row r="384" spans="2:8" x14ac:dyDescent="0.25">
      <c r="B384" s="606" t="s">
        <v>29</v>
      </c>
      <c r="C384" s="607"/>
      <c r="D384" s="56">
        <v>1672.77</v>
      </c>
      <c r="E384" s="139">
        <v>2.8</v>
      </c>
      <c r="F384" s="20" t="s">
        <v>24</v>
      </c>
      <c r="G384" s="29">
        <f t="shared" si="8"/>
        <v>4683.7559999999994</v>
      </c>
      <c r="H384" s="599"/>
    </row>
    <row r="385" spans="2:8" x14ac:dyDescent="0.25">
      <c r="B385" s="606" t="s">
        <v>31</v>
      </c>
      <c r="C385" s="607"/>
      <c r="D385" s="56">
        <v>548.24</v>
      </c>
      <c r="E385" s="139">
        <v>2.8</v>
      </c>
      <c r="F385" s="20" t="s">
        <v>24</v>
      </c>
      <c r="G385" s="29">
        <f>D385*E385</f>
        <v>1535.0719999999999</v>
      </c>
      <c r="H385" s="599"/>
    </row>
    <row r="386" spans="2:8" ht="24" thickBot="1" x14ac:dyDescent="0.3">
      <c r="B386" s="602" t="s">
        <v>30</v>
      </c>
      <c r="C386" s="603"/>
      <c r="D386" s="57">
        <v>340.74</v>
      </c>
      <c r="E386" s="136">
        <v>28</v>
      </c>
      <c r="F386" s="19" t="s">
        <v>24</v>
      </c>
      <c r="G386" s="30">
        <f>D386*E386</f>
        <v>9540.7200000000012</v>
      </c>
      <c r="H386" s="599"/>
    </row>
    <row r="387" spans="2:8" x14ac:dyDescent="0.25">
      <c r="C387" s="3"/>
      <c r="D387" s="3"/>
      <c r="E387" s="4"/>
      <c r="F387" s="4"/>
      <c r="H387" s="41"/>
    </row>
    <row r="388" spans="2:8" ht="25.5" x14ac:dyDescent="0.25">
      <c r="C388" s="13" t="s">
        <v>14</v>
      </c>
      <c r="D388" s="6"/>
    </row>
    <row r="389" spans="2:8" ht="20.25" x14ac:dyDescent="0.25">
      <c r="C389" s="590" t="s">
        <v>6</v>
      </c>
      <c r="D389" s="46" t="s">
        <v>0</v>
      </c>
      <c r="E389" s="8">
        <f>IF(G377&gt;0, ROUND((G377+D370)/D370,2), 0)</f>
        <v>1.01</v>
      </c>
      <c r="F389" s="8"/>
      <c r="G389" s="9"/>
      <c r="H389" s="7"/>
    </row>
    <row r="390" spans="2:8" x14ac:dyDescent="0.25">
      <c r="C390" s="590"/>
      <c r="D390" s="46" t="s">
        <v>1</v>
      </c>
      <c r="E390" s="8">
        <f>IF(SUM(G378:G379)&gt;0,ROUND((G378+G379+D370)/D370,2),0)</f>
        <v>1.01</v>
      </c>
      <c r="F390" s="8"/>
      <c r="G390" s="10"/>
      <c r="H390" s="42"/>
    </row>
    <row r="391" spans="2:8" x14ac:dyDescent="0.25">
      <c r="C391" s="590"/>
      <c r="D391" s="46" t="s">
        <v>2</v>
      </c>
      <c r="E391" s="8">
        <f>IF(G380&gt;0,ROUND((G380+D370)/D370,2),0)</f>
        <v>0</v>
      </c>
      <c r="F391" s="11"/>
      <c r="G391" s="10"/>
    </row>
    <row r="392" spans="2:8" x14ac:dyDescent="0.25">
      <c r="C392" s="590"/>
      <c r="D392" s="12" t="s">
        <v>3</v>
      </c>
      <c r="E392" s="31">
        <f>IF(SUM(G381:G386)&gt;0,ROUND((SUM(G381:G386)+D370)/D370,2),0)</f>
        <v>3.13</v>
      </c>
      <c r="F392" s="9"/>
      <c r="G392" s="10"/>
    </row>
    <row r="393" spans="2:8" ht="25.5" x14ac:dyDescent="0.25">
      <c r="D393" s="32" t="s">
        <v>4</v>
      </c>
      <c r="E393" s="33">
        <f>SUM(E389:E392)-IF(VALUE(COUNTIF(E389:E392,"&gt;0"))=4,3,0)-IF(VALUE(COUNTIF(E389:E392,"&gt;0"))=3,2,0)-IF(VALUE(COUNTIF(E389:E392,"&gt;0"))=2,1,0)</f>
        <v>3.1500000000000004</v>
      </c>
      <c r="F393" s="24"/>
    </row>
    <row r="394" spans="2:8" x14ac:dyDescent="0.25">
      <c r="E394" s="14"/>
    </row>
    <row r="395" spans="2:8" ht="25.5" x14ac:dyDescent="0.35">
      <c r="B395" s="21"/>
      <c r="C395" s="15" t="s">
        <v>23</v>
      </c>
      <c r="D395" s="591">
        <f>E393*D370</f>
        <v>51227.001000000011</v>
      </c>
      <c r="E395" s="591"/>
    </row>
    <row r="396" spans="2:8" ht="20.25" x14ac:dyDescent="0.3">
      <c r="C396" s="16" t="s">
        <v>8</v>
      </c>
      <c r="D396" s="592">
        <f>D395/D369</f>
        <v>113.58536807095346</v>
      </c>
      <c r="E396" s="592"/>
      <c r="G396" s="7"/>
      <c r="H396" s="43"/>
    </row>
    <row r="406" spans="2:8" ht="60.75" x14ac:dyDescent="0.8">
      <c r="B406" s="614" t="s">
        <v>105</v>
      </c>
      <c r="C406" s="614"/>
      <c r="D406" s="614"/>
      <c r="E406" s="614"/>
      <c r="F406" s="614"/>
      <c r="G406" s="614"/>
      <c r="H406" s="614"/>
    </row>
    <row r="407" spans="2:8" x14ac:dyDescent="0.25">
      <c r="B407" s="615" t="s">
        <v>36</v>
      </c>
      <c r="C407" s="615"/>
      <c r="D407" s="615"/>
      <c r="E407" s="615"/>
      <c r="F407" s="615"/>
      <c r="G407" s="615"/>
    </row>
    <row r="408" spans="2:8" x14ac:dyDescent="0.25">
      <c r="C408" s="47"/>
      <c r="G408" s="7"/>
    </row>
    <row r="409" spans="2:8" ht="25.5" x14ac:dyDescent="0.25">
      <c r="C409" s="13" t="s">
        <v>5</v>
      </c>
      <c r="D409" s="6"/>
    </row>
    <row r="410" spans="2:8" ht="20.25" x14ac:dyDescent="0.25">
      <c r="B410" s="9"/>
      <c r="C410" s="617" t="s">
        <v>15</v>
      </c>
      <c r="D410" s="616" t="s">
        <v>37</v>
      </c>
      <c r="E410" s="616"/>
      <c r="F410" s="616"/>
      <c r="G410" s="616"/>
      <c r="H410" s="38"/>
    </row>
    <row r="411" spans="2:8" ht="20.25" x14ac:dyDescent="0.25">
      <c r="B411" s="9"/>
      <c r="C411" s="618"/>
      <c r="D411" s="616" t="s">
        <v>58</v>
      </c>
      <c r="E411" s="616"/>
      <c r="F411" s="616"/>
      <c r="G411" s="616"/>
      <c r="H411" s="38"/>
    </row>
    <row r="412" spans="2:8" ht="20.25" x14ac:dyDescent="0.25">
      <c r="B412" s="9"/>
      <c r="C412" s="619"/>
      <c r="D412" s="616" t="s">
        <v>59</v>
      </c>
      <c r="E412" s="616"/>
      <c r="F412" s="616"/>
      <c r="G412" s="616"/>
      <c r="H412" s="38"/>
    </row>
    <row r="413" spans="2:8" x14ac:dyDescent="0.25">
      <c r="C413" s="34" t="s">
        <v>12</v>
      </c>
      <c r="D413" s="141">
        <v>4.5</v>
      </c>
      <c r="E413" s="44"/>
      <c r="F413" s="9"/>
    </row>
    <row r="414" spans="2:8" x14ac:dyDescent="0.25">
      <c r="C414" s="1" t="s">
        <v>9</v>
      </c>
      <c r="D414" s="140">
        <v>896</v>
      </c>
      <c r="E414" s="608" t="s">
        <v>16</v>
      </c>
      <c r="F414" s="609"/>
      <c r="G414" s="612">
        <f>D415/D414</f>
        <v>62.635357142857139</v>
      </c>
    </row>
    <row r="415" spans="2:8" x14ac:dyDescent="0.25">
      <c r="C415" s="1" t="s">
        <v>10</v>
      </c>
      <c r="D415" s="140">
        <v>56121.279999999999</v>
      </c>
      <c r="E415" s="610"/>
      <c r="F415" s="611"/>
      <c r="G415" s="613"/>
    </row>
    <row r="416" spans="2:8" x14ac:dyDescent="0.25">
      <c r="C416" s="36"/>
      <c r="D416" s="37"/>
      <c r="E416" s="45"/>
    </row>
    <row r="417" spans="2:8" x14ac:dyDescent="0.3">
      <c r="C417" s="35" t="s">
        <v>7</v>
      </c>
      <c r="D417" s="143" t="s">
        <v>60</v>
      </c>
    </row>
    <row r="418" spans="2:8" x14ac:dyDescent="0.3">
      <c r="C418" s="35" t="s">
        <v>11</v>
      </c>
      <c r="D418" s="142">
        <v>80</v>
      </c>
    </row>
    <row r="419" spans="2:8" x14ac:dyDescent="0.3">
      <c r="C419" s="35" t="s">
        <v>13</v>
      </c>
      <c r="D419" s="52" t="s">
        <v>33</v>
      </c>
      <c r="E419" s="39"/>
    </row>
    <row r="420" spans="2:8" ht="24" thickBot="1" x14ac:dyDescent="0.3">
      <c r="C420" s="40"/>
      <c r="D420" s="40"/>
    </row>
    <row r="421" spans="2:8" ht="48" thickBot="1" x14ac:dyDescent="0.3">
      <c r="B421" s="593" t="s">
        <v>17</v>
      </c>
      <c r="C421" s="594"/>
      <c r="D421" s="22" t="s">
        <v>20</v>
      </c>
      <c r="E421" s="595" t="s">
        <v>22</v>
      </c>
      <c r="F421" s="596"/>
      <c r="G421" s="2" t="s">
        <v>21</v>
      </c>
    </row>
    <row r="422" spans="2:8" ht="24" thickBot="1" x14ac:dyDescent="0.3">
      <c r="B422" s="597" t="s">
        <v>35</v>
      </c>
      <c r="C422" s="598"/>
      <c r="D422" s="53">
        <v>50</v>
      </c>
      <c r="E422" s="144">
        <v>4.5</v>
      </c>
      <c r="F422" s="17" t="s">
        <v>24</v>
      </c>
      <c r="G422" s="25">
        <f t="shared" ref="G422:G429" si="9">D422*E422</f>
        <v>225</v>
      </c>
      <c r="H422" s="599"/>
    </row>
    <row r="423" spans="2:8" x14ac:dyDescent="0.25">
      <c r="B423" s="600" t="s">
        <v>18</v>
      </c>
      <c r="C423" s="601"/>
      <c r="D423" s="48">
        <v>97.44</v>
      </c>
      <c r="E423" s="145">
        <v>1.1000000000000001</v>
      </c>
      <c r="F423" s="18" t="s">
        <v>25</v>
      </c>
      <c r="G423" s="26">
        <f t="shared" si="9"/>
        <v>107.18400000000001</v>
      </c>
      <c r="H423" s="599"/>
    </row>
    <row r="424" spans="2:8" ht="24" thickBot="1" x14ac:dyDescent="0.3">
      <c r="B424" s="602" t="s">
        <v>19</v>
      </c>
      <c r="C424" s="603"/>
      <c r="D424" s="50">
        <v>151.63</v>
      </c>
      <c r="E424" s="146">
        <v>1.1000000000000001</v>
      </c>
      <c r="F424" s="19" t="s">
        <v>25</v>
      </c>
      <c r="G424" s="27">
        <f t="shared" si="9"/>
        <v>166.79300000000001</v>
      </c>
      <c r="H424" s="599"/>
    </row>
    <row r="425" spans="2:8" ht="24" thickBot="1" x14ac:dyDescent="0.3">
      <c r="B425" s="604" t="s">
        <v>27</v>
      </c>
      <c r="C425" s="605"/>
      <c r="D425" s="54">
        <v>731.97</v>
      </c>
      <c r="E425" s="147"/>
      <c r="F425" s="23" t="s">
        <v>24</v>
      </c>
      <c r="G425" s="28">
        <f t="shared" si="9"/>
        <v>0</v>
      </c>
      <c r="H425" s="599"/>
    </row>
    <row r="426" spans="2:8" x14ac:dyDescent="0.25">
      <c r="B426" s="600" t="s">
        <v>32</v>
      </c>
      <c r="C426" s="601"/>
      <c r="D426" s="48">
        <v>652.6</v>
      </c>
      <c r="E426" s="145">
        <v>9</v>
      </c>
      <c r="F426" s="18" t="s">
        <v>24</v>
      </c>
      <c r="G426" s="26">
        <f t="shared" si="9"/>
        <v>5873.4000000000005</v>
      </c>
      <c r="H426" s="599"/>
    </row>
    <row r="427" spans="2:8" x14ac:dyDescent="0.25">
      <c r="B427" s="606" t="s">
        <v>26</v>
      </c>
      <c r="C427" s="607"/>
      <c r="D427" s="55">
        <v>526.99</v>
      </c>
      <c r="E427" s="148"/>
      <c r="F427" s="20" t="s">
        <v>24</v>
      </c>
      <c r="G427" s="29">
        <f t="shared" si="9"/>
        <v>0</v>
      </c>
      <c r="H427" s="599"/>
    </row>
    <row r="428" spans="2:8" x14ac:dyDescent="0.25">
      <c r="B428" s="606" t="s">
        <v>28</v>
      </c>
      <c r="C428" s="607"/>
      <c r="D428" s="56">
        <v>5438.99</v>
      </c>
      <c r="E428" s="149">
        <v>4.5</v>
      </c>
      <c r="F428" s="20" t="s">
        <v>24</v>
      </c>
      <c r="G428" s="29">
        <f t="shared" si="9"/>
        <v>24475.454999999998</v>
      </c>
      <c r="H428" s="599"/>
    </row>
    <row r="429" spans="2:8" x14ac:dyDescent="0.25">
      <c r="B429" s="606" t="s">
        <v>29</v>
      </c>
      <c r="C429" s="607"/>
      <c r="D429" s="56">
        <v>1672.77</v>
      </c>
      <c r="E429" s="149">
        <v>4.5</v>
      </c>
      <c r="F429" s="20" t="s">
        <v>24</v>
      </c>
      <c r="G429" s="29">
        <f t="shared" si="9"/>
        <v>7527.4650000000001</v>
      </c>
      <c r="H429" s="599"/>
    </row>
    <row r="430" spans="2:8" x14ac:dyDescent="0.25">
      <c r="B430" s="606" t="s">
        <v>31</v>
      </c>
      <c r="C430" s="607"/>
      <c r="D430" s="56">
        <v>548.24</v>
      </c>
      <c r="E430" s="149">
        <v>4.5</v>
      </c>
      <c r="F430" s="20" t="s">
        <v>24</v>
      </c>
      <c r="G430" s="29">
        <f>D430*E430</f>
        <v>2467.08</v>
      </c>
      <c r="H430" s="599"/>
    </row>
    <row r="431" spans="2:8" ht="24" thickBot="1" x14ac:dyDescent="0.3">
      <c r="B431" s="602" t="s">
        <v>30</v>
      </c>
      <c r="C431" s="603"/>
      <c r="D431" s="57">
        <v>340.74</v>
      </c>
      <c r="E431" s="146">
        <v>45</v>
      </c>
      <c r="F431" s="19" t="s">
        <v>24</v>
      </c>
      <c r="G431" s="30">
        <f>D431*E431</f>
        <v>15333.300000000001</v>
      </c>
      <c r="H431" s="599"/>
    </row>
    <row r="432" spans="2:8" x14ac:dyDescent="0.25">
      <c r="C432" s="3"/>
      <c r="D432" s="3"/>
      <c r="E432" s="4"/>
      <c r="F432" s="4"/>
      <c r="H432" s="41"/>
    </row>
    <row r="433" spans="2:8" ht="25.5" x14ac:dyDescent="0.25">
      <c r="C433" s="13" t="s">
        <v>14</v>
      </c>
      <c r="D433" s="6"/>
    </row>
    <row r="434" spans="2:8" ht="20.25" x14ac:dyDescent="0.25">
      <c r="C434" s="590" t="s">
        <v>6</v>
      </c>
      <c r="D434" s="46" t="s">
        <v>0</v>
      </c>
      <c r="E434" s="8">
        <f>IF(G422&gt;0, ROUND((G422+D415)/D415,2), 0)</f>
        <v>1</v>
      </c>
      <c r="F434" s="8"/>
      <c r="G434" s="9"/>
      <c r="H434" s="7"/>
    </row>
    <row r="435" spans="2:8" x14ac:dyDescent="0.25">
      <c r="C435" s="590"/>
      <c r="D435" s="46" t="s">
        <v>1</v>
      </c>
      <c r="E435" s="8">
        <f>IF(SUM(G423:G424)&gt;0,ROUND((G423+G424+D415)/D415,2),0)</f>
        <v>1</v>
      </c>
      <c r="F435" s="8"/>
      <c r="G435" s="10"/>
      <c r="H435" s="42"/>
    </row>
    <row r="436" spans="2:8" x14ac:dyDescent="0.25">
      <c r="C436" s="590"/>
      <c r="D436" s="46" t="s">
        <v>2</v>
      </c>
      <c r="E436" s="8">
        <f>IF(G425&gt;0,ROUND((G425+D415)/D415,2),0)</f>
        <v>0</v>
      </c>
      <c r="F436" s="11"/>
      <c r="G436" s="10"/>
    </row>
    <row r="437" spans="2:8" x14ac:dyDescent="0.25">
      <c r="C437" s="590"/>
      <c r="D437" s="12" t="s">
        <v>3</v>
      </c>
      <c r="E437" s="31">
        <f>IF(SUM(G426:G431)&gt;0,ROUND((SUM(G426:G431)+D415)/D415,2),0)</f>
        <v>1.99</v>
      </c>
      <c r="F437" s="9"/>
      <c r="G437" s="10"/>
    </row>
    <row r="438" spans="2:8" ht="25.5" x14ac:dyDescent="0.25">
      <c r="D438" s="32" t="s">
        <v>4</v>
      </c>
      <c r="E438" s="33">
        <f>SUM(E434:E437)-IF(VALUE(COUNTIF(E434:E437,"&gt;0"))=4,3,0)-IF(VALUE(COUNTIF(E434:E437,"&gt;0"))=3,2,0)-IF(VALUE(COUNTIF(E434:E437,"&gt;0"))=2,1,0)</f>
        <v>1.9900000000000002</v>
      </c>
      <c r="F438" s="24"/>
    </row>
    <row r="439" spans="2:8" x14ac:dyDescent="0.25">
      <c r="E439" s="14"/>
    </row>
    <row r="440" spans="2:8" ht="25.5" x14ac:dyDescent="0.35">
      <c r="B440" s="21"/>
      <c r="C440" s="15" t="s">
        <v>23</v>
      </c>
      <c r="D440" s="591">
        <f>E438*D415</f>
        <v>111681.3472</v>
      </c>
      <c r="E440" s="591"/>
    </row>
    <row r="441" spans="2:8" ht="20.25" x14ac:dyDescent="0.3">
      <c r="C441" s="16" t="s">
        <v>8</v>
      </c>
      <c r="D441" s="592">
        <f>D440/D414</f>
        <v>124.64436071428572</v>
      </c>
      <c r="E441" s="592"/>
      <c r="G441" s="7"/>
      <c r="H441" s="43"/>
    </row>
    <row r="451" spans="2:8" ht="60.75" x14ac:dyDescent="0.8">
      <c r="B451" s="614" t="s">
        <v>106</v>
      </c>
      <c r="C451" s="614"/>
      <c r="D451" s="614"/>
      <c r="E451" s="614"/>
      <c r="F451" s="614"/>
      <c r="G451" s="614"/>
      <c r="H451" s="614"/>
    </row>
    <row r="452" spans="2:8" x14ac:dyDescent="0.25">
      <c r="B452" s="615" t="s">
        <v>36</v>
      </c>
      <c r="C452" s="615"/>
      <c r="D452" s="615"/>
      <c r="E452" s="615"/>
      <c r="F452" s="615"/>
      <c r="G452" s="615"/>
    </row>
    <row r="453" spans="2:8" x14ac:dyDescent="0.25">
      <c r="C453" s="47"/>
      <c r="G453" s="7"/>
    </row>
    <row r="454" spans="2:8" ht="25.5" x14ac:dyDescent="0.25">
      <c r="C454" s="13" t="s">
        <v>5</v>
      </c>
      <c r="D454" s="6"/>
    </row>
    <row r="455" spans="2:8" ht="20.25" x14ac:dyDescent="0.25">
      <c r="B455" s="9"/>
      <c r="C455" s="617" t="s">
        <v>15</v>
      </c>
      <c r="D455" s="616" t="s">
        <v>37</v>
      </c>
      <c r="E455" s="616"/>
      <c r="F455" s="616"/>
      <c r="G455" s="616"/>
      <c r="H455" s="38"/>
    </row>
    <row r="456" spans="2:8" ht="20.25" x14ac:dyDescent="0.25">
      <c r="B456" s="9"/>
      <c r="C456" s="618"/>
      <c r="D456" s="616" t="s">
        <v>58</v>
      </c>
      <c r="E456" s="616"/>
      <c r="F456" s="616"/>
      <c r="G456" s="616"/>
      <c r="H456" s="38"/>
    </row>
    <row r="457" spans="2:8" ht="20.25" x14ac:dyDescent="0.25">
      <c r="B457" s="9"/>
      <c r="C457" s="619"/>
      <c r="D457" s="616" t="s">
        <v>61</v>
      </c>
      <c r="E457" s="616"/>
      <c r="F457" s="616"/>
      <c r="G457" s="616"/>
      <c r="H457" s="38"/>
    </row>
    <row r="458" spans="2:8" x14ac:dyDescent="0.25">
      <c r="C458" s="34" t="s">
        <v>12</v>
      </c>
      <c r="D458" s="151">
        <v>3.6</v>
      </c>
      <c r="E458" s="44"/>
      <c r="F458" s="9"/>
    </row>
    <row r="459" spans="2:8" x14ac:dyDescent="0.25">
      <c r="C459" s="1" t="s">
        <v>9</v>
      </c>
      <c r="D459" s="150">
        <v>1037</v>
      </c>
      <c r="E459" s="608" t="s">
        <v>16</v>
      </c>
      <c r="F459" s="609"/>
      <c r="G459" s="612">
        <f>D460/D459</f>
        <v>30.6497974927676</v>
      </c>
    </row>
    <row r="460" spans="2:8" x14ac:dyDescent="0.25">
      <c r="C460" s="1" t="s">
        <v>10</v>
      </c>
      <c r="D460" s="150">
        <v>31783.84</v>
      </c>
      <c r="E460" s="610"/>
      <c r="F460" s="611"/>
      <c r="G460" s="613"/>
    </row>
    <row r="461" spans="2:8" x14ac:dyDescent="0.25">
      <c r="C461" s="36"/>
      <c r="D461" s="37"/>
      <c r="E461" s="45"/>
    </row>
    <row r="462" spans="2:8" x14ac:dyDescent="0.3">
      <c r="C462" s="35" t="s">
        <v>7</v>
      </c>
      <c r="D462" s="153" t="s">
        <v>62</v>
      </c>
    </row>
    <row r="463" spans="2:8" x14ac:dyDescent="0.3">
      <c r="C463" s="35" t="s">
        <v>11</v>
      </c>
      <c r="D463" s="152">
        <v>70</v>
      </c>
    </row>
    <row r="464" spans="2:8" x14ac:dyDescent="0.3">
      <c r="C464" s="35" t="s">
        <v>13</v>
      </c>
      <c r="D464" s="52" t="s">
        <v>33</v>
      </c>
      <c r="E464" s="39"/>
    </row>
    <row r="465" spans="2:8" ht="24" thickBot="1" x14ac:dyDescent="0.3">
      <c r="C465" s="40"/>
      <c r="D465" s="40"/>
    </row>
    <row r="466" spans="2:8" ht="48" thickBot="1" x14ac:dyDescent="0.3">
      <c r="B466" s="593" t="s">
        <v>17</v>
      </c>
      <c r="C466" s="594"/>
      <c r="D466" s="22" t="s">
        <v>20</v>
      </c>
      <c r="E466" s="595" t="s">
        <v>22</v>
      </c>
      <c r="F466" s="596"/>
      <c r="G466" s="2" t="s">
        <v>21</v>
      </c>
    </row>
    <row r="467" spans="2:8" ht="24" thickBot="1" x14ac:dyDescent="0.3">
      <c r="B467" s="597" t="s">
        <v>35</v>
      </c>
      <c r="C467" s="598"/>
      <c r="D467" s="53">
        <v>50</v>
      </c>
      <c r="E467" s="154">
        <v>3.6</v>
      </c>
      <c r="F467" s="17" t="s">
        <v>24</v>
      </c>
      <c r="G467" s="25">
        <f t="shared" ref="G467:G474" si="10">D467*E467</f>
        <v>180</v>
      </c>
      <c r="H467" s="599"/>
    </row>
    <row r="468" spans="2:8" x14ac:dyDescent="0.25">
      <c r="B468" s="600" t="s">
        <v>18</v>
      </c>
      <c r="C468" s="601"/>
      <c r="D468" s="48">
        <v>97.44</v>
      </c>
      <c r="E468" s="155">
        <v>1.1000000000000001</v>
      </c>
      <c r="F468" s="18" t="s">
        <v>25</v>
      </c>
      <c r="G468" s="26">
        <f t="shared" si="10"/>
        <v>107.18400000000001</v>
      </c>
      <c r="H468" s="599"/>
    </row>
    <row r="469" spans="2:8" ht="24" thickBot="1" x14ac:dyDescent="0.3">
      <c r="B469" s="602" t="s">
        <v>19</v>
      </c>
      <c r="C469" s="603"/>
      <c r="D469" s="50">
        <v>151.63</v>
      </c>
      <c r="E469" s="156">
        <v>1.1000000000000001</v>
      </c>
      <c r="F469" s="19" t="s">
        <v>25</v>
      </c>
      <c r="G469" s="27">
        <f t="shared" si="10"/>
        <v>166.79300000000001</v>
      </c>
      <c r="H469" s="599"/>
    </row>
    <row r="470" spans="2:8" ht="24" thickBot="1" x14ac:dyDescent="0.3">
      <c r="B470" s="604" t="s">
        <v>27</v>
      </c>
      <c r="C470" s="605"/>
      <c r="D470" s="54">
        <v>731.97</v>
      </c>
      <c r="E470" s="157"/>
      <c r="F470" s="23" t="s">
        <v>24</v>
      </c>
      <c r="G470" s="28">
        <f t="shared" si="10"/>
        <v>0</v>
      </c>
      <c r="H470" s="599"/>
    </row>
    <row r="471" spans="2:8" x14ac:dyDescent="0.25">
      <c r="B471" s="600" t="s">
        <v>32</v>
      </c>
      <c r="C471" s="601"/>
      <c r="D471" s="48">
        <v>652.6</v>
      </c>
      <c r="E471" s="155">
        <v>7.2</v>
      </c>
      <c r="F471" s="18" t="s">
        <v>24</v>
      </c>
      <c r="G471" s="26">
        <f t="shared" si="10"/>
        <v>4698.72</v>
      </c>
      <c r="H471" s="599"/>
    </row>
    <row r="472" spans="2:8" x14ac:dyDescent="0.25">
      <c r="B472" s="606" t="s">
        <v>26</v>
      </c>
      <c r="C472" s="607"/>
      <c r="D472" s="55">
        <v>526.99</v>
      </c>
      <c r="E472" s="158"/>
      <c r="F472" s="20" t="s">
        <v>24</v>
      </c>
      <c r="G472" s="29">
        <f t="shared" si="10"/>
        <v>0</v>
      </c>
      <c r="H472" s="599"/>
    </row>
    <row r="473" spans="2:8" x14ac:dyDescent="0.25">
      <c r="B473" s="606" t="s">
        <v>28</v>
      </c>
      <c r="C473" s="607"/>
      <c r="D473" s="56">
        <v>5438.99</v>
      </c>
      <c r="E473" s="159">
        <v>3.6</v>
      </c>
      <c r="F473" s="20" t="s">
        <v>24</v>
      </c>
      <c r="G473" s="29">
        <f t="shared" si="10"/>
        <v>19580.364000000001</v>
      </c>
      <c r="H473" s="599"/>
    </row>
    <row r="474" spans="2:8" x14ac:dyDescent="0.25">
      <c r="B474" s="606" t="s">
        <v>29</v>
      </c>
      <c r="C474" s="607"/>
      <c r="D474" s="56">
        <v>1672.77</v>
      </c>
      <c r="E474" s="159">
        <v>3.6</v>
      </c>
      <c r="F474" s="20" t="s">
        <v>24</v>
      </c>
      <c r="G474" s="29">
        <f t="shared" si="10"/>
        <v>6021.9719999999998</v>
      </c>
      <c r="H474" s="599"/>
    </row>
    <row r="475" spans="2:8" x14ac:dyDescent="0.25">
      <c r="B475" s="606" t="s">
        <v>31</v>
      </c>
      <c r="C475" s="607"/>
      <c r="D475" s="56">
        <v>548.24</v>
      </c>
      <c r="E475" s="159">
        <v>3.6</v>
      </c>
      <c r="F475" s="20" t="s">
        <v>24</v>
      </c>
      <c r="G475" s="29">
        <f>D475*E475</f>
        <v>1973.664</v>
      </c>
      <c r="H475" s="599"/>
    </row>
    <row r="476" spans="2:8" ht="24" thickBot="1" x14ac:dyDescent="0.3">
      <c r="B476" s="602" t="s">
        <v>30</v>
      </c>
      <c r="C476" s="603"/>
      <c r="D476" s="57">
        <v>340.74</v>
      </c>
      <c r="E476" s="156">
        <v>36</v>
      </c>
      <c r="F476" s="19" t="s">
        <v>24</v>
      </c>
      <c r="G476" s="30">
        <f>D476*E476</f>
        <v>12266.64</v>
      </c>
      <c r="H476" s="599"/>
    </row>
    <row r="477" spans="2:8" x14ac:dyDescent="0.25">
      <c r="C477" s="3"/>
      <c r="D477" s="3"/>
      <c r="E477" s="4"/>
      <c r="F477" s="4"/>
      <c r="H477" s="41"/>
    </row>
    <row r="478" spans="2:8" ht="25.5" x14ac:dyDescent="0.25">
      <c r="C478" s="13" t="s">
        <v>14</v>
      </c>
      <c r="D478" s="6"/>
    </row>
    <row r="479" spans="2:8" ht="20.25" x14ac:dyDescent="0.25">
      <c r="C479" s="590" t="s">
        <v>6</v>
      </c>
      <c r="D479" s="46" t="s">
        <v>0</v>
      </c>
      <c r="E479" s="8">
        <f>IF(G467&gt;0, ROUND((G467+D460)/D460,2), 0)</f>
        <v>1.01</v>
      </c>
      <c r="F479" s="8"/>
      <c r="G479" s="9"/>
      <c r="H479" s="7"/>
    </row>
    <row r="480" spans="2:8" x14ac:dyDescent="0.25">
      <c r="C480" s="590"/>
      <c r="D480" s="46" t="s">
        <v>1</v>
      </c>
      <c r="E480" s="8">
        <f>IF(SUM(G468:G469)&gt;0,ROUND((G468+G469+D460)/D460,2),0)</f>
        <v>1.01</v>
      </c>
      <c r="F480" s="8"/>
      <c r="G480" s="10"/>
      <c r="H480" s="42"/>
    </row>
    <row r="481" spans="2:8" x14ac:dyDescent="0.25">
      <c r="C481" s="590"/>
      <c r="D481" s="46" t="s">
        <v>2</v>
      </c>
      <c r="E481" s="8">
        <f>IF(G470&gt;0,ROUND((G470+D460)/D460,2),0)</f>
        <v>0</v>
      </c>
      <c r="F481" s="11"/>
      <c r="G481" s="10"/>
    </row>
    <row r="482" spans="2:8" x14ac:dyDescent="0.25">
      <c r="C482" s="590"/>
      <c r="D482" s="12" t="s">
        <v>3</v>
      </c>
      <c r="E482" s="31">
        <f>IF(SUM(G471:G476)&gt;0,ROUND((SUM(G471:G476)+D460)/D460,2),0)</f>
        <v>2.4</v>
      </c>
      <c r="F482" s="9"/>
      <c r="G482" s="10"/>
    </row>
    <row r="483" spans="2:8" ht="25.5" x14ac:dyDescent="0.25">
      <c r="D483" s="32" t="s">
        <v>4</v>
      </c>
      <c r="E483" s="33">
        <f>SUM(E479:E482)-IF(VALUE(COUNTIF(E479:E482,"&gt;0"))=4,3,0)-IF(VALUE(COUNTIF(E479:E482,"&gt;0"))=3,2,0)-IF(VALUE(COUNTIF(E479:E482,"&gt;0"))=2,1,0)</f>
        <v>2.42</v>
      </c>
      <c r="F483" s="24"/>
    </row>
    <row r="484" spans="2:8" x14ac:dyDescent="0.25">
      <c r="E484" s="14"/>
    </row>
    <row r="485" spans="2:8" ht="25.5" x14ac:dyDescent="0.35">
      <c r="B485" s="21"/>
      <c r="C485" s="15" t="s">
        <v>23</v>
      </c>
      <c r="D485" s="591">
        <f>E483*D460</f>
        <v>76916.892800000001</v>
      </c>
      <c r="E485" s="591"/>
    </row>
    <row r="486" spans="2:8" ht="20.25" x14ac:dyDescent="0.3">
      <c r="C486" s="16" t="s">
        <v>8</v>
      </c>
      <c r="D486" s="592">
        <f>D485/D459</f>
        <v>74.17250993249759</v>
      </c>
      <c r="E486" s="592"/>
      <c r="G486" s="7"/>
      <c r="H486" s="43"/>
    </row>
    <row r="496" spans="2:8" ht="60.75" x14ac:dyDescent="0.8">
      <c r="B496" s="614" t="s">
        <v>107</v>
      </c>
      <c r="C496" s="614"/>
      <c r="D496" s="614"/>
      <c r="E496" s="614"/>
      <c r="F496" s="614"/>
      <c r="G496" s="614"/>
      <c r="H496" s="614"/>
    </row>
    <row r="497" spans="2:8" x14ac:dyDescent="0.25">
      <c r="B497" s="615" t="s">
        <v>36</v>
      </c>
      <c r="C497" s="615"/>
      <c r="D497" s="615"/>
      <c r="E497" s="615"/>
      <c r="F497" s="615"/>
      <c r="G497" s="615"/>
    </row>
    <row r="498" spans="2:8" x14ac:dyDescent="0.25">
      <c r="C498" s="47"/>
      <c r="G498" s="7"/>
    </row>
    <row r="499" spans="2:8" ht="25.5" x14ac:dyDescent="0.25">
      <c r="C499" s="13" t="s">
        <v>5</v>
      </c>
      <c r="D499" s="6"/>
    </row>
    <row r="500" spans="2:8" ht="20.25" x14ac:dyDescent="0.25">
      <c r="B500" s="9"/>
      <c r="C500" s="617" t="s">
        <v>15</v>
      </c>
      <c r="D500" s="616" t="s">
        <v>37</v>
      </c>
      <c r="E500" s="616"/>
      <c r="F500" s="616"/>
      <c r="G500" s="616"/>
      <c r="H500" s="38"/>
    </row>
    <row r="501" spans="2:8" ht="20.25" x14ac:dyDescent="0.25">
      <c r="B501" s="9"/>
      <c r="C501" s="618"/>
      <c r="D501" s="616" t="s">
        <v>58</v>
      </c>
      <c r="E501" s="616"/>
      <c r="F501" s="616"/>
      <c r="G501" s="616"/>
      <c r="H501" s="38"/>
    </row>
    <row r="502" spans="2:8" ht="20.25" x14ac:dyDescent="0.25">
      <c r="B502" s="9"/>
      <c r="C502" s="619"/>
      <c r="D502" s="616" t="s">
        <v>63</v>
      </c>
      <c r="E502" s="616"/>
      <c r="F502" s="616"/>
      <c r="G502" s="616"/>
      <c r="H502" s="38"/>
    </row>
    <row r="503" spans="2:8" x14ac:dyDescent="0.25">
      <c r="C503" s="34" t="s">
        <v>12</v>
      </c>
      <c r="D503" s="161">
        <v>5</v>
      </c>
      <c r="E503" s="44"/>
      <c r="F503" s="9"/>
    </row>
    <row r="504" spans="2:8" x14ac:dyDescent="0.25">
      <c r="C504" s="1" t="s">
        <v>9</v>
      </c>
      <c r="D504" s="160">
        <v>1316</v>
      </c>
      <c r="E504" s="608" t="s">
        <v>16</v>
      </c>
      <c r="F504" s="609"/>
      <c r="G504" s="612">
        <f>D505/D504</f>
        <v>60.586610942249237</v>
      </c>
    </row>
    <row r="505" spans="2:8" x14ac:dyDescent="0.25">
      <c r="C505" s="1" t="s">
        <v>10</v>
      </c>
      <c r="D505" s="160">
        <v>79731.98</v>
      </c>
      <c r="E505" s="610"/>
      <c r="F505" s="611"/>
      <c r="G505" s="613"/>
    </row>
    <row r="506" spans="2:8" x14ac:dyDescent="0.25">
      <c r="C506" s="36"/>
      <c r="D506" s="37"/>
      <c r="E506" s="45"/>
    </row>
    <row r="507" spans="2:8" x14ac:dyDescent="0.3">
      <c r="C507" s="35" t="s">
        <v>7</v>
      </c>
      <c r="D507" s="163" t="s">
        <v>64</v>
      </c>
    </row>
    <row r="508" spans="2:8" x14ac:dyDescent="0.3">
      <c r="C508" s="35" t="s">
        <v>11</v>
      </c>
      <c r="D508" s="162">
        <v>65</v>
      </c>
    </row>
    <row r="509" spans="2:8" x14ac:dyDescent="0.3">
      <c r="C509" s="35" t="s">
        <v>13</v>
      </c>
      <c r="D509" s="52" t="s">
        <v>33</v>
      </c>
      <c r="E509" s="39"/>
    </row>
    <row r="510" spans="2:8" ht="24" thickBot="1" x14ac:dyDescent="0.3">
      <c r="C510" s="40"/>
      <c r="D510" s="40"/>
    </row>
    <row r="511" spans="2:8" ht="48" thickBot="1" x14ac:dyDescent="0.3">
      <c r="B511" s="593" t="s">
        <v>17</v>
      </c>
      <c r="C511" s="594"/>
      <c r="D511" s="22" t="s">
        <v>20</v>
      </c>
      <c r="E511" s="595" t="s">
        <v>22</v>
      </c>
      <c r="F511" s="596"/>
      <c r="G511" s="2" t="s">
        <v>21</v>
      </c>
    </row>
    <row r="512" spans="2:8" ht="24" thickBot="1" x14ac:dyDescent="0.3">
      <c r="B512" s="597" t="s">
        <v>35</v>
      </c>
      <c r="C512" s="598"/>
      <c r="D512" s="53">
        <v>50</v>
      </c>
      <c r="E512" s="164">
        <v>5</v>
      </c>
      <c r="F512" s="17" t="s">
        <v>24</v>
      </c>
      <c r="G512" s="25">
        <f t="shared" ref="G512:G519" si="11">D512*E512</f>
        <v>250</v>
      </c>
      <c r="H512" s="599"/>
    </row>
    <row r="513" spans="2:8" x14ac:dyDescent="0.25">
      <c r="B513" s="600" t="s">
        <v>18</v>
      </c>
      <c r="C513" s="601"/>
      <c r="D513" s="48">
        <v>97.44</v>
      </c>
      <c r="E513" s="165">
        <v>1.8</v>
      </c>
      <c r="F513" s="18" t="s">
        <v>25</v>
      </c>
      <c r="G513" s="26">
        <f t="shared" si="11"/>
        <v>175.392</v>
      </c>
      <c r="H513" s="599"/>
    </row>
    <row r="514" spans="2:8" ht="24" thickBot="1" x14ac:dyDescent="0.3">
      <c r="B514" s="602" t="s">
        <v>19</v>
      </c>
      <c r="C514" s="603"/>
      <c r="D514" s="50">
        <v>151.63</v>
      </c>
      <c r="E514" s="166">
        <v>1.8</v>
      </c>
      <c r="F514" s="19" t="s">
        <v>25</v>
      </c>
      <c r="G514" s="27">
        <f t="shared" si="11"/>
        <v>272.93400000000003</v>
      </c>
      <c r="H514" s="599"/>
    </row>
    <row r="515" spans="2:8" ht="24" thickBot="1" x14ac:dyDescent="0.3">
      <c r="B515" s="604" t="s">
        <v>27</v>
      </c>
      <c r="C515" s="605"/>
      <c r="D515" s="54">
        <v>731.97</v>
      </c>
      <c r="E515" s="167"/>
      <c r="F515" s="23" t="s">
        <v>24</v>
      </c>
      <c r="G515" s="28">
        <f t="shared" si="11"/>
        <v>0</v>
      </c>
      <c r="H515" s="599"/>
    </row>
    <row r="516" spans="2:8" x14ac:dyDescent="0.25">
      <c r="B516" s="600" t="s">
        <v>32</v>
      </c>
      <c r="C516" s="601"/>
      <c r="D516" s="48">
        <v>652.6</v>
      </c>
      <c r="E516" s="165">
        <v>10</v>
      </c>
      <c r="F516" s="18" t="s">
        <v>24</v>
      </c>
      <c r="G516" s="26">
        <f t="shared" si="11"/>
        <v>6526</v>
      </c>
      <c r="H516" s="599"/>
    </row>
    <row r="517" spans="2:8" x14ac:dyDescent="0.25">
      <c r="B517" s="606" t="s">
        <v>26</v>
      </c>
      <c r="C517" s="607"/>
      <c r="D517" s="55">
        <v>526.99</v>
      </c>
      <c r="E517" s="168"/>
      <c r="F517" s="20" t="s">
        <v>24</v>
      </c>
      <c r="G517" s="29">
        <f t="shared" si="11"/>
        <v>0</v>
      </c>
      <c r="H517" s="599"/>
    </row>
    <row r="518" spans="2:8" x14ac:dyDescent="0.25">
      <c r="B518" s="606" t="s">
        <v>28</v>
      </c>
      <c r="C518" s="607"/>
      <c r="D518" s="56">
        <v>5438.99</v>
      </c>
      <c r="E518" s="169">
        <v>5</v>
      </c>
      <c r="F518" s="20" t="s">
        <v>24</v>
      </c>
      <c r="G518" s="29">
        <f t="shared" si="11"/>
        <v>27194.949999999997</v>
      </c>
      <c r="H518" s="599"/>
    </row>
    <row r="519" spans="2:8" x14ac:dyDescent="0.25">
      <c r="B519" s="606" t="s">
        <v>29</v>
      </c>
      <c r="C519" s="607"/>
      <c r="D519" s="56">
        <v>1672.77</v>
      </c>
      <c r="E519" s="169">
        <v>5</v>
      </c>
      <c r="F519" s="20" t="s">
        <v>24</v>
      </c>
      <c r="G519" s="29">
        <f t="shared" si="11"/>
        <v>8363.85</v>
      </c>
      <c r="H519" s="599"/>
    </row>
    <row r="520" spans="2:8" x14ac:dyDescent="0.25">
      <c r="B520" s="606" t="s">
        <v>31</v>
      </c>
      <c r="C520" s="607"/>
      <c r="D520" s="56">
        <v>548.24</v>
      </c>
      <c r="E520" s="169">
        <v>5</v>
      </c>
      <c r="F520" s="20" t="s">
        <v>24</v>
      </c>
      <c r="G520" s="29">
        <f>D520*E520</f>
        <v>2741.2</v>
      </c>
      <c r="H520" s="599"/>
    </row>
    <row r="521" spans="2:8" ht="24" thickBot="1" x14ac:dyDescent="0.3">
      <c r="B521" s="602" t="s">
        <v>30</v>
      </c>
      <c r="C521" s="603"/>
      <c r="D521" s="57">
        <v>340.74</v>
      </c>
      <c r="E521" s="166">
        <v>50</v>
      </c>
      <c r="F521" s="19" t="s">
        <v>24</v>
      </c>
      <c r="G521" s="30">
        <f>D521*E521</f>
        <v>17037</v>
      </c>
      <c r="H521" s="599"/>
    </row>
    <row r="522" spans="2:8" x14ac:dyDescent="0.25">
      <c r="C522" s="3"/>
      <c r="D522" s="3"/>
      <c r="E522" s="4"/>
      <c r="F522" s="4"/>
      <c r="H522" s="41"/>
    </row>
    <row r="523" spans="2:8" ht="25.5" x14ac:dyDescent="0.25">
      <c r="C523" s="13" t="s">
        <v>14</v>
      </c>
      <c r="D523" s="6"/>
    </row>
    <row r="524" spans="2:8" ht="20.25" x14ac:dyDescent="0.25">
      <c r="C524" s="590" t="s">
        <v>6</v>
      </c>
      <c r="D524" s="46" t="s">
        <v>0</v>
      </c>
      <c r="E524" s="8">
        <f>IF(G512&gt;0, ROUND((G512+D505)/D505,2), 0)</f>
        <v>1</v>
      </c>
      <c r="F524" s="8"/>
      <c r="G524" s="9"/>
      <c r="H524" s="7"/>
    </row>
    <row r="525" spans="2:8" x14ac:dyDescent="0.25">
      <c r="C525" s="590"/>
      <c r="D525" s="46" t="s">
        <v>1</v>
      </c>
      <c r="E525" s="8">
        <f>IF(SUM(G513:G514)&gt;0,ROUND((G513+G514+D505)/D505,2),0)</f>
        <v>1.01</v>
      </c>
      <c r="F525" s="8"/>
      <c r="G525" s="10"/>
      <c r="H525" s="42"/>
    </row>
    <row r="526" spans="2:8" x14ac:dyDescent="0.25">
      <c r="C526" s="590"/>
      <c r="D526" s="46" t="s">
        <v>2</v>
      </c>
      <c r="E526" s="8">
        <f>IF(G515&gt;0,ROUND((G515+D505)/D505,2),0)</f>
        <v>0</v>
      </c>
      <c r="F526" s="11"/>
      <c r="G526" s="10"/>
    </row>
    <row r="527" spans="2:8" x14ac:dyDescent="0.25">
      <c r="C527" s="590"/>
      <c r="D527" s="12" t="s">
        <v>3</v>
      </c>
      <c r="E527" s="31">
        <f>IF(SUM(G516:G521)&gt;0,ROUND((SUM(G516:G521)+D505)/D505,2),0)</f>
        <v>1.78</v>
      </c>
      <c r="F527" s="9"/>
      <c r="G527" s="10"/>
    </row>
    <row r="528" spans="2:8" ht="25.5" x14ac:dyDescent="0.25">
      <c r="D528" s="32" t="s">
        <v>4</v>
      </c>
      <c r="E528" s="33">
        <f>SUM(E524:E527)-IF(VALUE(COUNTIF(E524:E527,"&gt;0"))=4,3,0)-IF(VALUE(COUNTIF(E524:E527,"&gt;0"))=3,2,0)-IF(VALUE(COUNTIF(E524:E527,"&gt;0"))=2,1,0)</f>
        <v>1.79</v>
      </c>
      <c r="F528" s="24"/>
    </row>
    <row r="529" spans="2:8" x14ac:dyDescent="0.25">
      <c r="E529" s="14"/>
    </row>
    <row r="530" spans="2:8" ht="25.5" x14ac:dyDescent="0.35">
      <c r="B530" s="21"/>
      <c r="C530" s="15" t="s">
        <v>23</v>
      </c>
      <c r="D530" s="591">
        <f>E528*D505</f>
        <v>142720.24419999999</v>
      </c>
      <c r="E530" s="591"/>
    </row>
    <row r="531" spans="2:8" ht="20.25" x14ac:dyDescent="0.3">
      <c r="C531" s="16" t="s">
        <v>8</v>
      </c>
      <c r="D531" s="592">
        <f>D530/D504</f>
        <v>108.45003358662613</v>
      </c>
      <c r="E531" s="592"/>
      <c r="G531" s="7"/>
      <c r="H531" s="43"/>
    </row>
    <row r="541" spans="2:8" ht="60.75" x14ac:dyDescent="0.8">
      <c r="B541" s="614" t="s">
        <v>108</v>
      </c>
      <c r="C541" s="614"/>
      <c r="D541" s="614"/>
      <c r="E541" s="614"/>
      <c r="F541" s="614"/>
      <c r="G541" s="614"/>
      <c r="H541" s="614"/>
    </row>
    <row r="542" spans="2:8" x14ac:dyDescent="0.25">
      <c r="B542" s="615" t="s">
        <v>36</v>
      </c>
      <c r="C542" s="615"/>
      <c r="D542" s="615"/>
      <c r="E542" s="615"/>
      <c r="F542" s="615"/>
      <c r="G542" s="615"/>
    </row>
    <row r="543" spans="2:8" x14ac:dyDescent="0.25">
      <c r="C543" s="47"/>
      <c r="G543" s="7"/>
    </row>
    <row r="544" spans="2:8" ht="25.5" x14ac:dyDescent="0.25">
      <c r="C544" s="13" t="s">
        <v>5</v>
      </c>
      <c r="D544" s="6"/>
    </row>
    <row r="545" spans="2:8" ht="20.25" x14ac:dyDescent="0.25">
      <c r="B545" s="9"/>
      <c r="C545" s="617" t="s">
        <v>15</v>
      </c>
      <c r="D545" s="616" t="s">
        <v>37</v>
      </c>
      <c r="E545" s="616"/>
      <c r="F545" s="616"/>
      <c r="G545" s="616"/>
      <c r="H545" s="38"/>
    </row>
    <row r="546" spans="2:8" ht="20.25" x14ac:dyDescent="0.25">
      <c r="B546" s="9"/>
      <c r="C546" s="618"/>
      <c r="D546" s="616" t="s">
        <v>58</v>
      </c>
      <c r="E546" s="616"/>
      <c r="F546" s="616"/>
      <c r="G546" s="616"/>
      <c r="H546" s="38"/>
    </row>
    <row r="547" spans="2:8" ht="20.25" x14ac:dyDescent="0.25">
      <c r="B547" s="9"/>
      <c r="C547" s="619"/>
      <c r="D547" s="616" t="s">
        <v>65</v>
      </c>
      <c r="E547" s="616"/>
      <c r="F547" s="616"/>
      <c r="G547" s="616"/>
      <c r="H547" s="38"/>
    </row>
    <row r="548" spans="2:8" x14ac:dyDescent="0.25">
      <c r="C548" s="34" t="s">
        <v>12</v>
      </c>
      <c r="D548" s="171">
        <v>5.2</v>
      </c>
      <c r="E548" s="44"/>
      <c r="F548" s="9"/>
    </row>
    <row r="549" spans="2:8" x14ac:dyDescent="0.25">
      <c r="C549" s="1" t="s">
        <v>9</v>
      </c>
      <c r="D549" s="170">
        <v>1353</v>
      </c>
      <c r="E549" s="608" t="s">
        <v>16</v>
      </c>
      <c r="F549" s="609"/>
      <c r="G549" s="612">
        <f>D550/D549</f>
        <v>66.299955654101993</v>
      </c>
    </row>
    <row r="550" spans="2:8" x14ac:dyDescent="0.25">
      <c r="C550" s="1" t="s">
        <v>10</v>
      </c>
      <c r="D550" s="170">
        <v>89703.84</v>
      </c>
      <c r="E550" s="610"/>
      <c r="F550" s="611"/>
      <c r="G550" s="613"/>
    </row>
    <row r="551" spans="2:8" x14ac:dyDescent="0.25">
      <c r="C551" s="36"/>
      <c r="D551" s="37"/>
      <c r="E551" s="45"/>
    </row>
    <row r="552" spans="2:8" x14ac:dyDescent="0.3">
      <c r="C552" s="35" t="s">
        <v>7</v>
      </c>
      <c r="D552" s="173" t="s">
        <v>66</v>
      </c>
    </row>
    <row r="553" spans="2:8" x14ac:dyDescent="0.3">
      <c r="C553" s="35" t="s">
        <v>11</v>
      </c>
      <c r="D553" s="172">
        <v>60</v>
      </c>
    </row>
    <row r="554" spans="2:8" x14ac:dyDescent="0.3">
      <c r="C554" s="35" t="s">
        <v>13</v>
      </c>
      <c r="D554" s="52" t="s">
        <v>33</v>
      </c>
      <c r="E554" s="39"/>
    </row>
    <row r="555" spans="2:8" ht="24" thickBot="1" x14ac:dyDescent="0.3">
      <c r="C555" s="40"/>
      <c r="D555" s="40"/>
    </row>
    <row r="556" spans="2:8" ht="48" thickBot="1" x14ac:dyDescent="0.3">
      <c r="B556" s="593" t="s">
        <v>17</v>
      </c>
      <c r="C556" s="594"/>
      <c r="D556" s="22" t="s">
        <v>20</v>
      </c>
      <c r="E556" s="595" t="s">
        <v>22</v>
      </c>
      <c r="F556" s="596"/>
      <c r="G556" s="2" t="s">
        <v>21</v>
      </c>
    </row>
    <row r="557" spans="2:8" ht="24" thickBot="1" x14ac:dyDescent="0.3">
      <c r="B557" s="597" t="s">
        <v>35</v>
      </c>
      <c r="C557" s="598"/>
      <c r="D557" s="53">
        <v>50</v>
      </c>
      <c r="E557" s="174">
        <v>5.2</v>
      </c>
      <c r="F557" s="17" t="s">
        <v>24</v>
      </c>
      <c r="G557" s="25">
        <f t="shared" ref="G557:G564" si="12">D557*E557</f>
        <v>260</v>
      </c>
      <c r="H557" s="599"/>
    </row>
    <row r="558" spans="2:8" x14ac:dyDescent="0.25">
      <c r="B558" s="600" t="s">
        <v>18</v>
      </c>
      <c r="C558" s="601"/>
      <c r="D558" s="48">
        <v>97.44</v>
      </c>
      <c r="E558" s="175">
        <v>1.2</v>
      </c>
      <c r="F558" s="18" t="s">
        <v>25</v>
      </c>
      <c r="G558" s="26">
        <f t="shared" si="12"/>
        <v>116.928</v>
      </c>
      <c r="H558" s="599"/>
    </row>
    <row r="559" spans="2:8" ht="24" thickBot="1" x14ac:dyDescent="0.3">
      <c r="B559" s="602" t="s">
        <v>19</v>
      </c>
      <c r="C559" s="603"/>
      <c r="D559" s="50">
        <v>151.63</v>
      </c>
      <c r="E559" s="176">
        <v>1.2</v>
      </c>
      <c r="F559" s="19" t="s">
        <v>25</v>
      </c>
      <c r="G559" s="27">
        <f t="shared" si="12"/>
        <v>181.95599999999999</v>
      </c>
      <c r="H559" s="599"/>
    </row>
    <row r="560" spans="2:8" ht="24" thickBot="1" x14ac:dyDescent="0.3">
      <c r="B560" s="604" t="s">
        <v>27</v>
      </c>
      <c r="C560" s="605"/>
      <c r="D560" s="54">
        <v>731.97</v>
      </c>
      <c r="E560" s="177"/>
      <c r="F560" s="23" t="s">
        <v>24</v>
      </c>
      <c r="G560" s="28">
        <f t="shared" si="12"/>
        <v>0</v>
      </c>
      <c r="H560" s="599"/>
    </row>
    <row r="561" spans="2:8" x14ac:dyDescent="0.25">
      <c r="B561" s="600" t="s">
        <v>32</v>
      </c>
      <c r="C561" s="601"/>
      <c r="D561" s="48">
        <v>652.6</v>
      </c>
      <c r="E561" s="175">
        <v>10.4</v>
      </c>
      <c r="F561" s="18" t="s">
        <v>24</v>
      </c>
      <c r="G561" s="26">
        <f t="shared" si="12"/>
        <v>6787.0400000000009</v>
      </c>
      <c r="H561" s="599"/>
    </row>
    <row r="562" spans="2:8" x14ac:dyDescent="0.25">
      <c r="B562" s="606" t="s">
        <v>26</v>
      </c>
      <c r="C562" s="607"/>
      <c r="D562" s="55">
        <v>526.99</v>
      </c>
      <c r="E562" s="178">
        <v>5.2</v>
      </c>
      <c r="F562" s="20" t="s">
        <v>24</v>
      </c>
      <c r="G562" s="29">
        <f t="shared" si="12"/>
        <v>2740.348</v>
      </c>
      <c r="H562" s="599"/>
    </row>
    <row r="563" spans="2:8" x14ac:dyDescent="0.25">
      <c r="B563" s="606" t="s">
        <v>28</v>
      </c>
      <c r="C563" s="607"/>
      <c r="D563" s="56">
        <v>5438.99</v>
      </c>
      <c r="E563" s="49"/>
      <c r="F563" s="20" t="s">
        <v>24</v>
      </c>
      <c r="G563" s="29">
        <f t="shared" si="12"/>
        <v>0</v>
      </c>
      <c r="H563" s="599"/>
    </row>
    <row r="564" spans="2:8" x14ac:dyDescent="0.25">
      <c r="B564" s="606" t="s">
        <v>29</v>
      </c>
      <c r="C564" s="607"/>
      <c r="D564" s="56">
        <v>1672.77</v>
      </c>
      <c r="E564" s="49"/>
      <c r="F564" s="20" t="s">
        <v>24</v>
      </c>
      <c r="G564" s="29">
        <f t="shared" si="12"/>
        <v>0</v>
      </c>
      <c r="H564" s="599"/>
    </row>
    <row r="565" spans="2:8" x14ac:dyDescent="0.25">
      <c r="B565" s="606" t="s">
        <v>31</v>
      </c>
      <c r="C565" s="607"/>
      <c r="D565" s="56">
        <v>548.24</v>
      </c>
      <c r="E565" s="49"/>
      <c r="F565" s="20" t="s">
        <v>24</v>
      </c>
      <c r="G565" s="29">
        <f>D565*E565</f>
        <v>0</v>
      </c>
      <c r="H565" s="599"/>
    </row>
    <row r="566" spans="2:8" ht="24" thickBot="1" x14ac:dyDescent="0.3">
      <c r="B566" s="602" t="s">
        <v>30</v>
      </c>
      <c r="C566" s="603"/>
      <c r="D566" s="57">
        <v>340.74</v>
      </c>
      <c r="E566" s="50"/>
      <c r="F566" s="19" t="s">
        <v>24</v>
      </c>
      <c r="G566" s="30">
        <f>D566*E566</f>
        <v>0</v>
      </c>
      <c r="H566" s="599"/>
    </row>
    <row r="567" spans="2:8" x14ac:dyDescent="0.25">
      <c r="C567" s="3"/>
      <c r="D567" s="3"/>
      <c r="E567" s="4"/>
      <c r="F567" s="4"/>
      <c r="H567" s="41"/>
    </row>
    <row r="568" spans="2:8" ht="25.5" x14ac:dyDescent="0.25">
      <c r="C568" s="13" t="s">
        <v>14</v>
      </c>
      <c r="D568" s="6"/>
    </row>
    <row r="569" spans="2:8" ht="20.25" x14ac:dyDescent="0.25">
      <c r="C569" s="590" t="s">
        <v>6</v>
      </c>
      <c r="D569" s="46" t="s">
        <v>0</v>
      </c>
      <c r="E569" s="8">
        <f>IF(G557&gt;0, ROUND((G557+D550)/D550,2), 0)</f>
        <v>1</v>
      </c>
      <c r="F569" s="8"/>
      <c r="G569" s="9"/>
      <c r="H569" s="7"/>
    </row>
    <row r="570" spans="2:8" x14ac:dyDescent="0.25">
      <c r="C570" s="590"/>
      <c r="D570" s="46" t="s">
        <v>1</v>
      </c>
      <c r="E570" s="8">
        <f>IF(SUM(G558:G559)&gt;0,ROUND((G558+G559+D550)/D550,2),0)</f>
        <v>1</v>
      </c>
      <c r="F570" s="8"/>
      <c r="G570" s="10"/>
      <c r="H570" s="42"/>
    </row>
    <row r="571" spans="2:8" x14ac:dyDescent="0.25">
      <c r="C571" s="590"/>
      <c r="D571" s="46" t="s">
        <v>2</v>
      </c>
      <c r="E571" s="8">
        <f>IF(G560&gt;0,ROUND((G560+D550)/D550,2),0)</f>
        <v>0</v>
      </c>
      <c r="F571" s="11"/>
      <c r="G571" s="10"/>
    </row>
    <row r="572" spans="2:8" x14ac:dyDescent="0.25">
      <c r="C572" s="590"/>
      <c r="D572" s="12" t="s">
        <v>3</v>
      </c>
      <c r="E572" s="31">
        <f>IF(SUM(G561:G566)&gt;0,ROUND((SUM(G561:G566)+D550)/D550,2),0)</f>
        <v>1.1100000000000001</v>
      </c>
      <c r="F572" s="9"/>
      <c r="G572" s="10"/>
    </row>
    <row r="573" spans="2:8" ht="25.5" x14ac:dyDescent="0.25">
      <c r="D573" s="32" t="s">
        <v>4</v>
      </c>
      <c r="E573" s="33">
        <f>SUM(E569:E572)-IF(VALUE(COUNTIF(E569:E572,"&gt;0"))=4,3,0)-IF(VALUE(COUNTIF(E569:E572,"&gt;0"))=3,2,0)-IF(VALUE(COUNTIF(E569:E572,"&gt;0"))=2,1,0)</f>
        <v>1.1100000000000003</v>
      </c>
      <c r="F573" s="24"/>
    </row>
    <row r="574" spans="2:8" x14ac:dyDescent="0.25">
      <c r="E574" s="14"/>
    </row>
    <row r="575" spans="2:8" ht="25.5" x14ac:dyDescent="0.35">
      <c r="B575" s="21"/>
      <c r="C575" s="15" t="s">
        <v>23</v>
      </c>
      <c r="D575" s="591">
        <f>E573*D550</f>
        <v>99571.262400000021</v>
      </c>
      <c r="E575" s="591"/>
    </row>
    <row r="576" spans="2:8" ht="20.25" x14ac:dyDescent="0.3">
      <c r="C576" s="16" t="s">
        <v>8</v>
      </c>
      <c r="D576" s="592">
        <f>D575/D549</f>
        <v>73.592950776053229</v>
      </c>
      <c r="E576" s="592"/>
      <c r="G576" s="7"/>
      <c r="H576" s="43"/>
    </row>
    <row r="586" spans="1:9" ht="60.75" x14ac:dyDescent="0.8">
      <c r="A586" s="180"/>
      <c r="B586" s="614" t="s">
        <v>109</v>
      </c>
      <c r="C586" s="614"/>
      <c r="D586" s="614"/>
      <c r="E586" s="614"/>
      <c r="F586" s="614"/>
      <c r="G586" s="614"/>
      <c r="H586" s="614"/>
    </row>
    <row r="587" spans="1:9" ht="20.25" x14ac:dyDescent="0.25">
      <c r="A587" s="180"/>
      <c r="B587" s="615" t="s">
        <v>36</v>
      </c>
      <c r="C587" s="615"/>
      <c r="D587" s="615"/>
      <c r="E587" s="615"/>
      <c r="F587" s="615"/>
      <c r="G587" s="615"/>
      <c r="H587" s="183"/>
    </row>
    <row r="588" spans="1:9" ht="20.25" x14ac:dyDescent="0.25">
      <c r="B588" s="179"/>
      <c r="C588" s="204"/>
      <c r="D588" s="179"/>
      <c r="E588" s="179"/>
      <c r="F588" s="179"/>
      <c r="G588" s="190"/>
      <c r="H588" s="179"/>
      <c r="I588" s="190"/>
    </row>
    <row r="589" spans="1:9" ht="25.5" x14ac:dyDescent="0.25">
      <c r="B589" s="179"/>
      <c r="C589" s="192" t="s">
        <v>5</v>
      </c>
      <c r="D589" s="189"/>
      <c r="E589" s="179"/>
      <c r="F589" s="179"/>
      <c r="G589" s="179"/>
      <c r="H589" s="179"/>
      <c r="I589" s="190"/>
    </row>
    <row r="590" spans="1:9" ht="20.25" x14ac:dyDescent="0.25">
      <c r="B590" s="191"/>
      <c r="C590" s="617" t="s">
        <v>15</v>
      </c>
      <c r="D590" s="620" t="s">
        <v>39</v>
      </c>
      <c r="E590" s="621"/>
      <c r="F590" s="621"/>
      <c r="G590" s="622"/>
      <c r="H590" s="205"/>
    </row>
    <row r="591" spans="1:9" ht="20.25" x14ac:dyDescent="0.25">
      <c r="B591" s="191"/>
      <c r="C591" s="618"/>
      <c r="D591" s="616" t="s">
        <v>58</v>
      </c>
      <c r="E591" s="616"/>
      <c r="F591" s="616"/>
      <c r="G591" s="616"/>
      <c r="H591" s="205"/>
    </row>
    <row r="592" spans="1:9" ht="20.25" x14ac:dyDescent="0.25">
      <c r="B592" s="191"/>
      <c r="C592" s="619"/>
      <c r="D592" s="620" t="s">
        <v>67</v>
      </c>
      <c r="E592" s="621"/>
      <c r="F592" s="621"/>
      <c r="G592" s="622"/>
      <c r="H592" s="205"/>
    </row>
    <row r="593" spans="2:9" x14ac:dyDescent="0.25">
      <c r="B593" s="179"/>
      <c r="C593" s="200" t="s">
        <v>12</v>
      </c>
      <c r="D593" s="222">
        <v>5</v>
      </c>
      <c r="E593" s="211"/>
      <c r="F593" s="191"/>
      <c r="G593" s="183"/>
      <c r="H593" s="183"/>
    </row>
    <row r="594" spans="2:9" ht="22.5" x14ac:dyDescent="0.25">
      <c r="B594" s="179"/>
      <c r="C594" s="184" t="s">
        <v>9</v>
      </c>
      <c r="D594" s="221">
        <v>1066</v>
      </c>
      <c r="E594" s="608" t="s">
        <v>16</v>
      </c>
      <c r="F594" s="609"/>
      <c r="G594" s="612">
        <f>D595/D594</f>
        <v>75.300196998123823</v>
      </c>
      <c r="H594" s="183"/>
    </row>
    <row r="595" spans="2:9" ht="22.5" x14ac:dyDescent="0.25">
      <c r="B595" s="179"/>
      <c r="C595" s="184" t="s">
        <v>10</v>
      </c>
      <c r="D595" s="221">
        <v>80270.009999999995</v>
      </c>
      <c r="E595" s="610"/>
      <c r="F595" s="611"/>
      <c r="G595" s="613"/>
      <c r="H595" s="183"/>
    </row>
    <row r="596" spans="2:9" x14ac:dyDescent="0.25">
      <c r="B596" s="179"/>
      <c r="C596" s="202"/>
      <c r="D596" s="203"/>
      <c r="E596" s="212"/>
      <c r="F596" s="179"/>
      <c r="G596" s="179"/>
      <c r="H596" s="179"/>
      <c r="I596" s="190"/>
    </row>
    <row r="597" spans="2:9" ht="20.25" x14ac:dyDescent="0.3">
      <c r="B597" s="179"/>
      <c r="C597" s="201" t="s">
        <v>7</v>
      </c>
      <c r="D597" s="224" t="s">
        <v>57</v>
      </c>
      <c r="E597" s="179"/>
      <c r="F597" s="179"/>
      <c r="G597" s="179"/>
      <c r="H597" s="179"/>
      <c r="I597" s="190"/>
    </row>
    <row r="598" spans="2:9" ht="20.25" x14ac:dyDescent="0.3">
      <c r="B598" s="179"/>
      <c r="C598" s="201" t="s">
        <v>11</v>
      </c>
      <c r="D598" s="223">
        <v>65</v>
      </c>
      <c r="E598" s="179"/>
      <c r="F598" s="179"/>
      <c r="G598" s="179"/>
      <c r="H598" s="179"/>
      <c r="I598" s="190"/>
    </row>
    <row r="599" spans="2:9" ht="22.5" x14ac:dyDescent="0.3">
      <c r="B599" s="179"/>
      <c r="C599" s="201" t="s">
        <v>13</v>
      </c>
      <c r="D599" s="215" t="s">
        <v>33</v>
      </c>
      <c r="E599" s="206"/>
      <c r="F599" s="179"/>
      <c r="G599" s="179"/>
      <c r="H599" s="179"/>
      <c r="I599" s="190"/>
    </row>
    <row r="600" spans="2:9" ht="21" thickBot="1" x14ac:dyDescent="0.3">
      <c r="B600" s="179"/>
      <c r="C600" s="207"/>
      <c r="D600" s="207"/>
      <c r="E600" s="179"/>
      <c r="F600" s="179"/>
      <c r="G600" s="179"/>
      <c r="H600" s="179"/>
      <c r="I600" s="190"/>
    </row>
    <row r="601" spans="2:9" ht="48" thickBot="1" x14ac:dyDescent="0.3">
      <c r="B601" s="593" t="s">
        <v>17</v>
      </c>
      <c r="C601" s="594"/>
      <c r="D601" s="197" t="s">
        <v>20</v>
      </c>
      <c r="E601" s="595" t="s">
        <v>22</v>
      </c>
      <c r="F601" s="596"/>
      <c r="G601" s="185" t="s">
        <v>21</v>
      </c>
      <c r="H601" s="183"/>
    </row>
    <row r="602" spans="2:9" ht="24" thickBot="1" x14ac:dyDescent="0.3">
      <c r="B602" s="597" t="s">
        <v>35</v>
      </c>
      <c r="C602" s="598"/>
      <c r="D602" s="216">
        <v>50</v>
      </c>
      <c r="E602" s="225">
        <v>5</v>
      </c>
      <c r="F602" s="193" t="s">
        <v>24</v>
      </c>
      <c r="G602" s="199">
        <f>D602*E602</f>
        <v>250</v>
      </c>
      <c r="H602" s="599"/>
    </row>
    <row r="603" spans="2:9" ht="24" thickBot="1" x14ac:dyDescent="0.3">
      <c r="B603" s="600" t="s">
        <v>18</v>
      </c>
      <c r="C603" s="601"/>
      <c r="D603" s="213">
        <v>97.44</v>
      </c>
      <c r="E603" s="226">
        <v>1.2</v>
      </c>
      <c r="F603" s="194" t="s">
        <v>25</v>
      </c>
      <c r="G603" s="574">
        <f t="shared" ref="G603:G611" si="13">D603*E603</f>
        <v>116.928</v>
      </c>
      <c r="H603" s="599"/>
    </row>
    <row r="604" spans="2:9" ht="24" thickBot="1" x14ac:dyDescent="0.3">
      <c r="B604" s="602" t="s">
        <v>19</v>
      </c>
      <c r="C604" s="603"/>
      <c r="D604" s="214">
        <v>151.63</v>
      </c>
      <c r="E604" s="227">
        <v>1.2</v>
      </c>
      <c r="F604" s="195" t="s">
        <v>25</v>
      </c>
      <c r="G604" s="574">
        <f t="shared" si="13"/>
        <v>181.95599999999999</v>
      </c>
      <c r="H604" s="599"/>
    </row>
    <row r="605" spans="2:9" ht="24" thickBot="1" x14ac:dyDescent="0.3">
      <c r="B605" s="604" t="s">
        <v>27</v>
      </c>
      <c r="C605" s="605"/>
      <c r="D605" s="217">
        <v>731.97</v>
      </c>
      <c r="E605" s="228"/>
      <c r="F605" s="198" t="s">
        <v>24</v>
      </c>
      <c r="G605" s="574">
        <f t="shared" si="13"/>
        <v>0</v>
      </c>
      <c r="H605" s="599"/>
    </row>
    <row r="606" spans="2:9" ht="24" thickBot="1" x14ac:dyDescent="0.3">
      <c r="B606" s="600" t="s">
        <v>32</v>
      </c>
      <c r="C606" s="601"/>
      <c r="D606" s="213">
        <v>652.6</v>
      </c>
      <c r="E606" s="226">
        <v>10</v>
      </c>
      <c r="F606" s="194" t="s">
        <v>24</v>
      </c>
      <c r="G606" s="574">
        <f t="shared" si="13"/>
        <v>6526</v>
      </c>
      <c r="H606" s="599"/>
    </row>
    <row r="607" spans="2:9" ht="24" thickBot="1" x14ac:dyDescent="0.3">
      <c r="B607" s="606" t="s">
        <v>26</v>
      </c>
      <c r="C607" s="607"/>
      <c r="D607" s="218">
        <v>526.99</v>
      </c>
      <c r="E607" s="229"/>
      <c r="F607" s="196" t="s">
        <v>24</v>
      </c>
      <c r="G607" s="574">
        <f t="shared" si="13"/>
        <v>0</v>
      </c>
      <c r="H607" s="599"/>
    </row>
    <row r="608" spans="2:9" ht="24" thickBot="1" x14ac:dyDescent="0.3">
      <c r="B608" s="606" t="s">
        <v>28</v>
      </c>
      <c r="C608" s="607"/>
      <c r="D608" s="219">
        <v>5438.99</v>
      </c>
      <c r="E608" s="230">
        <v>5</v>
      </c>
      <c r="F608" s="196" t="s">
        <v>24</v>
      </c>
      <c r="G608" s="574">
        <f t="shared" si="13"/>
        <v>27194.949999999997</v>
      </c>
      <c r="H608" s="599"/>
    </row>
    <row r="609" spans="2:9" ht="24" thickBot="1" x14ac:dyDescent="0.3">
      <c r="B609" s="606" t="s">
        <v>29</v>
      </c>
      <c r="C609" s="607"/>
      <c r="D609" s="219">
        <v>1672.77</v>
      </c>
      <c r="E609" s="230">
        <v>5</v>
      </c>
      <c r="F609" s="196" t="s">
        <v>24</v>
      </c>
      <c r="G609" s="574">
        <f t="shared" si="13"/>
        <v>8363.85</v>
      </c>
      <c r="H609" s="599"/>
    </row>
    <row r="610" spans="2:9" ht="24" thickBot="1" x14ac:dyDescent="0.3">
      <c r="B610" s="606" t="s">
        <v>31</v>
      </c>
      <c r="C610" s="607"/>
      <c r="D610" s="219">
        <v>548.24</v>
      </c>
      <c r="E610" s="230">
        <v>5</v>
      </c>
      <c r="F610" s="196" t="s">
        <v>24</v>
      </c>
      <c r="G610" s="574">
        <f t="shared" si="13"/>
        <v>2741.2</v>
      </c>
      <c r="H610" s="599"/>
    </row>
    <row r="611" spans="2:9" ht="24" thickBot="1" x14ac:dyDescent="0.3">
      <c r="B611" s="602" t="s">
        <v>30</v>
      </c>
      <c r="C611" s="603"/>
      <c r="D611" s="220">
        <v>340.74</v>
      </c>
      <c r="E611" s="227">
        <v>50</v>
      </c>
      <c r="F611" s="195" t="s">
        <v>24</v>
      </c>
      <c r="G611" s="574">
        <f t="shared" si="13"/>
        <v>17037</v>
      </c>
      <c r="H611" s="599"/>
    </row>
    <row r="612" spans="2:9" x14ac:dyDescent="0.25">
      <c r="B612" s="179"/>
      <c r="C612" s="186"/>
      <c r="D612" s="186"/>
      <c r="E612" s="187"/>
      <c r="F612" s="187"/>
      <c r="G612" s="179"/>
      <c r="H612" s="208"/>
      <c r="I612" s="190"/>
    </row>
    <row r="613" spans="2:9" ht="25.5" x14ac:dyDescent="0.25">
      <c r="B613" s="552"/>
      <c r="C613" s="559" t="s">
        <v>14</v>
      </c>
      <c r="D613" s="551"/>
      <c r="E613" s="552"/>
      <c r="F613" s="552"/>
      <c r="G613" s="550"/>
      <c r="H613" s="179"/>
      <c r="I613" s="190"/>
    </row>
    <row r="614" spans="2:9" ht="20.25" x14ac:dyDescent="0.25">
      <c r="B614" s="552"/>
      <c r="C614" s="590" t="s">
        <v>6</v>
      </c>
      <c r="D614" s="553" t="s">
        <v>0</v>
      </c>
      <c r="E614" s="554">
        <f>IF(G602&gt;0, ROUND((G602+D595)/D595,2), 0)</f>
        <v>1</v>
      </c>
      <c r="F614" s="554"/>
      <c r="G614" s="555"/>
      <c r="H614" s="190"/>
      <c r="I614" s="190"/>
    </row>
    <row r="615" spans="2:9" x14ac:dyDescent="0.25">
      <c r="B615" s="552"/>
      <c r="C615" s="590"/>
      <c r="D615" s="553" t="s">
        <v>1</v>
      </c>
      <c r="E615" s="554">
        <f>IF(SUM(G603:G604)&gt;0,ROUND((G603+G604+D595)/D595,2),0)</f>
        <v>1</v>
      </c>
      <c r="F615" s="554"/>
      <c r="G615" s="556"/>
      <c r="H615" s="209"/>
      <c r="I615" s="190"/>
    </row>
    <row r="616" spans="2:9" x14ac:dyDescent="0.25">
      <c r="B616" s="552"/>
      <c r="C616" s="590"/>
      <c r="D616" s="553" t="s">
        <v>2</v>
      </c>
      <c r="E616" s="554">
        <f>IF(G605&gt;0,ROUND((G605+D595)/D595,2),0)</f>
        <v>0</v>
      </c>
      <c r="F616" s="557"/>
      <c r="G616" s="556"/>
      <c r="H616" s="179"/>
      <c r="I616" s="190"/>
    </row>
    <row r="617" spans="2:9" x14ac:dyDescent="0.25">
      <c r="B617" s="552"/>
      <c r="C617" s="590"/>
      <c r="D617" s="558" t="s">
        <v>3</v>
      </c>
      <c r="E617" s="565">
        <f>IF(SUM(G606:G611)&gt;0,ROUND((SUM(G606:G611)+D595)/D595,2),0)</f>
        <v>1.77</v>
      </c>
      <c r="F617" s="555"/>
      <c r="G617" s="556"/>
      <c r="H617" s="179"/>
      <c r="I617" s="190"/>
    </row>
    <row r="618" spans="2:9" ht="25.5" x14ac:dyDescent="0.25">
      <c r="B618" s="552"/>
      <c r="C618" s="552"/>
      <c r="D618" s="566" t="s">
        <v>4</v>
      </c>
      <c r="E618" s="567">
        <f>SUM(E614:E617)-IF(VALUE(COUNTIF(E614:E617,"&gt;0"))=4,3,0)-IF(VALUE(COUNTIF(E614:E617,"&gt;0"))=3,2,0)-IF(VALUE(COUNTIF(E614:E617,"&gt;0"))=2,1,0)</f>
        <v>1.77</v>
      </c>
      <c r="F618" s="564"/>
      <c r="G618" s="550"/>
      <c r="H618" s="179"/>
      <c r="I618" s="190"/>
    </row>
    <row r="619" spans="2:9" x14ac:dyDescent="0.25">
      <c r="B619" s="552"/>
      <c r="C619" s="552"/>
      <c r="D619" s="552"/>
      <c r="E619" s="560"/>
      <c r="F619" s="552"/>
      <c r="G619" s="550"/>
      <c r="H619" s="179"/>
      <c r="I619" s="190"/>
    </row>
    <row r="620" spans="2:9" ht="25.5" x14ac:dyDescent="0.35">
      <c r="B620" s="563"/>
      <c r="C620" s="561" t="s">
        <v>23</v>
      </c>
      <c r="D620" s="591">
        <f>E618*D595</f>
        <v>142077.91769999999</v>
      </c>
      <c r="E620" s="591"/>
      <c r="F620" s="552"/>
      <c r="G620" s="550"/>
      <c r="H620" s="179"/>
      <c r="I620" s="190"/>
    </row>
    <row r="621" spans="2:9" ht="20.25" x14ac:dyDescent="0.3">
      <c r="B621" s="552"/>
      <c r="C621" s="562" t="s">
        <v>8</v>
      </c>
      <c r="D621" s="592">
        <f>D620/D594</f>
        <v>133.28134868667917</v>
      </c>
      <c r="E621" s="592"/>
      <c r="F621" s="552"/>
      <c r="G621" s="552"/>
      <c r="H621" s="210"/>
      <c r="I621" s="190"/>
    </row>
    <row r="622" spans="2:9" x14ac:dyDescent="0.3">
      <c r="B622" s="552"/>
      <c r="C622" s="562"/>
      <c r="D622" s="568"/>
      <c r="E622" s="568"/>
      <c r="F622" s="552"/>
      <c r="G622" s="552"/>
      <c r="H622" s="181"/>
    </row>
    <row r="623" spans="2:9" x14ac:dyDescent="0.25">
      <c r="B623" s="182"/>
      <c r="C623" s="182"/>
      <c r="D623" s="182"/>
      <c r="E623" s="182"/>
      <c r="F623" s="182"/>
      <c r="G623" s="181"/>
      <c r="H623" s="181"/>
    </row>
    <row r="624" spans="2:9" x14ac:dyDescent="0.25">
      <c r="B624" s="182"/>
      <c r="C624" s="182"/>
      <c r="D624" s="182"/>
      <c r="E624" s="182"/>
      <c r="F624" s="182"/>
      <c r="G624" s="181"/>
      <c r="H624" s="181"/>
    </row>
    <row r="625" spans="2:9" x14ac:dyDescent="0.25">
      <c r="B625" s="182"/>
      <c r="C625" s="182"/>
      <c r="D625" s="182"/>
      <c r="E625" s="182"/>
      <c r="F625" s="182"/>
      <c r="G625" s="181"/>
      <c r="H625" s="181"/>
    </row>
    <row r="626" spans="2:9" x14ac:dyDescent="0.25">
      <c r="B626" s="182"/>
      <c r="C626" s="182"/>
      <c r="D626" s="182"/>
      <c r="E626" s="182"/>
      <c r="F626" s="182"/>
      <c r="G626" s="181"/>
      <c r="H626" s="181"/>
    </row>
    <row r="627" spans="2:9" x14ac:dyDescent="0.25">
      <c r="B627" s="182"/>
      <c r="C627" s="182"/>
      <c r="D627" s="182"/>
      <c r="E627" s="182"/>
      <c r="F627" s="182"/>
      <c r="G627" s="181"/>
      <c r="H627" s="181"/>
    </row>
    <row r="628" spans="2:9" x14ac:dyDescent="0.25">
      <c r="B628" s="182"/>
      <c r="C628" s="182"/>
      <c r="D628" s="182"/>
      <c r="E628" s="182"/>
      <c r="F628" s="182"/>
      <c r="G628" s="181"/>
      <c r="H628" s="181"/>
    </row>
    <row r="629" spans="2:9" x14ac:dyDescent="0.25">
      <c r="B629" s="182"/>
      <c r="C629" s="182"/>
      <c r="D629" s="182"/>
      <c r="E629" s="182"/>
      <c r="F629" s="182"/>
      <c r="G629" s="181"/>
      <c r="H629" s="181"/>
    </row>
    <row r="630" spans="2:9" x14ac:dyDescent="0.25">
      <c r="B630" s="182"/>
      <c r="C630" s="182"/>
      <c r="D630" s="182"/>
      <c r="E630" s="182"/>
      <c r="F630" s="182"/>
      <c r="G630" s="181"/>
      <c r="H630" s="181"/>
    </row>
    <row r="631" spans="2:9" ht="60.75" x14ac:dyDescent="0.8">
      <c r="B631" s="614" t="s">
        <v>110</v>
      </c>
      <c r="C631" s="614"/>
      <c r="D631" s="614"/>
      <c r="E631" s="614"/>
      <c r="F631" s="614"/>
      <c r="G631" s="614"/>
      <c r="H631" s="614"/>
    </row>
    <row r="632" spans="2:9" ht="20.25" x14ac:dyDescent="0.25">
      <c r="B632" s="615" t="s">
        <v>36</v>
      </c>
      <c r="C632" s="615"/>
      <c r="D632" s="615"/>
      <c r="E632" s="615"/>
      <c r="F632" s="615"/>
      <c r="G632" s="615"/>
      <c r="H632" s="183"/>
    </row>
    <row r="633" spans="2:9" ht="20.25" x14ac:dyDescent="0.25">
      <c r="B633" s="179"/>
      <c r="C633" s="204"/>
      <c r="D633" s="179"/>
      <c r="E633" s="179"/>
      <c r="F633" s="179"/>
      <c r="G633" s="190"/>
      <c r="H633" s="179"/>
      <c r="I633" s="190"/>
    </row>
    <row r="634" spans="2:9" ht="25.5" x14ac:dyDescent="0.25">
      <c r="B634" s="179"/>
      <c r="C634" s="192" t="s">
        <v>5</v>
      </c>
      <c r="D634" s="189"/>
      <c r="E634" s="179"/>
      <c r="F634" s="179"/>
      <c r="G634" s="179"/>
      <c r="H634" s="179"/>
      <c r="I634" s="190"/>
    </row>
    <row r="635" spans="2:9" ht="20.25" x14ac:dyDescent="0.25">
      <c r="B635" s="191"/>
      <c r="C635" s="617" t="s">
        <v>15</v>
      </c>
      <c r="D635" s="620" t="s">
        <v>39</v>
      </c>
      <c r="E635" s="621"/>
      <c r="F635" s="621"/>
      <c r="G635" s="622"/>
      <c r="H635" s="205"/>
    </row>
    <row r="636" spans="2:9" ht="20.25" x14ac:dyDescent="0.25">
      <c r="B636" s="191"/>
      <c r="C636" s="618"/>
      <c r="D636" s="616" t="s">
        <v>58</v>
      </c>
      <c r="E636" s="616"/>
      <c r="F636" s="616"/>
      <c r="G636" s="616"/>
      <c r="H636" s="205"/>
    </row>
    <row r="637" spans="2:9" ht="20.25" x14ac:dyDescent="0.25">
      <c r="B637" s="191"/>
      <c r="C637" s="619"/>
      <c r="D637" s="620" t="s">
        <v>68</v>
      </c>
      <c r="E637" s="621"/>
      <c r="F637" s="621"/>
      <c r="G637" s="622"/>
      <c r="H637" s="205"/>
    </row>
    <row r="638" spans="2:9" x14ac:dyDescent="0.25">
      <c r="B638" s="179"/>
      <c r="C638" s="200" t="s">
        <v>12</v>
      </c>
      <c r="D638" s="222">
        <v>4.0999999999999996</v>
      </c>
      <c r="E638" s="211"/>
      <c r="F638" s="191"/>
      <c r="G638" s="183"/>
      <c r="H638" s="183"/>
    </row>
    <row r="639" spans="2:9" ht="22.5" x14ac:dyDescent="0.25">
      <c r="B639" s="179"/>
      <c r="C639" s="184" t="s">
        <v>9</v>
      </c>
      <c r="D639" s="221">
        <v>1226</v>
      </c>
      <c r="E639" s="608" t="s">
        <v>16</v>
      </c>
      <c r="F639" s="609"/>
      <c r="G639" s="612">
        <f>D640/D639</f>
        <v>72.411068515497547</v>
      </c>
      <c r="H639" s="183"/>
    </row>
    <row r="640" spans="2:9" ht="22.5" x14ac:dyDescent="0.25">
      <c r="B640" s="179"/>
      <c r="C640" s="184" t="s">
        <v>10</v>
      </c>
      <c r="D640" s="221">
        <v>88775.97</v>
      </c>
      <c r="E640" s="610"/>
      <c r="F640" s="611"/>
      <c r="G640" s="613"/>
      <c r="H640" s="183"/>
    </row>
    <row r="641" spans="2:9" x14ac:dyDescent="0.25">
      <c r="B641" s="179"/>
      <c r="C641" s="202"/>
      <c r="D641" s="203"/>
      <c r="E641" s="212"/>
      <c r="F641" s="179"/>
      <c r="G641" s="179"/>
      <c r="H641" s="179"/>
      <c r="I641" s="190"/>
    </row>
    <row r="642" spans="2:9" ht="20.25" x14ac:dyDescent="0.3">
      <c r="B642" s="179"/>
      <c r="C642" s="201" t="s">
        <v>7</v>
      </c>
      <c r="D642" s="224" t="s">
        <v>57</v>
      </c>
      <c r="E642" s="179"/>
      <c r="F642" s="179"/>
      <c r="G642" s="179"/>
      <c r="H642" s="179"/>
      <c r="I642" s="190"/>
    </row>
    <row r="643" spans="2:9" ht="20.25" x14ac:dyDescent="0.3">
      <c r="B643" s="179"/>
      <c r="C643" s="201" t="s">
        <v>11</v>
      </c>
      <c r="D643" s="223">
        <v>65</v>
      </c>
      <c r="E643" s="179"/>
      <c r="F643" s="179"/>
      <c r="G643" s="179"/>
      <c r="H643" s="179"/>
      <c r="I643" s="190"/>
    </row>
    <row r="644" spans="2:9" ht="22.5" x14ac:dyDescent="0.3">
      <c r="B644" s="179"/>
      <c r="C644" s="201" t="s">
        <v>13</v>
      </c>
      <c r="D644" s="215" t="s">
        <v>33</v>
      </c>
      <c r="E644" s="206"/>
      <c r="F644" s="179"/>
      <c r="G644" s="179"/>
      <c r="H644" s="179"/>
      <c r="I644" s="190"/>
    </row>
    <row r="645" spans="2:9" ht="21" thickBot="1" x14ac:dyDescent="0.3">
      <c r="B645" s="179"/>
      <c r="C645" s="207"/>
      <c r="D645" s="207"/>
      <c r="E645" s="179"/>
      <c r="F645" s="179"/>
      <c r="G645" s="179"/>
      <c r="H645" s="179"/>
      <c r="I645" s="190"/>
    </row>
    <row r="646" spans="2:9" ht="48" thickBot="1" x14ac:dyDescent="0.3">
      <c r="B646" s="593" t="s">
        <v>17</v>
      </c>
      <c r="C646" s="594"/>
      <c r="D646" s="197" t="s">
        <v>20</v>
      </c>
      <c r="E646" s="595" t="s">
        <v>22</v>
      </c>
      <c r="F646" s="596"/>
      <c r="G646" s="185" t="s">
        <v>21</v>
      </c>
      <c r="H646" s="183"/>
    </row>
    <row r="647" spans="2:9" ht="24" thickBot="1" x14ac:dyDescent="0.3">
      <c r="B647" s="597" t="s">
        <v>35</v>
      </c>
      <c r="C647" s="598"/>
      <c r="D647" s="216">
        <v>50</v>
      </c>
      <c r="E647" s="225">
        <v>4.0999999999999996</v>
      </c>
      <c r="F647" s="193" t="s">
        <v>24</v>
      </c>
      <c r="G647" s="199">
        <f>D647*E647</f>
        <v>204.99999999999997</v>
      </c>
      <c r="H647" s="599"/>
    </row>
    <row r="648" spans="2:9" ht="24" thickBot="1" x14ac:dyDescent="0.3">
      <c r="B648" s="600" t="s">
        <v>18</v>
      </c>
      <c r="C648" s="601"/>
      <c r="D648" s="213">
        <v>97.44</v>
      </c>
      <c r="E648" s="226">
        <v>1</v>
      </c>
      <c r="F648" s="194" t="s">
        <v>25</v>
      </c>
      <c r="G648" s="574">
        <f t="shared" ref="G648:G656" si="14">D648*E648</f>
        <v>97.44</v>
      </c>
      <c r="H648" s="599"/>
    </row>
    <row r="649" spans="2:9" ht="24" thickBot="1" x14ac:dyDescent="0.3">
      <c r="B649" s="602" t="s">
        <v>19</v>
      </c>
      <c r="C649" s="603"/>
      <c r="D649" s="214">
        <v>151.63</v>
      </c>
      <c r="E649" s="227">
        <v>1</v>
      </c>
      <c r="F649" s="195" t="s">
        <v>25</v>
      </c>
      <c r="G649" s="574">
        <f t="shared" si="14"/>
        <v>151.63</v>
      </c>
      <c r="H649" s="599"/>
    </row>
    <row r="650" spans="2:9" ht="24" thickBot="1" x14ac:dyDescent="0.3">
      <c r="B650" s="604" t="s">
        <v>27</v>
      </c>
      <c r="C650" s="605"/>
      <c r="D650" s="217">
        <v>731.97</v>
      </c>
      <c r="E650" s="228"/>
      <c r="F650" s="198" t="s">
        <v>24</v>
      </c>
      <c r="G650" s="574">
        <f t="shared" si="14"/>
        <v>0</v>
      </c>
      <c r="H650" s="599"/>
    </row>
    <row r="651" spans="2:9" ht="24" thickBot="1" x14ac:dyDescent="0.3">
      <c r="B651" s="600" t="s">
        <v>32</v>
      </c>
      <c r="C651" s="601"/>
      <c r="D651" s="213">
        <v>652.6</v>
      </c>
      <c r="E651" s="226">
        <v>8.1999999999999993</v>
      </c>
      <c r="F651" s="194" t="s">
        <v>24</v>
      </c>
      <c r="G651" s="574">
        <f t="shared" si="14"/>
        <v>5351.32</v>
      </c>
      <c r="H651" s="599"/>
    </row>
    <row r="652" spans="2:9" ht="24" thickBot="1" x14ac:dyDescent="0.3">
      <c r="B652" s="606" t="s">
        <v>26</v>
      </c>
      <c r="C652" s="607"/>
      <c r="D652" s="218">
        <v>526.99</v>
      </c>
      <c r="E652" s="229"/>
      <c r="F652" s="196" t="s">
        <v>24</v>
      </c>
      <c r="G652" s="574">
        <f t="shared" si="14"/>
        <v>0</v>
      </c>
      <c r="H652" s="599"/>
    </row>
    <row r="653" spans="2:9" ht="24" thickBot="1" x14ac:dyDescent="0.3">
      <c r="B653" s="606" t="s">
        <v>28</v>
      </c>
      <c r="C653" s="607"/>
      <c r="D653" s="219">
        <v>5438.99</v>
      </c>
      <c r="E653" s="230">
        <v>4.0999999999999996</v>
      </c>
      <c r="F653" s="196" t="s">
        <v>24</v>
      </c>
      <c r="G653" s="574">
        <f t="shared" si="14"/>
        <v>22299.858999999997</v>
      </c>
      <c r="H653" s="599"/>
    </row>
    <row r="654" spans="2:9" ht="24" thickBot="1" x14ac:dyDescent="0.3">
      <c r="B654" s="606" t="s">
        <v>29</v>
      </c>
      <c r="C654" s="607"/>
      <c r="D654" s="219">
        <v>1672.77</v>
      </c>
      <c r="E654" s="230">
        <v>4.0999999999999996</v>
      </c>
      <c r="F654" s="196" t="s">
        <v>24</v>
      </c>
      <c r="G654" s="574">
        <f t="shared" si="14"/>
        <v>6858.3569999999991</v>
      </c>
      <c r="H654" s="599"/>
    </row>
    <row r="655" spans="2:9" ht="24" thickBot="1" x14ac:dyDescent="0.3">
      <c r="B655" s="606" t="s">
        <v>31</v>
      </c>
      <c r="C655" s="607"/>
      <c r="D655" s="219">
        <v>548.24</v>
      </c>
      <c r="E655" s="230">
        <v>4.0999999999999996</v>
      </c>
      <c r="F655" s="196" t="s">
        <v>24</v>
      </c>
      <c r="G655" s="574">
        <f t="shared" si="14"/>
        <v>2247.7839999999997</v>
      </c>
      <c r="H655" s="599"/>
    </row>
    <row r="656" spans="2:9" ht="24" thickBot="1" x14ac:dyDescent="0.3">
      <c r="B656" s="602" t="s">
        <v>30</v>
      </c>
      <c r="C656" s="603"/>
      <c r="D656" s="220">
        <v>340.74</v>
      </c>
      <c r="E656" s="227">
        <v>41</v>
      </c>
      <c r="F656" s="195" t="s">
        <v>24</v>
      </c>
      <c r="G656" s="574">
        <f t="shared" si="14"/>
        <v>13970.34</v>
      </c>
      <c r="H656" s="599"/>
    </row>
    <row r="657" spans="2:9" x14ac:dyDescent="0.25">
      <c r="B657" s="179"/>
      <c r="C657" s="186"/>
      <c r="D657" s="186"/>
      <c r="E657" s="187"/>
      <c r="F657" s="187"/>
      <c r="G657" s="179"/>
      <c r="H657" s="208"/>
      <c r="I657" s="190"/>
    </row>
    <row r="658" spans="2:9" ht="25.5" x14ac:dyDescent="0.25">
      <c r="B658" s="552"/>
      <c r="C658" s="559" t="s">
        <v>14</v>
      </c>
      <c r="D658" s="551"/>
      <c r="E658" s="552"/>
      <c r="F658" s="552"/>
      <c r="G658" s="550"/>
      <c r="H658" s="179"/>
      <c r="I658" s="190"/>
    </row>
    <row r="659" spans="2:9" ht="20.25" x14ac:dyDescent="0.25">
      <c r="B659" s="552"/>
      <c r="C659" s="590" t="s">
        <v>6</v>
      </c>
      <c r="D659" s="553" t="s">
        <v>0</v>
      </c>
      <c r="E659" s="554">
        <f>IF(G647&gt;0, ROUND((G647+D640)/D640,2), 0)</f>
        <v>1</v>
      </c>
      <c r="F659" s="554"/>
      <c r="G659" s="555"/>
      <c r="H659" s="190"/>
      <c r="I659" s="190"/>
    </row>
    <row r="660" spans="2:9" x14ac:dyDescent="0.25">
      <c r="B660" s="552"/>
      <c r="C660" s="590"/>
      <c r="D660" s="553" t="s">
        <v>1</v>
      </c>
      <c r="E660" s="554">
        <f>IF(SUM(G648:G649)&gt;0,ROUND((G648+G649+D640)/D640,2),0)</f>
        <v>1</v>
      </c>
      <c r="F660" s="554"/>
      <c r="G660" s="556"/>
      <c r="H660" s="209"/>
      <c r="I660" s="190"/>
    </row>
    <row r="661" spans="2:9" x14ac:dyDescent="0.25">
      <c r="B661" s="552"/>
      <c r="C661" s="590"/>
      <c r="D661" s="553" t="s">
        <v>2</v>
      </c>
      <c r="E661" s="554">
        <f>IF(G650&gt;0,ROUND((G650+D640)/D640,2),0)</f>
        <v>0</v>
      </c>
      <c r="F661" s="557"/>
      <c r="G661" s="556"/>
      <c r="H661" s="179"/>
      <c r="I661" s="190"/>
    </row>
    <row r="662" spans="2:9" x14ac:dyDescent="0.25">
      <c r="B662" s="552"/>
      <c r="C662" s="590"/>
      <c r="D662" s="558" t="s">
        <v>3</v>
      </c>
      <c r="E662" s="565">
        <f>IF(SUM(G651:G656)&gt;0,ROUND((SUM(G651:G656)+D640)/D640,2),0)</f>
        <v>1.57</v>
      </c>
      <c r="F662" s="555"/>
      <c r="G662" s="556"/>
      <c r="H662" s="179"/>
      <c r="I662" s="190"/>
    </row>
    <row r="663" spans="2:9" ht="25.5" x14ac:dyDescent="0.25">
      <c r="B663" s="552"/>
      <c r="C663" s="552"/>
      <c r="D663" s="566" t="s">
        <v>4</v>
      </c>
      <c r="E663" s="567">
        <f>SUM(E659:E662)-IF(VALUE(COUNTIF(E659:E662,"&gt;0"))=4,3,0)-IF(VALUE(COUNTIF(E659:E662,"&gt;0"))=3,2,0)-IF(VALUE(COUNTIF(E659:E662,"&gt;0"))=2,1,0)</f>
        <v>1.5700000000000003</v>
      </c>
      <c r="F663" s="564"/>
      <c r="G663" s="550"/>
      <c r="H663" s="179"/>
      <c r="I663" s="190"/>
    </row>
    <row r="664" spans="2:9" x14ac:dyDescent="0.25">
      <c r="B664" s="552"/>
      <c r="C664" s="552"/>
      <c r="D664" s="552"/>
      <c r="E664" s="560"/>
      <c r="F664" s="552"/>
      <c r="G664" s="550"/>
      <c r="H664" s="179"/>
      <c r="I664" s="190"/>
    </row>
    <row r="665" spans="2:9" ht="25.5" x14ac:dyDescent="0.35">
      <c r="B665" s="563"/>
      <c r="C665" s="561" t="s">
        <v>23</v>
      </c>
      <c r="D665" s="591">
        <f>E663*D640</f>
        <v>139378.27290000004</v>
      </c>
      <c r="E665" s="591"/>
      <c r="F665" s="552"/>
      <c r="G665" s="550"/>
      <c r="H665" s="179"/>
      <c r="I665" s="190"/>
    </row>
    <row r="666" spans="2:9" ht="20.25" x14ac:dyDescent="0.3">
      <c r="B666" s="552"/>
      <c r="C666" s="562" t="s">
        <v>8</v>
      </c>
      <c r="D666" s="592">
        <f>D665/D639</f>
        <v>113.68537756933119</v>
      </c>
      <c r="E666" s="592"/>
      <c r="F666" s="552"/>
      <c r="G666" s="552"/>
      <c r="H666" s="210"/>
      <c r="I666" s="190"/>
    </row>
    <row r="667" spans="2:9" x14ac:dyDescent="0.3">
      <c r="B667" s="552"/>
      <c r="C667" s="562"/>
      <c r="D667" s="568"/>
      <c r="E667" s="568"/>
      <c r="F667" s="552"/>
      <c r="G667" s="552"/>
      <c r="H667" s="188"/>
      <c r="I667" s="190"/>
    </row>
    <row r="668" spans="2:9" x14ac:dyDescent="0.25">
      <c r="B668" s="182"/>
      <c r="C668" s="182"/>
      <c r="D668" s="182"/>
      <c r="E668" s="182"/>
      <c r="F668" s="182"/>
      <c r="G668" s="181"/>
      <c r="H668" s="181"/>
    </row>
    <row r="669" spans="2:9" x14ac:dyDescent="0.25">
      <c r="B669" s="182"/>
      <c r="C669" s="182"/>
      <c r="D669" s="182"/>
      <c r="E669" s="182"/>
      <c r="F669" s="182"/>
      <c r="G669" s="181"/>
      <c r="H669" s="181"/>
    </row>
    <row r="670" spans="2:9" x14ac:dyDescent="0.25">
      <c r="B670" s="182"/>
      <c r="C670" s="182"/>
      <c r="D670" s="182"/>
      <c r="E670" s="182"/>
      <c r="F670" s="182"/>
      <c r="G670" s="181"/>
      <c r="H670" s="181"/>
    </row>
    <row r="671" spans="2:9" x14ac:dyDescent="0.25">
      <c r="B671" s="182"/>
      <c r="C671" s="182"/>
      <c r="D671" s="182"/>
      <c r="E671" s="182"/>
      <c r="F671" s="182"/>
      <c r="G671" s="181"/>
      <c r="H671" s="181"/>
    </row>
    <row r="672" spans="2:9" x14ac:dyDescent="0.25">
      <c r="B672" s="182"/>
      <c r="C672" s="182"/>
      <c r="D672" s="182"/>
      <c r="E672" s="182"/>
      <c r="F672" s="182"/>
      <c r="G672" s="181"/>
      <c r="H672" s="181"/>
    </row>
    <row r="673" spans="2:10" x14ac:dyDescent="0.25">
      <c r="B673" s="182"/>
      <c r="C673" s="182"/>
      <c r="D673" s="182"/>
      <c r="E673" s="182"/>
      <c r="F673" s="182"/>
      <c r="G673" s="181"/>
      <c r="H673" s="181"/>
    </row>
    <row r="674" spans="2:10" s="552" customFormat="1" ht="60.75" customHeight="1" x14ac:dyDescent="0.25">
      <c r="G674" s="550"/>
      <c r="H674" s="550"/>
      <c r="J674" s="51"/>
    </row>
    <row r="675" spans="2:10" s="552" customFormat="1" ht="60.75" customHeight="1" x14ac:dyDescent="0.8">
      <c r="B675" s="614" t="s">
        <v>111</v>
      </c>
      <c r="C675" s="614"/>
      <c r="D675" s="614"/>
      <c r="E675" s="614"/>
      <c r="F675" s="614"/>
      <c r="G675" s="614"/>
      <c r="H675" s="614"/>
      <c r="J675" s="51"/>
    </row>
    <row r="676" spans="2:10" s="552" customFormat="1" ht="20.25" customHeight="1" x14ac:dyDescent="0.25">
      <c r="B676" s="615" t="s">
        <v>36</v>
      </c>
      <c r="C676" s="615"/>
      <c r="D676" s="615"/>
      <c r="E676" s="615"/>
      <c r="F676" s="615"/>
      <c r="G676" s="615"/>
      <c r="H676" s="504"/>
      <c r="J676" s="51"/>
    </row>
    <row r="677" spans="2:10" s="552" customFormat="1" ht="20.25" x14ac:dyDescent="0.25">
      <c r="B677" s="179"/>
      <c r="C677" s="588"/>
      <c r="D677" s="179"/>
      <c r="E677" s="179"/>
      <c r="F677" s="179"/>
      <c r="H677" s="179"/>
      <c r="J677" s="51"/>
    </row>
    <row r="678" spans="2:10" s="552" customFormat="1" ht="20.25" customHeight="1" x14ac:dyDescent="0.25">
      <c r="B678" s="179"/>
      <c r="C678" s="559" t="s">
        <v>5</v>
      </c>
      <c r="D678" s="551"/>
      <c r="E678" s="179"/>
      <c r="F678" s="179"/>
      <c r="G678" s="179"/>
      <c r="H678" s="179"/>
      <c r="J678" s="51"/>
    </row>
    <row r="679" spans="2:10" s="552" customFormat="1" ht="20.25" customHeight="1" x14ac:dyDescent="0.25">
      <c r="B679" s="555"/>
      <c r="C679" s="617" t="s">
        <v>15</v>
      </c>
      <c r="D679" s="623" t="s">
        <v>39</v>
      </c>
      <c r="E679" s="624"/>
      <c r="F679" s="624"/>
      <c r="G679" s="625"/>
      <c r="H679" s="526"/>
      <c r="J679" s="51"/>
    </row>
    <row r="680" spans="2:10" s="552" customFormat="1" ht="20.25" customHeight="1" x14ac:dyDescent="0.25">
      <c r="B680" s="555"/>
      <c r="C680" s="618"/>
      <c r="D680" s="623" t="s">
        <v>69</v>
      </c>
      <c r="E680" s="624"/>
      <c r="F680" s="624"/>
      <c r="G680" s="625"/>
      <c r="H680" s="526"/>
      <c r="J680" s="51"/>
    </row>
    <row r="681" spans="2:10" s="552" customFormat="1" ht="20.25" customHeight="1" x14ac:dyDescent="0.25">
      <c r="B681" s="555"/>
      <c r="C681" s="619"/>
      <c r="D681" s="623" t="s">
        <v>70</v>
      </c>
      <c r="E681" s="624"/>
      <c r="F681" s="624"/>
      <c r="G681" s="625"/>
      <c r="H681" s="526"/>
      <c r="J681" s="51"/>
    </row>
    <row r="682" spans="2:10" s="552" customFormat="1" ht="22.5" customHeight="1" x14ac:dyDescent="0.25">
      <c r="B682" s="179"/>
      <c r="C682" s="521" t="s">
        <v>12</v>
      </c>
      <c r="D682" s="534">
        <v>1.4</v>
      </c>
      <c r="E682" s="532"/>
      <c r="F682" s="555"/>
      <c r="G682" s="504"/>
      <c r="H682" s="504"/>
      <c r="J682" s="51"/>
    </row>
    <row r="683" spans="2:10" s="552" customFormat="1" ht="22.5" customHeight="1" x14ac:dyDescent="0.25">
      <c r="B683" s="179"/>
      <c r="C683" s="505" t="s">
        <v>9</v>
      </c>
      <c r="D683" s="535">
        <v>425</v>
      </c>
      <c r="E683" s="626" t="s">
        <v>16</v>
      </c>
      <c r="F683" s="609"/>
      <c r="G683" s="612">
        <f>D684/D683</f>
        <v>15.023505882352941</v>
      </c>
      <c r="H683" s="504"/>
      <c r="J683" s="51"/>
    </row>
    <row r="684" spans="2:10" s="552" customFormat="1" ht="22.5" x14ac:dyDescent="0.25">
      <c r="B684" s="179"/>
      <c r="C684" s="505" t="s">
        <v>10</v>
      </c>
      <c r="D684" s="535">
        <v>6384.99</v>
      </c>
      <c r="E684" s="627"/>
      <c r="F684" s="611"/>
      <c r="G684" s="613"/>
      <c r="H684" s="504"/>
      <c r="J684" s="51"/>
    </row>
    <row r="685" spans="2:10" s="552" customFormat="1" x14ac:dyDescent="0.25">
      <c r="B685" s="179"/>
      <c r="C685" s="523"/>
      <c r="D685" s="524"/>
      <c r="E685" s="533"/>
      <c r="F685" s="179"/>
      <c r="G685" s="179"/>
      <c r="H685" s="179"/>
      <c r="J685" s="51"/>
    </row>
    <row r="686" spans="2:10" s="552" customFormat="1" ht="20.25" x14ac:dyDescent="0.3">
      <c r="B686" s="179"/>
      <c r="C686" s="522" t="s">
        <v>7</v>
      </c>
      <c r="D686" s="536" t="s">
        <v>71</v>
      </c>
      <c r="E686" s="179"/>
      <c r="F686" s="179"/>
      <c r="G686" s="179"/>
      <c r="H686" s="179"/>
      <c r="J686" s="51"/>
    </row>
    <row r="687" spans="2:10" s="552" customFormat="1" ht="20.25" x14ac:dyDescent="0.3">
      <c r="B687" s="179"/>
      <c r="C687" s="522" t="s">
        <v>11</v>
      </c>
      <c r="D687" s="536">
        <v>50</v>
      </c>
      <c r="E687" s="179"/>
      <c r="F687" s="179"/>
      <c r="G687" s="179"/>
      <c r="H687" s="179"/>
      <c r="J687" s="51"/>
    </row>
    <row r="688" spans="2:10" s="552" customFormat="1" ht="22.5" x14ac:dyDescent="0.3">
      <c r="B688" s="179"/>
      <c r="C688" s="522" t="s">
        <v>13</v>
      </c>
      <c r="D688" s="544" t="s">
        <v>33</v>
      </c>
      <c r="E688" s="527"/>
      <c r="F688" s="179"/>
      <c r="G688" s="179"/>
      <c r="H688" s="179"/>
      <c r="J688" s="51"/>
    </row>
    <row r="689" spans="2:10" s="552" customFormat="1" ht="48" customHeight="1" thickBot="1" x14ac:dyDescent="0.3">
      <c r="B689" s="179"/>
      <c r="C689" s="528"/>
      <c r="D689" s="528"/>
      <c r="E689" s="179"/>
      <c r="F689" s="179"/>
      <c r="G689" s="179"/>
      <c r="H689" s="179"/>
      <c r="J689" s="51"/>
    </row>
    <row r="690" spans="2:10" s="552" customFormat="1" ht="48" customHeight="1" thickBot="1" x14ac:dyDescent="0.3">
      <c r="B690" s="629" t="s">
        <v>17</v>
      </c>
      <c r="C690" s="630"/>
      <c r="D690" s="518" t="s">
        <v>20</v>
      </c>
      <c r="E690" s="631" t="s">
        <v>22</v>
      </c>
      <c r="F690" s="632"/>
      <c r="G690" s="506" t="s">
        <v>21</v>
      </c>
      <c r="H690" s="504"/>
      <c r="J690" s="51"/>
    </row>
    <row r="691" spans="2:10" s="552" customFormat="1" ht="24" customHeight="1" thickBot="1" x14ac:dyDescent="0.3">
      <c r="B691" s="633" t="s">
        <v>35</v>
      </c>
      <c r="C691" s="634"/>
      <c r="D691" s="582">
        <v>50</v>
      </c>
      <c r="E691" s="575">
        <v>1.4</v>
      </c>
      <c r="F691" s="569" t="s">
        <v>24</v>
      </c>
      <c r="G691" s="574">
        <f>D691*E691</f>
        <v>70</v>
      </c>
      <c r="H691" s="635"/>
      <c r="J691" s="51"/>
    </row>
    <row r="692" spans="2:10" s="552" customFormat="1" ht="24" customHeight="1" thickBot="1" x14ac:dyDescent="0.3">
      <c r="B692" s="636" t="s">
        <v>18</v>
      </c>
      <c r="C692" s="637"/>
      <c r="D692" s="578">
        <v>97.44</v>
      </c>
      <c r="E692" s="576">
        <v>0.6</v>
      </c>
      <c r="F692" s="570" t="s">
        <v>25</v>
      </c>
      <c r="G692" s="574">
        <f t="shared" ref="G692:G700" si="15">D692*E692</f>
        <v>58.463999999999999</v>
      </c>
      <c r="H692" s="635"/>
      <c r="J692" s="51"/>
    </row>
    <row r="693" spans="2:10" s="552" customFormat="1" ht="24" customHeight="1" thickBot="1" x14ac:dyDescent="0.3">
      <c r="B693" s="638" t="s">
        <v>19</v>
      </c>
      <c r="C693" s="639"/>
      <c r="D693" s="581">
        <v>151.63</v>
      </c>
      <c r="E693" s="577">
        <v>0.6</v>
      </c>
      <c r="F693" s="571" t="s">
        <v>25</v>
      </c>
      <c r="G693" s="574">
        <f t="shared" si="15"/>
        <v>90.977999999999994</v>
      </c>
      <c r="H693" s="635"/>
      <c r="J693" s="51"/>
    </row>
    <row r="694" spans="2:10" s="552" customFormat="1" ht="24" customHeight="1" thickBot="1" x14ac:dyDescent="0.3">
      <c r="B694" s="633" t="s">
        <v>27</v>
      </c>
      <c r="C694" s="634"/>
      <c r="D694" s="583">
        <v>731.97</v>
      </c>
      <c r="E694" s="583"/>
      <c r="F694" s="573" t="s">
        <v>24</v>
      </c>
      <c r="G694" s="574">
        <f t="shared" si="15"/>
        <v>0</v>
      </c>
      <c r="H694" s="635"/>
      <c r="J694" s="51"/>
    </row>
    <row r="695" spans="2:10" s="552" customFormat="1" ht="24" customHeight="1" thickBot="1" x14ac:dyDescent="0.3">
      <c r="B695" s="636" t="s">
        <v>32</v>
      </c>
      <c r="C695" s="637"/>
      <c r="D695" s="578">
        <v>652.6</v>
      </c>
      <c r="E695" s="578">
        <v>2.8</v>
      </c>
      <c r="F695" s="570" t="s">
        <v>24</v>
      </c>
      <c r="G695" s="574">
        <f t="shared" si="15"/>
        <v>1827.28</v>
      </c>
      <c r="H695" s="635"/>
      <c r="J695" s="51"/>
    </row>
    <row r="696" spans="2:10" s="552" customFormat="1" ht="24" customHeight="1" thickBot="1" x14ac:dyDescent="0.3">
      <c r="B696" s="640" t="s">
        <v>26</v>
      </c>
      <c r="C696" s="641"/>
      <c r="D696" s="584">
        <v>526.99</v>
      </c>
      <c r="E696" s="579">
        <v>1.4</v>
      </c>
      <c r="F696" s="572" t="s">
        <v>24</v>
      </c>
      <c r="G696" s="574">
        <f t="shared" si="15"/>
        <v>737.78599999999994</v>
      </c>
      <c r="H696" s="635"/>
      <c r="J696" s="51"/>
    </row>
    <row r="697" spans="2:10" s="552" customFormat="1" ht="24" customHeight="1" thickBot="1" x14ac:dyDescent="0.3">
      <c r="B697" s="640" t="s">
        <v>28</v>
      </c>
      <c r="C697" s="641"/>
      <c r="D697" s="585">
        <v>5438.99</v>
      </c>
      <c r="E697" s="580"/>
      <c r="F697" s="572" t="s">
        <v>24</v>
      </c>
      <c r="G697" s="574">
        <f t="shared" si="15"/>
        <v>0</v>
      </c>
      <c r="H697" s="635"/>
      <c r="J697" s="51"/>
    </row>
    <row r="698" spans="2:10" s="552" customFormat="1" ht="24" customHeight="1" thickBot="1" x14ac:dyDescent="0.3">
      <c r="B698" s="640" t="s">
        <v>29</v>
      </c>
      <c r="C698" s="641"/>
      <c r="D698" s="585">
        <v>1672.77</v>
      </c>
      <c r="E698" s="580"/>
      <c r="F698" s="572" t="s">
        <v>24</v>
      </c>
      <c r="G698" s="574">
        <f t="shared" si="15"/>
        <v>0</v>
      </c>
      <c r="H698" s="635"/>
      <c r="J698" s="51"/>
    </row>
    <row r="699" spans="2:10" s="552" customFormat="1" ht="24" customHeight="1" thickBot="1" x14ac:dyDescent="0.3">
      <c r="B699" s="640" t="s">
        <v>31</v>
      </c>
      <c r="C699" s="641"/>
      <c r="D699" s="585">
        <v>548.24</v>
      </c>
      <c r="E699" s="580"/>
      <c r="F699" s="572" t="s">
        <v>24</v>
      </c>
      <c r="G699" s="574">
        <f t="shared" si="15"/>
        <v>0</v>
      </c>
      <c r="H699" s="635"/>
      <c r="J699" s="51"/>
    </row>
    <row r="700" spans="2:10" s="552" customFormat="1" ht="24" thickBot="1" x14ac:dyDescent="0.3">
      <c r="B700" s="638" t="s">
        <v>30</v>
      </c>
      <c r="C700" s="639"/>
      <c r="D700" s="586">
        <v>340.74</v>
      </c>
      <c r="E700" s="581"/>
      <c r="F700" s="571" t="s">
        <v>24</v>
      </c>
      <c r="G700" s="574">
        <f t="shared" si="15"/>
        <v>0</v>
      </c>
      <c r="H700" s="635"/>
      <c r="J700" s="51"/>
    </row>
    <row r="701" spans="2:10" s="552" customFormat="1" x14ac:dyDescent="0.25">
      <c r="B701" s="179"/>
      <c r="C701" s="507"/>
      <c r="D701" s="507"/>
      <c r="E701" s="508"/>
      <c r="F701" s="508"/>
      <c r="G701" s="179"/>
      <c r="H701" s="529"/>
      <c r="J701" s="51"/>
    </row>
    <row r="702" spans="2:10" s="552" customFormat="1" ht="25.5" x14ac:dyDescent="0.25">
      <c r="C702" s="559" t="s">
        <v>14</v>
      </c>
      <c r="D702" s="551"/>
      <c r="G702" s="550"/>
      <c r="H702" s="179"/>
      <c r="J702" s="51"/>
    </row>
    <row r="703" spans="2:10" s="552" customFormat="1" ht="20.25" x14ac:dyDescent="0.25">
      <c r="C703" s="590" t="s">
        <v>6</v>
      </c>
      <c r="D703" s="589" t="s">
        <v>0</v>
      </c>
      <c r="E703" s="554">
        <f>IF(G691&gt;0, ROUND((G691+D684)/D684,2), 0)</f>
        <v>1.01</v>
      </c>
      <c r="F703" s="554"/>
      <c r="G703" s="555"/>
      <c r="J703" s="51"/>
    </row>
    <row r="704" spans="2:10" s="552" customFormat="1" x14ac:dyDescent="0.25">
      <c r="C704" s="590"/>
      <c r="D704" s="589" t="s">
        <v>1</v>
      </c>
      <c r="E704" s="554">
        <f>IF(SUM(G692:G693)&gt;0,ROUND((G692+G693+D684)/D684,2),0)</f>
        <v>1.02</v>
      </c>
      <c r="F704" s="554"/>
      <c r="G704" s="556"/>
      <c r="H704" s="530"/>
      <c r="J704" s="51"/>
    </row>
    <row r="705" spans="2:10" s="552" customFormat="1" x14ac:dyDescent="0.25">
      <c r="C705" s="590"/>
      <c r="D705" s="589" t="s">
        <v>2</v>
      </c>
      <c r="E705" s="554">
        <f>IF(G694&gt;0,ROUND((G694+D684)/D684,2),0)</f>
        <v>0</v>
      </c>
      <c r="F705" s="557"/>
      <c r="G705" s="556"/>
      <c r="H705" s="179"/>
      <c r="J705" s="51"/>
    </row>
    <row r="706" spans="2:10" s="552" customFormat="1" x14ac:dyDescent="0.25">
      <c r="C706" s="590"/>
      <c r="D706" s="558" t="s">
        <v>3</v>
      </c>
      <c r="E706" s="565">
        <f>IF(SUM(G695:G700)&gt;0,ROUND((SUM(G695:G700)+D684)/D684,2),0)</f>
        <v>1.4</v>
      </c>
      <c r="F706" s="555"/>
      <c r="G706" s="556"/>
      <c r="H706" s="179"/>
      <c r="J706" s="51"/>
    </row>
    <row r="707" spans="2:10" s="552" customFormat="1" ht="25.5" x14ac:dyDescent="0.25">
      <c r="D707" s="566" t="s">
        <v>4</v>
      </c>
      <c r="E707" s="567">
        <f>SUM(E703:E706)-IF(VALUE(COUNTIF(E703:E706,"&gt;0"))=4,3,0)-IF(VALUE(COUNTIF(E703:E706,"&gt;0"))=3,2,0)-IF(VALUE(COUNTIF(E703:E706,"&gt;0"))=2,1,0)</f>
        <v>1.4300000000000002</v>
      </c>
      <c r="F707" s="564"/>
      <c r="G707" s="550"/>
      <c r="H707" s="179"/>
      <c r="J707" s="51"/>
    </row>
    <row r="708" spans="2:10" s="552" customFormat="1" x14ac:dyDescent="0.25">
      <c r="E708" s="560"/>
      <c r="G708" s="550"/>
      <c r="H708" s="179"/>
      <c r="J708" s="51"/>
    </row>
    <row r="709" spans="2:10" s="552" customFormat="1" ht="25.5" x14ac:dyDescent="0.35">
      <c r="B709" s="563"/>
      <c r="C709" s="561" t="s">
        <v>23</v>
      </c>
      <c r="D709" s="591">
        <f>E707*D684</f>
        <v>9130.5357000000004</v>
      </c>
      <c r="E709" s="591"/>
      <c r="G709" s="550"/>
      <c r="H709" s="179"/>
      <c r="J709" s="51"/>
    </row>
    <row r="710" spans="2:10" s="552" customFormat="1" ht="20.25" x14ac:dyDescent="0.3">
      <c r="C710" s="562" t="s">
        <v>8</v>
      </c>
      <c r="D710" s="592">
        <f>D709/D683</f>
        <v>21.483613411764708</v>
      </c>
      <c r="E710" s="592"/>
      <c r="H710" s="531"/>
      <c r="J710" s="51"/>
    </row>
    <row r="711" spans="2:10" s="552" customFormat="1" x14ac:dyDescent="0.3">
      <c r="C711" s="562"/>
      <c r="D711" s="587"/>
      <c r="E711" s="587"/>
      <c r="H711" s="550"/>
      <c r="J711" s="51"/>
    </row>
    <row r="712" spans="2:10" s="552" customFormat="1" x14ac:dyDescent="0.25">
      <c r="G712" s="550"/>
      <c r="H712" s="550"/>
      <c r="J712" s="51"/>
    </row>
    <row r="713" spans="2:10" s="552" customFormat="1" x14ac:dyDescent="0.25">
      <c r="G713" s="550"/>
      <c r="H713" s="550"/>
      <c r="J713" s="51"/>
    </row>
    <row r="714" spans="2:10" s="552" customFormat="1" x14ac:dyDescent="0.25">
      <c r="G714" s="550"/>
      <c r="H714" s="550"/>
      <c r="J714" s="51"/>
    </row>
    <row r="715" spans="2:10" s="552" customFormat="1" x14ac:dyDescent="0.25">
      <c r="G715" s="550"/>
      <c r="H715" s="550"/>
      <c r="J715" s="51"/>
    </row>
    <row r="716" spans="2:10" s="552" customFormat="1" x14ac:dyDescent="0.25">
      <c r="G716" s="550"/>
      <c r="H716" s="550"/>
      <c r="J716" s="51"/>
    </row>
    <row r="717" spans="2:10" s="552" customFormat="1" x14ac:dyDescent="0.25">
      <c r="G717" s="550"/>
      <c r="H717" s="550"/>
      <c r="J717" s="51"/>
    </row>
    <row r="718" spans="2:10" x14ac:dyDescent="0.25">
      <c r="B718" s="232"/>
      <c r="C718" s="232"/>
      <c r="D718" s="232"/>
      <c r="E718" s="232"/>
      <c r="F718" s="232"/>
      <c r="G718" s="231"/>
      <c r="H718" s="231"/>
    </row>
    <row r="719" spans="2:10" x14ac:dyDescent="0.25">
      <c r="B719" s="232"/>
      <c r="C719" s="232"/>
      <c r="D719" s="232"/>
      <c r="E719" s="232"/>
      <c r="F719" s="232"/>
      <c r="G719" s="231"/>
      <c r="H719" s="231"/>
    </row>
    <row r="720" spans="2:10" ht="60.75" x14ac:dyDescent="0.8">
      <c r="B720" s="614" t="s">
        <v>112</v>
      </c>
      <c r="C720" s="614"/>
      <c r="D720" s="614"/>
      <c r="E720" s="614"/>
      <c r="F720" s="614"/>
      <c r="G720" s="614"/>
      <c r="H720" s="614"/>
    </row>
    <row r="721" spans="2:9" ht="20.25" x14ac:dyDescent="0.25">
      <c r="B721" s="615" t="s">
        <v>36</v>
      </c>
      <c r="C721" s="615"/>
      <c r="D721" s="615"/>
      <c r="E721" s="615"/>
      <c r="F721" s="615"/>
      <c r="G721" s="615"/>
      <c r="H721" s="233"/>
    </row>
    <row r="722" spans="2:9" ht="20.25" x14ac:dyDescent="0.25">
      <c r="B722" s="179"/>
      <c r="C722" s="254"/>
      <c r="D722" s="179"/>
      <c r="E722" s="179"/>
      <c r="F722" s="179"/>
      <c r="G722" s="240"/>
      <c r="H722" s="179"/>
      <c r="I722" s="240"/>
    </row>
    <row r="723" spans="2:9" ht="25.5" x14ac:dyDescent="0.25">
      <c r="B723" s="179"/>
      <c r="C723" s="242" t="s">
        <v>5</v>
      </c>
      <c r="D723" s="239"/>
      <c r="E723" s="179"/>
      <c r="F723" s="179"/>
      <c r="G723" s="179"/>
      <c r="H723" s="179"/>
      <c r="I723" s="240"/>
    </row>
    <row r="724" spans="2:9" ht="20.25" x14ac:dyDescent="0.25">
      <c r="B724" s="241"/>
      <c r="C724" s="617" t="s">
        <v>15</v>
      </c>
      <c r="D724" s="623" t="s">
        <v>39</v>
      </c>
      <c r="E724" s="624"/>
      <c r="F724" s="624"/>
      <c r="G724" s="625"/>
      <c r="H724" s="255"/>
    </row>
    <row r="725" spans="2:9" ht="20.25" x14ac:dyDescent="0.25">
      <c r="B725" s="241"/>
      <c r="C725" s="618"/>
      <c r="D725" s="623" t="s">
        <v>69</v>
      </c>
      <c r="E725" s="624"/>
      <c r="F725" s="624"/>
      <c r="G725" s="625"/>
      <c r="H725" s="255"/>
    </row>
    <row r="726" spans="2:9" ht="20.25" x14ac:dyDescent="0.25">
      <c r="B726" s="241"/>
      <c r="C726" s="619"/>
      <c r="D726" s="628" t="s">
        <v>72</v>
      </c>
      <c r="E726" s="628"/>
      <c r="F726" s="628"/>
      <c r="G726" s="628"/>
      <c r="H726" s="255"/>
    </row>
    <row r="727" spans="2:9" x14ac:dyDescent="0.25">
      <c r="B727" s="179"/>
      <c r="C727" s="250" t="s">
        <v>12</v>
      </c>
      <c r="D727" s="263">
        <v>1.2</v>
      </c>
      <c r="E727" s="261"/>
      <c r="F727" s="241"/>
      <c r="G727" s="233"/>
      <c r="H727" s="233"/>
    </row>
    <row r="728" spans="2:9" ht="22.5" x14ac:dyDescent="0.25">
      <c r="B728" s="179"/>
      <c r="C728" s="234" t="s">
        <v>9</v>
      </c>
      <c r="D728" s="264">
        <v>560</v>
      </c>
      <c r="E728" s="608" t="s">
        <v>16</v>
      </c>
      <c r="F728" s="609"/>
      <c r="G728" s="612">
        <f>D729/D728</f>
        <v>30.358160714285713</v>
      </c>
      <c r="H728" s="233"/>
    </row>
    <row r="729" spans="2:9" ht="22.5" x14ac:dyDescent="0.25">
      <c r="B729" s="179"/>
      <c r="C729" s="234" t="s">
        <v>10</v>
      </c>
      <c r="D729" s="264">
        <v>17000.57</v>
      </c>
      <c r="E729" s="610"/>
      <c r="F729" s="611"/>
      <c r="G729" s="613"/>
      <c r="H729" s="233"/>
    </row>
    <row r="730" spans="2:9" x14ac:dyDescent="0.25">
      <c r="B730" s="179"/>
      <c r="C730" s="252"/>
      <c r="D730" s="253"/>
      <c r="E730" s="262"/>
      <c r="F730" s="179"/>
      <c r="G730" s="179"/>
      <c r="H730" s="179"/>
      <c r="I730" s="240"/>
    </row>
    <row r="731" spans="2:9" ht="20.25" x14ac:dyDescent="0.3">
      <c r="B731" s="179"/>
      <c r="C731" s="251" t="s">
        <v>7</v>
      </c>
      <c r="D731" s="265" t="s">
        <v>71</v>
      </c>
      <c r="E731" s="179"/>
      <c r="F731" s="179"/>
      <c r="G731" s="179"/>
      <c r="H731" s="179"/>
      <c r="I731" s="240"/>
    </row>
    <row r="732" spans="2:9" ht="20.25" x14ac:dyDescent="0.3">
      <c r="B732" s="179"/>
      <c r="C732" s="251" t="s">
        <v>11</v>
      </c>
      <c r="D732" s="265">
        <v>50</v>
      </c>
      <c r="E732" s="179"/>
      <c r="F732" s="179"/>
      <c r="G732" s="179"/>
      <c r="H732" s="179"/>
      <c r="I732" s="240"/>
    </row>
    <row r="733" spans="2:9" ht="22.5" x14ac:dyDescent="0.3">
      <c r="B733" s="179"/>
      <c r="C733" s="251" t="s">
        <v>13</v>
      </c>
      <c r="D733" s="273" t="s">
        <v>33</v>
      </c>
      <c r="E733" s="256"/>
      <c r="F733" s="179"/>
      <c r="G733" s="179"/>
      <c r="H733" s="179"/>
      <c r="I733" s="240"/>
    </row>
    <row r="734" spans="2:9" ht="21" thickBot="1" x14ac:dyDescent="0.3">
      <c r="B734" s="179"/>
      <c r="C734" s="257"/>
      <c r="D734" s="257"/>
      <c r="E734" s="179"/>
      <c r="F734" s="179"/>
      <c r="G734" s="179"/>
      <c r="H734" s="179"/>
      <c r="I734" s="240"/>
    </row>
    <row r="735" spans="2:9" ht="48" thickBot="1" x14ac:dyDescent="0.3">
      <c r="B735" s="593" t="s">
        <v>17</v>
      </c>
      <c r="C735" s="594"/>
      <c r="D735" s="247" t="s">
        <v>20</v>
      </c>
      <c r="E735" s="595" t="s">
        <v>22</v>
      </c>
      <c r="F735" s="596"/>
      <c r="G735" s="235" t="s">
        <v>21</v>
      </c>
      <c r="H735" s="233"/>
    </row>
    <row r="736" spans="2:9" ht="24" thickBot="1" x14ac:dyDescent="0.3">
      <c r="B736" s="597" t="s">
        <v>35</v>
      </c>
      <c r="C736" s="598"/>
      <c r="D736" s="274">
        <v>50</v>
      </c>
      <c r="E736" s="266">
        <v>1.2</v>
      </c>
      <c r="F736" s="243" t="s">
        <v>24</v>
      </c>
      <c r="G736" s="249">
        <f>D736*E736</f>
        <v>60</v>
      </c>
      <c r="H736" s="599"/>
    </row>
    <row r="737" spans="2:9" ht="24" thickBot="1" x14ac:dyDescent="0.3">
      <c r="B737" s="600" t="s">
        <v>18</v>
      </c>
      <c r="C737" s="601"/>
      <c r="D737" s="269">
        <v>97.44</v>
      </c>
      <c r="E737" s="267">
        <v>0.5</v>
      </c>
      <c r="F737" s="244" t="s">
        <v>25</v>
      </c>
      <c r="G737" s="574">
        <f t="shared" ref="G737:G745" si="16">D737*E737</f>
        <v>48.72</v>
      </c>
      <c r="H737" s="599"/>
    </row>
    <row r="738" spans="2:9" ht="24" thickBot="1" x14ac:dyDescent="0.3">
      <c r="B738" s="602" t="s">
        <v>19</v>
      </c>
      <c r="C738" s="603"/>
      <c r="D738" s="272">
        <v>151.63</v>
      </c>
      <c r="E738" s="268">
        <v>0.5</v>
      </c>
      <c r="F738" s="245" t="s">
        <v>25</v>
      </c>
      <c r="G738" s="574">
        <f t="shared" si="16"/>
        <v>75.814999999999998</v>
      </c>
      <c r="H738" s="599"/>
    </row>
    <row r="739" spans="2:9" ht="24" thickBot="1" x14ac:dyDescent="0.3">
      <c r="B739" s="604" t="s">
        <v>27</v>
      </c>
      <c r="C739" s="605"/>
      <c r="D739" s="275">
        <v>731.97</v>
      </c>
      <c r="E739" s="275"/>
      <c r="F739" s="248" t="s">
        <v>24</v>
      </c>
      <c r="G739" s="574">
        <f t="shared" si="16"/>
        <v>0</v>
      </c>
      <c r="H739" s="599"/>
    </row>
    <row r="740" spans="2:9" ht="24" thickBot="1" x14ac:dyDescent="0.3">
      <c r="B740" s="600" t="s">
        <v>32</v>
      </c>
      <c r="C740" s="601"/>
      <c r="D740" s="269">
        <v>652.6</v>
      </c>
      <c r="E740" s="269">
        <v>2.4</v>
      </c>
      <c r="F740" s="244" t="s">
        <v>24</v>
      </c>
      <c r="G740" s="574">
        <f t="shared" si="16"/>
        <v>1566.24</v>
      </c>
      <c r="H740" s="599"/>
    </row>
    <row r="741" spans="2:9" ht="24" thickBot="1" x14ac:dyDescent="0.3">
      <c r="B741" s="606" t="s">
        <v>26</v>
      </c>
      <c r="C741" s="607"/>
      <c r="D741" s="276">
        <v>526.99</v>
      </c>
      <c r="E741" s="270">
        <v>1.2</v>
      </c>
      <c r="F741" s="246" t="s">
        <v>24</v>
      </c>
      <c r="G741" s="574">
        <f t="shared" si="16"/>
        <v>632.38800000000003</v>
      </c>
      <c r="H741" s="599"/>
    </row>
    <row r="742" spans="2:9" ht="24" thickBot="1" x14ac:dyDescent="0.3">
      <c r="B742" s="606" t="s">
        <v>28</v>
      </c>
      <c r="C742" s="607"/>
      <c r="D742" s="277">
        <v>5438.99</v>
      </c>
      <c r="E742" s="271"/>
      <c r="F742" s="246" t="s">
        <v>24</v>
      </c>
      <c r="G742" s="574">
        <f t="shared" si="16"/>
        <v>0</v>
      </c>
      <c r="H742" s="599"/>
    </row>
    <row r="743" spans="2:9" ht="24" thickBot="1" x14ac:dyDescent="0.3">
      <c r="B743" s="606" t="s">
        <v>29</v>
      </c>
      <c r="C743" s="607"/>
      <c r="D743" s="277">
        <v>1672.77</v>
      </c>
      <c r="E743" s="271"/>
      <c r="F743" s="246" t="s">
        <v>24</v>
      </c>
      <c r="G743" s="574">
        <f t="shared" si="16"/>
        <v>0</v>
      </c>
      <c r="H743" s="599"/>
    </row>
    <row r="744" spans="2:9" ht="24" thickBot="1" x14ac:dyDescent="0.3">
      <c r="B744" s="606" t="s">
        <v>31</v>
      </c>
      <c r="C744" s="607"/>
      <c r="D744" s="277">
        <v>548.24</v>
      </c>
      <c r="E744" s="271"/>
      <c r="F744" s="246" t="s">
        <v>24</v>
      </c>
      <c r="G744" s="574">
        <f t="shared" si="16"/>
        <v>0</v>
      </c>
      <c r="H744" s="599"/>
    </row>
    <row r="745" spans="2:9" ht="24" thickBot="1" x14ac:dyDescent="0.3">
      <c r="B745" s="602" t="s">
        <v>30</v>
      </c>
      <c r="C745" s="603"/>
      <c r="D745" s="278">
        <v>340.74</v>
      </c>
      <c r="E745" s="272"/>
      <c r="F745" s="245" t="s">
        <v>24</v>
      </c>
      <c r="G745" s="574">
        <f t="shared" si="16"/>
        <v>0</v>
      </c>
      <c r="H745" s="599"/>
    </row>
    <row r="746" spans="2:9" x14ac:dyDescent="0.25">
      <c r="B746" s="179"/>
      <c r="C746" s="236"/>
      <c r="D746" s="236"/>
      <c r="E746" s="237"/>
      <c r="F746" s="237"/>
      <c r="G746" s="179"/>
      <c r="H746" s="258"/>
      <c r="I746" s="240"/>
    </row>
    <row r="747" spans="2:9" ht="25.5" x14ac:dyDescent="0.25">
      <c r="B747" s="552"/>
      <c r="C747" s="559" t="s">
        <v>14</v>
      </c>
      <c r="D747" s="551"/>
      <c r="E747" s="552"/>
      <c r="F747" s="552"/>
      <c r="G747" s="550"/>
      <c r="H747" s="179"/>
      <c r="I747" s="240"/>
    </row>
    <row r="748" spans="2:9" ht="20.25" x14ac:dyDescent="0.25">
      <c r="B748" s="552"/>
      <c r="C748" s="590" t="s">
        <v>6</v>
      </c>
      <c r="D748" s="553" t="s">
        <v>0</v>
      </c>
      <c r="E748" s="554">
        <f>IF(G736&gt;0, ROUND((G736+D729)/D729,2), 0)</f>
        <v>1</v>
      </c>
      <c r="F748" s="554"/>
      <c r="G748" s="555"/>
      <c r="H748" s="240"/>
      <c r="I748" s="240"/>
    </row>
    <row r="749" spans="2:9" x14ac:dyDescent="0.25">
      <c r="B749" s="552"/>
      <c r="C749" s="590"/>
      <c r="D749" s="553" t="s">
        <v>1</v>
      </c>
      <c r="E749" s="554">
        <f>IF(SUM(G737:G738)&gt;0,ROUND((G737+G738+D729)/D729,2),0)</f>
        <v>1.01</v>
      </c>
      <c r="F749" s="554"/>
      <c r="G749" s="556"/>
      <c r="H749" s="259"/>
      <c r="I749" s="240"/>
    </row>
    <row r="750" spans="2:9" x14ac:dyDescent="0.25">
      <c r="B750" s="552"/>
      <c r="C750" s="590"/>
      <c r="D750" s="553" t="s">
        <v>2</v>
      </c>
      <c r="E750" s="554">
        <f>IF(G739&gt;0,ROUND((G739+D729)/D729,2),0)</f>
        <v>0</v>
      </c>
      <c r="F750" s="557"/>
      <c r="G750" s="556"/>
      <c r="H750" s="179"/>
      <c r="I750" s="240"/>
    </row>
    <row r="751" spans="2:9" x14ac:dyDescent="0.25">
      <c r="B751" s="552"/>
      <c r="C751" s="590"/>
      <c r="D751" s="558" t="s">
        <v>3</v>
      </c>
      <c r="E751" s="565">
        <f>IF(SUM(G740:G745)&gt;0,ROUND((SUM(G740:G745)+D729)/D729,2),0)</f>
        <v>1.1299999999999999</v>
      </c>
      <c r="F751" s="555"/>
      <c r="G751" s="556"/>
      <c r="H751" s="179"/>
      <c r="I751" s="240"/>
    </row>
    <row r="752" spans="2:9" ht="25.5" x14ac:dyDescent="0.25">
      <c r="B752" s="552"/>
      <c r="C752" s="552"/>
      <c r="D752" s="566" t="s">
        <v>4</v>
      </c>
      <c r="E752" s="567">
        <f>SUM(E748:E751)-IF(VALUE(COUNTIF(E748:E751,"&gt;0"))=4,3,0)-IF(VALUE(COUNTIF(E748:E751,"&gt;0"))=3,2,0)-IF(VALUE(COUNTIF(E748:E751,"&gt;0"))=2,1,0)</f>
        <v>1.1399999999999997</v>
      </c>
      <c r="F752" s="564"/>
      <c r="G752" s="550"/>
      <c r="H752" s="179"/>
      <c r="I752" s="240"/>
    </row>
    <row r="753" spans="2:9" x14ac:dyDescent="0.25">
      <c r="B753" s="552"/>
      <c r="C753" s="552"/>
      <c r="D753" s="552"/>
      <c r="E753" s="560"/>
      <c r="F753" s="552"/>
      <c r="G753" s="550"/>
      <c r="H753" s="179"/>
      <c r="I753" s="240"/>
    </row>
    <row r="754" spans="2:9" ht="25.5" x14ac:dyDescent="0.35">
      <c r="B754" s="563"/>
      <c r="C754" s="561" t="s">
        <v>23</v>
      </c>
      <c r="D754" s="591">
        <f>E752*D729</f>
        <v>19380.649799999996</v>
      </c>
      <c r="E754" s="591"/>
      <c r="F754" s="552"/>
      <c r="G754" s="550"/>
      <c r="H754" s="179"/>
      <c r="I754" s="240"/>
    </row>
    <row r="755" spans="2:9" ht="20.25" x14ac:dyDescent="0.3">
      <c r="B755" s="552"/>
      <c r="C755" s="562" t="s">
        <v>8</v>
      </c>
      <c r="D755" s="592">
        <f>D754/D728</f>
        <v>34.608303214285705</v>
      </c>
      <c r="E755" s="592"/>
      <c r="F755" s="552"/>
      <c r="G755" s="552"/>
      <c r="H755" s="260"/>
      <c r="I755" s="240"/>
    </row>
    <row r="756" spans="2:9" x14ac:dyDescent="0.3">
      <c r="B756" s="552"/>
      <c r="C756" s="562"/>
      <c r="D756" s="568"/>
      <c r="E756" s="568"/>
      <c r="F756" s="552"/>
      <c r="G756" s="552"/>
      <c r="H756" s="238"/>
      <c r="I756" s="240"/>
    </row>
    <row r="757" spans="2:9" x14ac:dyDescent="0.25">
      <c r="B757" s="232"/>
      <c r="C757" s="232"/>
      <c r="D757" s="232"/>
      <c r="E757" s="232"/>
      <c r="F757" s="232"/>
      <c r="G757" s="231"/>
      <c r="H757" s="231"/>
    </row>
    <row r="758" spans="2:9" x14ac:dyDescent="0.25">
      <c r="B758" s="232"/>
      <c r="C758" s="232"/>
      <c r="D758" s="232"/>
      <c r="E758" s="232"/>
      <c r="F758" s="232"/>
      <c r="G758" s="231"/>
      <c r="H758" s="231"/>
    </row>
    <row r="759" spans="2:9" x14ac:dyDescent="0.25">
      <c r="B759" s="232"/>
      <c r="C759" s="232"/>
      <c r="D759" s="232"/>
      <c r="E759" s="232"/>
      <c r="F759" s="232"/>
      <c r="G759" s="231"/>
      <c r="H759" s="231"/>
    </row>
    <row r="760" spans="2:9" x14ac:dyDescent="0.25">
      <c r="B760" s="232"/>
      <c r="C760" s="232"/>
      <c r="D760" s="232"/>
      <c r="E760" s="232"/>
      <c r="F760" s="232"/>
      <c r="G760" s="231"/>
      <c r="H760" s="231"/>
    </row>
    <row r="761" spans="2:9" x14ac:dyDescent="0.25">
      <c r="B761" s="232"/>
      <c r="C761" s="232"/>
      <c r="D761" s="232"/>
      <c r="E761" s="232"/>
      <c r="F761" s="232"/>
      <c r="G761" s="231"/>
      <c r="H761" s="231"/>
    </row>
    <row r="762" spans="2:9" x14ac:dyDescent="0.25">
      <c r="B762" s="232"/>
      <c r="C762" s="232"/>
      <c r="D762" s="232"/>
      <c r="E762" s="232"/>
      <c r="F762" s="232"/>
      <c r="G762" s="231"/>
      <c r="H762" s="231"/>
    </row>
    <row r="763" spans="2:9" x14ac:dyDescent="0.25">
      <c r="B763" s="232"/>
      <c r="C763" s="232"/>
      <c r="D763" s="232"/>
      <c r="E763" s="232"/>
      <c r="F763" s="232"/>
      <c r="G763" s="231"/>
      <c r="H763" s="231"/>
    </row>
    <row r="764" spans="2:9" x14ac:dyDescent="0.25">
      <c r="B764" s="232"/>
      <c r="C764" s="232"/>
      <c r="D764" s="232"/>
      <c r="E764" s="232"/>
      <c r="F764" s="232"/>
      <c r="G764" s="231"/>
      <c r="H764" s="231"/>
    </row>
    <row r="765" spans="2:9" ht="60.75" x14ac:dyDescent="0.8">
      <c r="B765" s="614" t="s">
        <v>113</v>
      </c>
      <c r="C765" s="614"/>
      <c r="D765" s="614"/>
      <c r="E765" s="614"/>
      <c r="F765" s="614"/>
      <c r="G765" s="614"/>
      <c r="H765" s="614"/>
    </row>
    <row r="766" spans="2:9" ht="20.25" x14ac:dyDescent="0.25">
      <c r="B766" s="615" t="s">
        <v>36</v>
      </c>
      <c r="C766" s="615"/>
      <c r="D766" s="615"/>
      <c r="E766" s="615"/>
      <c r="F766" s="615"/>
      <c r="G766" s="615"/>
      <c r="H766" s="233"/>
    </row>
    <row r="767" spans="2:9" ht="20.25" x14ac:dyDescent="0.25">
      <c r="B767" s="179"/>
      <c r="C767" s="254"/>
      <c r="D767" s="179"/>
      <c r="E767" s="179"/>
      <c r="F767" s="179"/>
      <c r="G767" s="240"/>
      <c r="H767" s="179"/>
      <c r="I767" s="240"/>
    </row>
    <row r="768" spans="2:9" ht="25.5" x14ac:dyDescent="0.25">
      <c r="B768" s="179"/>
      <c r="C768" s="242" t="s">
        <v>5</v>
      </c>
      <c r="D768" s="239"/>
      <c r="E768" s="179"/>
      <c r="F768" s="179"/>
      <c r="G768" s="179"/>
      <c r="H768" s="179"/>
      <c r="I768" s="240"/>
    </row>
    <row r="769" spans="2:9" ht="20.25" x14ac:dyDescent="0.25">
      <c r="B769" s="241"/>
      <c r="C769" s="617" t="s">
        <v>15</v>
      </c>
      <c r="D769" s="623" t="s">
        <v>39</v>
      </c>
      <c r="E769" s="624"/>
      <c r="F769" s="624"/>
      <c r="G769" s="625"/>
      <c r="H769" s="255"/>
    </row>
    <row r="770" spans="2:9" ht="20.25" x14ac:dyDescent="0.25">
      <c r="B770" s="241"/>
      <c r="C770" s="618"/>
      <c r="D770" s="623" t="s">
        <v>69</v>
      </c>
      <c r="E770" s="624"/>
      <c r="F770" s="624"/>
      <c r="G770" s="625"/>
      <c r="H770" s="255"/>
    </row>
    <row r="771" spans="2:9" ht="20.25" x14ac:dyDescent="0.25">
      <c r="B771" s="241"/>
      <c r="C771" s="619"/>
      <c r="D771" s="628" t="s">
        <v>73</v>
      </c>
      <c r="E771" s="628"/>
      <c r="F771" s="628"/>
      <c r="G771" s="628"/>
      <c r="H771" s="255"/>
    </row>
    <row r="772" spans="2:9" x14ac:dyDescent="0.25">
      <c r="B772" s="179"/>
      <c r="C772" s="250" t="s">
        <v>12</v>
      </c>
      <c r="D772" s="263">
        <v>1.8</v>
      </c>
      <c r="E772" s="261"/>
      <c r="F772" s="241"/>
      <c r="G772" s="233"/>
      <c r="H772" s="233"/>
    </row>
    <row r="773" spans="2:9" ht="22.5" x14ac:dyDescent="0.25">
      <c r="B773" s="179"/>
      <c r="C773" s="234" t="s">
        <v>9</v>
      </c>
      <c r="D773" s="264">
        <v>246</v>
      </c>
      <c r="E773" s="608" t="s">
        <v>16</v>
      </c>
      <c r="F773" s="609"/>
      <c r="G773" s="612">
        <f>D774/D773</f>
        <v>83.481585365853661</v>
      </c>
      <c r="H773" s="233"/>
    </row>
    <row r="774" spans="2:9" ht="22.5" x14ac:dyDescent="0.25">
      <c r="B774" s="179"/>
      <c r="C774" s="234" t="s">
        <v>10</v>
      </c>
      <c r="D774" s="264">
        <v>20536.47</v>
      </c>
      <c r="E774" s="610"/>
      <c r="F774" s="611"/>
      <c r="G774" s="613"/>
      <c r="H774" s="233"/>
    </row>
    <row r="775" spans="2:9" x14ac:dyDescent="0.25">
      <c r="B775" s="179"/>
      <c r="C775" s="252"/>
      <c r="D775" s="253"/>
      <c r="E775" s="262"/>
      <c r="F775" s="179"/>
      <c r="G775" s="179"/>
      <c r="H775" s="179"/>
      <c r="I775" s="240"/>
    </row>
    <row r="776" spans="2:9" ht="20.25" x14ac:dyDescent="0.3">
      <c r="B776" s="179"/>
      <c r="C776" s="251" t="s">
        <v>7</v>
      </c>
      <c r="D776" s="265" t="s">
        <v>74</v>
      </c>
      <c r="E776" s="179"/>
      <c r="F776" s="179"/>
      <c r="G776" s="179"/>
      <c r="H776" s="179"/>
      <c r="I776" s="240"/>
    </row>
    <row r="777" spans="2:9" ht="20.25" x14ac:dyDescent="0.3">
      <c r="B777" s="179"/>
      <c r="C777" s="251" t="s">
        <v>11</v>
      </c>
      <c r="D777" s="265">
        <v>65</v>
      </c>
      <c r="E777" s="179"/>
      <c r="F777" s="179"/>
      <c r="G777" s="179"/>
      <c r="H777" s="179"/>
      <c r="I777" s="240"/>
    </row>
    <row r="778" spans="2:9" ht="22.5" x14ac:dyDescent="0.3">
      <c r="B778" s="179"/>
      <c r="C778" s="251" t="s">
        <v>13</v>
      </c>
      <c r="D778" s="273" t="s">
        <v>33</v>
      </c>
      <c r="E778" s="256"/>
      <c r="F778" s="179"/>
      <c r="G778" s="179"/>
      <c r="H778" s="179"/>
      <c r="I778" s="240"/>
    </row>
    <row r="779" spans="2:9" ht="21" thickBot="1" x14ac:dyDescent="0.3">
      <c r="B779" s="179"/>
      <c r="C779" s="257"/>
      <c r="D779" s="257"/>
      <c r="E779" s="179"/>
      <c r="F779" s="179"/>
      <c r="G779" s="179"/>
      <c r="H779" s="179"/>
      <c r="I779" s="240"/>
    </row>
    <row r="780" spans="2:9" ht="48" thickBot="1" x14ac:dyDescent="0.3">
      <c r="B780" s="593" t="s">
        <v>17</v>
      </c>
      <c r="C780" s="594"/>
      <c r="D780" s="247" t="s">
        <v>20</v>
      </c>
      <c r="E780" s="595" t="s">
        <v>22</v>
      </c>
      <c r="F780" s="596"/>
      <c r="G780" s="235" t="s">
        <v>21</v>
      </c>
      <c r="H780" s="233"/>
    </row>
    <row r="781" spans="2:9" ht="24" thickBot="1" x14ac:dyDescent="0.3">
      <c r="B781" s="597" t="s">
        <v>35</v>
      </c>
      <c r="C781" s="598"/>
      <c r="D781" s="274">
        <v>50</v>
      </c>
      <c r="E781" s="266">
        <v>1.8</v>
      </c>
      <c r="F781" s="243" t="s">
        <v>24</v>
      </c>
      <c r="G781" s="249">
        <f>D781*E781</f>
        <v>90</v>
      </c>
      <c r="H781" s="599"/>
    </row>
    <row r="782" spans="2:9" ht="24" thickBot="1" x14ac:dyDescent="0.3">
      <c r="B782" s="600" t="s">
        <v>18</v>
      </c>
      <c r="C782" s="601"/>
      <c r="D782" s="269">
        <v>97.44</v>
      </c>
      <c r="E782" s="267">
        <v>0.6</v>
      </c>
      <c r="F782" s="244" t="s">
        <v>25</v>
      </c>
      <c r="G782" s="574">
        <f t="shared" ref="G782:G790" si="17">D782*E782</f>
        <v>58.463999999999999</v>
      </c>
      <c r="H782" s="599"/>
    </row>
    <row r="783" spans="2:9" ht="24" thickBot="1" x14ac:dyDescent="0.3">
      <c r="B783" s="602" t="s">
        <v>19</v>
      </c>
      <c r="C783" s="603"/>
      <c r="D783" s="272">
        <v>151.63</v>
      </c>
      <c r="E783" s="268">
        <v>0.6</v>
      </c>
      <c r="F783" s="245" t="s">
        <v>25</v>
      </c>
      <c r="G783" s="574">
        <f t="shared" si="17"/>
        <v>90.977999999999994</v>
      </c>
      <c r="H783" s="599"/>
    </row>
    <row r="784" spans="2:9" ht="24" thickBot="1" x14ac:dyDescent="0.3">
      <c r="B784" s="604" t="s">
        <v>27</v>
      </c>
      <c r="C784" s="605"/>
      <c r="D784" s="275">
        <v>731.97</v>
      </c>
      <c r="E784" s="275"/>
      <c r="F784" s="248" t="s">
        <v>24</v>
      </c>
      <c r="G784" s="574">
        <f t="shared" si="17"/>
        <v>0</v>
      </c>
      <c r="H784" s="599"/>
    </row>
    <row r="785" spans="2:9" ht="24" thickBot="1" x14ac:dyDescent="0.3">
      <c r="B785" s="600" t="s">
        <v>32</v>
      </c>
      <c r="C785" s="601"/>
      <c r="D785" s="269">
        <v>652.6</v>
      </c>
      <c r="E785" s="269">
        <v>3.6</v>
      </c>
      <c r="F785" s="244" t="s">
        <v>24</v>
      </c>
      <c r="G785" s="574">
        <f t="shared" si="17"/>
        <v>2349.36</v>
      </c>
      <c r="H785" s="599"/>
    </row>
    <row r="786" spans="2:9" ht="24" thickBot="1" x14ac:dyDescent="0.3">
      <c r="B786" s="606" t="s">
        <v>26</v>
      </c>
      <c r="C786" s="607"/>
      <c r="D786" s="276">
        <v>526.99</v>
      </c>
      <c r="E786" s="270"/>
      <c r="F786" s="246" t="s">
        <v>24</v>
      </c>
      <c r="G786" s="574">
        <f t="shared" si="17"/>
        <v>0</v>
      </c>
      <c r="H786" s="599"/>
    </row>
    <row r="787" spans="2:9" ht="24" thickBot="1" x14ac:dyDescent="0.3">
      <c r="B787" s="606" t="s">
        <v>28</v>
      </c>
      <c r="C787" s="607"/>
      <c r="D787" s="277">
        <v>5438.99</v>
      </c>
      <c r="E787" s="271">
        <v>1.8</v>
      </c>
      <c r="F787" s="246" t="s">
        <v>24</v>
      </c>
      <c r="G787" s="574">
        <f t="shared" si="17"/>
        <v>9790.1820000000007</v>
      </c>
      <c r="H787" s="599"/>
    </row>
    <row r="788" spans="2:9" ht="24" thickBot="1" x14ac:dyDescent="0.3">
      <c r="B788" s="606" t="s">
        <v>29</v>
      </c>
      <c r="C788" s="607"/>
      <c r="D788" s="277">
        <v>1672.77</v>
      </c>
      <c r="E788" s="271">
        <v>1.8</v>
      </c>
      <c r="F788" s="246" t="s">
        <v>24</v>
      </c>
      <c r="G788" s="574">
        <f t="shared" si="17"/>
        <v>3010.9859999999999</v>
      </c>
      <c r="H788" s="599"/>
    </row>
    <row r="789" spans="2:9" ht="24" thickBot="1" x14ac:dyDescent="0.3">
      <c r="B789" s="606" t="s">
        <v>31</v>
      </c>
      <c r="C789" s="607"/>
      <c r="D789" s="277">
        <v>548.24</v>
      </c>
      <c r="E789" s="271">
        <v>1.8</v>
      </c>
      <c r="F789" s="246" t="s">
        <v>24</v>
      </c>
      <c r="G789" s="574">
        <f t="shared" si="17"/>
        <v>986.83199999999999</v>
      </c>
      <c r="H789" s="599"/>
    </row>
    <row r="790" spans="2:9" ht="24" thickBot="1" x14ac:dyDescent="0.3">
      <c r="B790" s="602" t="s">
        <v>30</v>
      </c>
      <c r="C790" s="603"/>
      <c r="D790" s="278">
        <v>340.74</v>
      </c>
      <c r="E790" s="272">
        <v>18</v>
      </c>
      <c r="F790" s="245" t="s">
        <v>24</v>
      </c>
      <c r="G790" s="574">
        <f t="shared" si="17"/>
        <v>6133.32</v>
      </c>
      <c r="H790" s="599"/>
    </row>
    <row r="791" spans="2:9" x14ac:dyDescent="0.25">
      <c r="B791" s="179"/>
      <c r="C791" s="236"/>
      <c r="D791" s="236"/>
      <c r="E791" s="237"/>
      <c r="F791" s="237"/>
      <c r="G791" s="179"/>
      <c r="H791" s="258"/>
      <c r="I791" s="240"/>
    </row>
    <row r="792" spans="2:9" ht="25.5" x14ac:dyDescent="0.25">
      <c r="B792" s="552"/>
      <c r="C792" s="559" t="s">
        <v>14</v>
      </c>
      <c r="D792" s="551"/>
      <c r="E792" s="552"/>
      <c r="F792" s="552"/>
      <c r="G792" s="550"/>
      <c r="H792" s="179"/>
      <c r="I792" s="240"/>
    </row>
    <row r="793" spans="2:9" ht="20.25" x14ac:dyDescent="0.25">
      <c r="B793" s="552"/>
      <c r="C793" s="590" t="s">
        <v>6</v>
      </c>
      <c r="D793" s="553" t="s">
        <v>0</v>
      </c>
      <c r="E793" s="554">
        <f>IF(G781&gt;0, ROUND((G781+D774)/D774,2), 0)</f>
        <v>1</v>
      </c>
      <c r="F793" s="554"/>
      <c r="G793" s="555"/>
      <c r="H793" s="240"/>
      <c r="I793" s="240"/>
    </row>
    <row r="794" spans="2:9" x14ac:dyDescent="0.25">
      <c r="B794" s="552"/>
      <c r="C794" s="590"/>
      <c r="D794" s="553" t="s">
        <v>1</v>
      </c>
      <c r="E794" s="554">
        <f>IF(SUM(G782:G783)&gt;0,ROUND((G782+G783+D774)/D774,2),0)</f>
        <v>1.01</v>
      </c>
      <c r="F794" s="554"/>
      <c r="G794" s="556"/>
      <c r="H794" s="259"/>
      <c r="I794" s="240"/>
    </row>
    <row r="795" spans="2:9" x14ac:dyDescent="0.25">
      <c r="B795" s="552"/>
      <c r="C795" s="590"/>
      <c r="D795" s="553" t="s">
        <v>2</v>
      </c>
      <c r="E795" s="554">
        <f>IF(G784&gt;0,ROUND((G784+D774)/D774,2),0)</f>
        <v>0</v>
      </c>
      <c r="F795" s="557"/>
      <c r="G795" s="556"/>
      <c r="H795" s="179"/>
      <c r="I795" s="240"/>
    </row>
    <row r="796" spans="2:9" x14ac:dyDescent="0.25">
      <c r="B796" s="552"/>
      <c r="C796" s="590"/>
      <c r="D796" s="558" t="s">
        <v>3</v>
      </c>
      <c r="E796" s="565">
        <f>IF(SUM(G785:G790)&gt;0,ROUND((SUM(G785:G790)+D774)/D774,2),0)</f>
        <v>2.08</v>
      </c>
      <c r="F796" s="555"/>
      <c r="G796" s="556"/>
      <c r="H796" s="179"/>
      <c r="I796" s="240"/>
    </row>
    <row r="797" spans="2:9" ht="25.5" x14ac:dyDescent="0.25">
      <c r="B797" s="552"/>
      <c r="C797" s="552"/>
      <c r="D797" s="566" t="s">
        <v>4</v>
      </c>
      <c r="E797" s="567">
        <f>SUM(E793:E796)-IF(VALUE(COUNTIF(E793:E796,"&gt;0"))=4,3,0)-IF(VALUE(COUNTIF(E793:E796,"&gt;0"))=3,2,0)-IF(VALUE(COUNTIF(E793:E796,"&gt;0"))=2,1,0)</f>
        <v>2.09</v>
      </c>
      <c r="F797" s="564"/>
      <c r="G797" s="550"/>
      <c r="H797" s="179"/>
      <c r="I797" s="240"/>
    </row>
    <row r="798" spans="2:9" x14ac:dyDescent="0.25">
      <c r="B798" s="552"/>
      <c r="C798" s="552"/>
      <c r="D798" s="552"/>
      <c r="E798" s="560"/>
      <c r="F798" s="552"/>
      <c r="G798" s="550"/>
      <c r="H798" s="179"/>
      <c r="I798" s="240"/>
    </row>
    <row r="799" spans="2:9" ht="25.5" x14ac:dyDescent="0.35">
      <c r="B799" s="563"/>
      <c r="C799" s="561" t="s">
        <v>23</v>
      </c>
      <c r="D799" s="591">
        <f>E797*D774</f>
        <v>42921.222300000001</v>
      </c>
      <c r="E799" s="591"/>
      <c r="F799" s="552"/>
      <c r="G799" s="550"/>
      <c r="H799" s="179"/>
      <c r="I799" s="240"/>
    </row>
    <row r="800" spans="2:9" ht="20.25" x14ac:dyDescent="0.3">
      <c r="B800" s="552"/>
      <c r="C800" s="562" t="s">
        <v>8</v>
      </c>
      <c r="D800" s="592">
        <f>D799/D773</f>
        <v>174.47651341463416</v>
      </c>
      <c r="E800" s="592"/>
      <c r="F800" s="552"/>
      <c r="G800" s="552"/>
      <c r="H800" s="260"/>
      <c r="I800" s="240"/>
    </row>
    <row r="801" spans="2:8" x14ac:dyDescent="0.3">
      <c r="B801" s="552"/>
      <c r="C801" s="562"/>
      <c r="D801" s="568"/>
      <c r="E801" s="568"/>
      <c r="F801" s="552"/>
      <c r="G801" s="552"/>
      <c r="H801" s="231"/>
    </row>
    <row r="802" spans="2:8" x14ac:dyDescent="0.25">
      <c r="B802" s="232"/>
      <c r="C802" s="232"/>
      <c r="D802" s="232"/>
      <c r="E802" s="232"/>
      <c r="F802" s="232"/>
      <c r="G802" s="231"/>
      <c r="H802" s="231"/>
    </row>
    <row r="803" spans="2:8" x14ac:dyDescent="0.25">
      <c r="B803" s="232"/>
      <c r="C803" s="232"/>
      <c r="D803" s="232"/>
      <c r="E803" s="232"/>
      <c r="F803" s="232"/>
      <c r="G803" s="231"/>
      <c r="H803" s="231"/>
    </row>
    <row r="804" spans="2:8" x14ac:dyDescent="0.25">
      <c r="B804" s="232"/>
      <c r="C804" s="232"/>
      <c r="D804" s="232"/>
      <c r="E804" s="232"/>
      <c r="F804" s="232"/>
      <c r="G804" s="231"/>
      <c r="H804" s="231"/>
    </row>
    <row r="805" spans="2:8" x14ac:dyDescent="0.25">
      <c r="B805" s="232"/>
      <c r="C805" s="232"/>
      <c r="D805" s="232"/>
      <c r="E805" s="232"/>
      <c r="F805" s="232"/>
      <c r="G805" s="231"/>
      <c r="H805" s="231"/>
    </row>
    <row r="806" spans="2:8" x14ac:dyDescent="0.25">
      <c r="B806" s="232"/>
      <c r="C806" s="232"/>
      <c r="D806" s="232"/>
      <c r="E806" s="232"/>
      <c r="F806" s="232"/>
      <c r="G806" s="231"/>
      <c r="H806" s="231"/>
    </row>
    <row r="807" spans="2:8" x14ac:dyDescent="0.25">
      <c r="B807" s="232"/>
      <c r="C807" s="232"/>
      <c r="D807" s="232"/>
      <c r="E807" s="232"/>
      <c r="F807" s="232"/>
      <c r="G807" s="231"/>
      <c r="H807" s="231"/>
    </row>
    <row r="808" spans="2:8" x14ac:dyDescent="0.25">
      <c r="B808" s="232"/>
      <c r="C808" s="232"/>
      <c r="D808" s="232"/>
      <c r="E808" s="232"/>
      <c r="F808" s="232"/>
      <c r="G808" s="231"/>
      <c r="H808" s="231"/>
    </row>
    <row r="809" spans="2:8" x14ac:dyDescent="0.25">
      <c r="B809" s="232"/>
      <c r="C809" s="232"/>
      <c r="D809" s="232"/>
      <c r="E809" s="232"/>
      <c r="F809" s="232"/>
      <c r="G809" s="231"/>
      <c r="H809" s="231"/>
    </row>
    <row r="810" spans="2:8" ht="60.75" x14ac:dyDescent="0.8">
      <c r="B810" s="614" t="s">
        <v>114</v>
      </c>
      <c r="C810" s="614"/>
      <c r="D810" s="614"/>
      <c r="E810" s="614"/>
      <c r="F810" s="614"/>
      <c r="G810" s="614"/>
      <c r="H810" s="614"/>
    </row>
    <row r="811" spans="2:8" ht="20.25" x14ac:dyDescent="0.25">
      <c r="B811" s="615" t="s">
        <v>36</v>
      </c>
      <c r="C811" s="615"/>
      <c r="D811" s="615"/>
      <c r="E811" s="615"/>
      <c r="F811" s="615"/>
      <c r="G811" s="615"/>
      <c r="H811" s="279"/>
    </row>
    <row r="812" spans="2:8" ht="20.25" x14ac:dyDescent="0.25">
      <c r="B812" s="179"/>
      <c r="C812" s="300"/>
      <c r="D812" s="179"/>
      <c r="E812" s="179"/>
      <c r="F812" s="179"/>
      <c r="G812" s="286"/>
      <c r="H812" s="179"/>
    </row>
    <row r="813" spans="2:8" ht="25.5" x14ac:dyDescent="0.25">
      <c r="B813" s="179"/>
      <c r="C813" s="288" t="s">
        <v>5</v>
      </c>
      <c r="D813" s="285"/>
      <c r="E813" s="179"/>
      <c r="F813" s="179"/>
      <c r="G813" s="179"/>
      <c r="H813" s="179"/>
    </row>
    <row r="814" spans="2:8" ht="20.25" x14ac:dyDescent="0.25">
      <c r="B814" s="287"/>
      <c r="C814" s="617" t="s">
        <v>15</v>
      </c>
      <c r="D814" s="623" t="s">
        <v>39</v>
      </c>
      <c r="E814" s="624"/>
      <c r="F814" s="624"/>
      <c r="G814" s="625"/>
      <c r="H814" s="301"/>
    </row>
    <row r="815" spans="2:8" ht="20.25" x14ac:dyDescent="0.25">
      <c r="B815" s="287"/>
      <c r="C815" s="618"/>
      <c r="D815" s="623" t="s">
        <v>69</v>
      </c>
      <c r="E815" s="624"/>
      <c r="F815" s="624"/>
      <c r="G815" s="625"/>
      <c r="H815" s="301"/>
    </row>
    <row r="816" spans="2:8" ht="20.25" x14ac:dyDescent="0.25">
      <c r="B816" s="287"/>
      <c r="C816" s="619"/>
      <c r="D816" s="628" t="s">
        <v>75</v>
      </c>
      <c r="E816" s="628"/>
      <c r="F816" s="628"/>
      <c r="G816" s="628"/>
      <c r="H816" s="301"/>
    </row>
    <row r="817" spans="2:9" x14ac:dyDescent="0.25">
      <c r="B817" s="179"/>
      <c r="C817" s="296" t="s">
        <v>12</v>
      </c>
      <c r="D817" s="309">
        <v>2</v>
      </c>
      <c r="E817" s="307"/>
      <c r="F817" s="287"/>
      <c r="G817" s="279"/>
      <c r="H817" s="279"/>
    </row>
    <row r="818" spans="2:9" ht="22.5" x14ac:dyDescent="0.25">
      <c r="B818" s="179"/>
      <c r="C818" s="280" t="s">
        <v>9</v>
      </c>
      <c r="D818" s="310">
        <v>547</v>
      </c>
      <c r="E818" s="608" t="s">
        <v>16</v>
      </c>
      <c r="F818" s="609"/>
      <c r="G818" s="612">
        <f>D819/D818</f>
        <v>25.761755027422303</v>
      </c>
      <c r="H818" s="279"/>
    </row>
    <row r="819" spans="2:9" ht="22.5" x14ac:dyDescent="0.25">
      <c r="B819" s="179"/>
      <c r="C819" s="280" t="s">
        <v>10</v>
      </c>
      <c r="D819" s="310">
        <v>14091.68</v>
      </c>
      <c r="E819" s="610"/>
      <c r="F819" s="611"/>
      <c r="G819" s="613"/>
      <c r="H819" s="279"/>
    </row>
    <row r="820" spans="2:9" x14ac:dyDescent="0.25">
      <c r="B820" s="179"/>
      <c r="C820" s="298"/>
      <c r="D820" s="299"/>
      <c r="E820" s="308"/>
      <c r="F820" s="179"/>
      <c r="G820" s="179"/>
      <c r="H820" s="179"/>
      <c r="I820" s="286"/>
    </row>
    <row r="821" spans="2:9" ht="20.25" x14ac:dyDescent="0.3">
      <c r="B821" s="179"/>
      <c r="C821" s="297" t="s">
        <v>7</v>
      </c>
      <c r="D821" s="311" t="s">
        <v>76</v>
      </c>
      <c r="E821" s="179"/>
      <c r="F821" s="179"/>
      <c r="G821" s="179"/>
      <c r="H821" s="179"/>
      <c r="I821" s="286"/>
    </row>
    <row r="822" spans="2:9" ht="20.25" x14ac:dyDescent="0.3">
      <c r="B822" s="179"/>
      <c r="C822" s="297" t="s">
        <v>11</v>
      </c>
      <c r="D822" s="311">
        <v>55</v>
      </c>
      <c r="E822" s="179"/>
      <c r="F822" s="179"/>
      <c r="G822" s="179"/>
      <c r="H822" s="179"/>
      <c r="I822" s="286"/>
    </row>
    <row r="823" spans="2:9" ht="22.5" x14ac:dyDescent="0.3">
      <c r="B823" s="179"/>
      <c r="C823" s="297" t="s">
        <v>13</v>
      </c>
      <c r="D823" s="319" t="s">
        <v>33</v>
      </c>
      <c r="E823" s="302"/>
      <c r="F823" s="179"/>
      <c r="G823" s="179"/>
      <c r="H823" s="179"/>
      <c r="I823" s="286"/>
    </row>
    <row r="824" spans="2:9" ht="21" thickBot="1" x14ac:dyDescent="0.3">
      <c r="B824" s="179"/>
      <c r="C824" s="303"/>
      <c r="D824" s="303"/>
      <c r="E824" s="179"/>
      <c r="F824" s="179"/>
      <c r="G824" s="179"/>
      <c r="H824" s="179"/>
      <c r="I824" s="286"/>
    </row>
    <row r="825" spans="2:9" ht="48" thickBot="1" x14ac:dyDescent="0.3">
      <c r="B825" s="593" t="s">
        <v>17</v>
      </c>
      <c r="C825" s="594"/>
      <c r="D825" s="293" t="s">
        <v>20</v>
      </c>
      <c r="E825" s="595" t="s">
        <v>22</v>
      </c>
      <c r="F825" s="596"/>
      <c r="G825" s="281" t="s">
        <v>21</v>
      </c>
      <c r="H825" s="279"/>
    </row>
    <row r="826" spans="2:9" ht="24" thickBot="1" x14ac:dyDescent="0.3">
      <c r="B826" s="597" t="s">
        <v>35</v>
      </c>
      <c r="C826" s="598"/>
      <c r="D826" s="320">
        <v>50</v>
      </c>
      <c r="E826" s="312">
        <v>2</v>
      </c>
      <c r="F826" s="289" t="s">
        <v>24</v>
      </c>
      <c r="G826" s="295">
        <f>D826*E826</f>
        <v>100</v>
      </c>
      <c r="H826" s="599"/>
    </row>
    <row r="827" spans="2:9" ht="24" thickBot="1" x14ac:dyDescent="0.3">
      <c r="B827" s="600" t="s">
        <v>18</v>
      </c>
      <c r="C827" s="601"/>
      <c r="D827" s="315">
        <v>97.44</v>
      </c>
      <c r="E827" s="313">
        <v>0.7</v>
      </c>
      <c r="F827" s="290" t="s">
        <v>25</v>
      </c>
      <c r="G827" s="574">
        <f t="shared" ref="G827:G835" si="18">D827*E827</f>
        <v>68.207999999999998</v>
      </c>
      <c r="H827" s="599"/>
    </row>
    <row r="828" spans="2:9" ht="24" thickBot="1" x14ac:dyDescent="0.3">
      <c r="B828" s="602" t="s">
        <v>19</v>
      </c>
      <c r="C828" s="603"/>
      <c r="D828" s="318">
        <v>151.63</v>
      </c>
      <c r="E828" s="314">
        <v>0.7</v>
      </c>
      <c r="F828" s="291" t="s">
        <v>25</v>
      </c>
      <c r="G828" s="574">
        <f t="shared" si="18"/>
        <v>106.14099999999999</v>
      </c>
      <c r="H828" s="599"/>
    </row>
    <row r="829" spans="2:9" ht="24" thickBot="1" x14ac:dyDescent="0.3">
      <c r="B829" s="604" t="s">
        <v>27</v>
      </c>
      <c r="C829" s="605"/>
      <c r="D829" s="321">
        <v>731.97</v>
      </c>
      <c r="E829" s="321"/>
      <c r="F829" s="294" t="s">
        <v>24</v>
      </c>
      <c r="G829" s="574">
        <f t="shared" si="18"/>
        <v>0</v>
      </c>
      <c r="H829" s="599"/>
    </row>
    <row r="830" spans="2:9" ht="24" thickBot="1" x14ac:dyDescent="0.3">
      <c r="B830" s="600" t="s">
        <v>32</v>
      </c>
      <c r="C830" s="601"/>
      <c r="D830" s="315">
        <v>652.6</v>
      </c>
      <c r="E830" s="315">
        <v>4</v>
      </c>
      <c r="F830" s="290" t="s">
        <v>24</v>
      </c>
      <c r="G830" s="574">
        <f t="shared" si="18"/>
        <v>2610.4</v>
      </c>
      <c r="H830" s="599"/>
    </row>
    <row r="831" spans="2:9" ht="24" thickBot="1" x14ac:dyDescent="0.3">
      <c r="B831" s="606" t="s">
        <v>26</v>
      </c>
      <c r="C831" s="607"/>
      <c r="D831" s="322">
        <v>526.99</v>
      </c>
      <c r="E831" s="316">
        <v>2</v>
      </c>
      <c r="F831" s="292" t="s">
        <v>24</v>
      </c>
      <c r="G831" s="574">
        <f t="shared" si="18"/>
        <v>1053.98</v>
      </c>
      <c r="H831" s="599"/>
    </row>
    <row r="832" spans="2:9" ht="24" thickBot="1" x14ac:dyDescent="0.3">
      <c r="B832" s="606" t="s">
        <v>28</v>
      </c>
      <c r="C832" s="607"/>
      <c r="D832" s="323">
        <v>5438.99</v>
      </c>
      <c r="E832" s="317"/>
      <c r="F832" s="292" t="s">
        <v>24</v>
      </c>
      <c r="G832" s="574">
        <f t="shared" si="18"/>
        <v>0</v>
      </c>
      <c r="H832" s="599"/>
    </row>
    <row r="833" spans="2:9" ht="24" thickBot="1" x14ac:dyDescent="0.3">
      <c r="B833" s="606" t="s">
        <v>29</v>
      </c>
      <c r="C833" s="607"/>
      <c r="D833" s="323">
        <v>1672.77</v>
      </c>
      <c r="E833" s="317"/>
      <c r="F833" s="292" t="s">
        <v>24</v>
      </c>
      <c r="G833" s="574">
        <f t="shared" si="18"/>
        <v>0</v>
      </c>
      <c r="H833" s="599"/>
    </row>
    <row r="834" spans="2:9" ht="24" thickBot="1" x14ac:dyDescent="0.3">
      <c r="B834" s="606" t="s">
        <v>31</v>
      </c>
      <c r="C834" s="607"/>
      <c r="D834" s="323">
        <v>548.24</v>
      </c>
      <c r="E834" s="317"/>
      <c r="F834" s="292" t="s">
        <v>24</v>
      </c>
      <c r="G834" s="574">
        <f t="shared" si="18"/>
        <v>0</v>
      </c>
      <c r="H834" s="599"/>
    </row>
    <row r="835" spans="2:9" ht="24" thickBot="1" x14ac:dyDescent="0.3">
      <c r="B835" s="602" t="s">
        <v>30</v>
      </c>
      <c r="C835" s="603"/>
      <c r="D835" s="324">
        <v>340.74</v>
      </c>
      <c r="E835" s="318"/>
      <c r="F835" s="291" t="s">
        <v>24</v>
      </c>
      <c r="G835" s="574">
        <f t="shared" si="18"/>
        <v>0</v>
      </c>
      <c r="H835" s="599"/>
    </row>
    <row r="836" spans="2:9" x14ac:dyDescent="0.25">
      <c r="B836" s="179"/>
      <c r="C836" s="282"/>
      <c r="D836" s="282"/>
      <c r="E836" s="283"/>
      <c r="F836" s="283"/>
      <c r="G836" s="179"/>
      <c r="H836" s="304"/>
      <c r="I836" s="286"/>
    </row>
    <row r="837" spans="2:9" ht="25.5" x14ac:dyDescent="0.25">
      <c r="B837" s="552"/>
      <c r="C837" s="559" t="s">
        <v>14</v>
      </c>
      <c r="D837" s="551"/>
      <c r="E837" s="552"/>
      <c r="F837" s="552"/>
      <c r="G837" s="550"/>
      <c r="H837" s="179"/>
      <c r="I837" s="286"/>
    </row>
    <row r="838" spans="2:9" ht="20.25" x14ac:dyDescent="0.25">
      <c r="B838" s="552"/>
      <c r="C838" s="590" t="s">
        <v>6</v>
      </c>
      <c r="D838" s="553" t="s">
        <v>0</v>
      </c>
      <c r="E838" s="554">
        <f>IF(G826&gt;0, ROUND((G826+D819)/D819,2), 0)</f>
        <v>1.01</v>
      </c>
      <c r="F838" s="554"/>
      <c r="G838" s="555"/>
      <c r="H838" s="286"/>
      <c r="I838" s="286"/>
    </row>
    <row r="839" spans="2:9" x14ac:dyDescent="0.25">
      <c r="B839" s="552"/>
      <c r="C839" s="590"/>
      <c r="D839" s="553" t="s">
        <v>1</v>
      </c>
      <c r="E839" s="554">
        <f>IF(SUM(G827:G828)&gt;0,ROUND((G827+G828+D819)/D819,2),0)</f>
        <v>1.01</v>
      </c>
      <c r="F839" s="554"/>
      <c r="G839" s="556"/>
      <c r="H839" s="305"/>
      <c r="I839" s="286"/>
    </row>
    <row r="840" spans="2:9" x14ac:dyDescent="0.25">
      <c r="B840" s="552"/>
      <c r="C840" s="590"/>
      <c r="D840" s="553" t="s">
        <v>2</v>
      </c>
      <c r="E840" s="554">
        <f>IF(G829&gt;0,ROUND((G829+D819)/D819,2),0)</f>
        <v>0</v>
      </c>
      <c r="F840" s="557"/>
      <c r="G840" s="556"/>
      <c r="H840" s="179"/>
      <c r="I840" s="286"/>
    </row>
    <row r="841" spans="2:9" x14ac:dyDescent="0.25">
      <c r="B841" s="552"/>
      <c r="C841" s="590"/>
      <c r="D841" s="558" t="s">
        <v>3</v>
      </c>
      <c r="E841" s="565">
        <f>IF(SUM(G830:G835)&gt;0,ROUND((SUM(G830:G835)+D819)/D819,2),0)</f>
        <v>1.26</v>
      </c>
      <c r="F841" s="555"/>
      <c r="G841" s="556"/>
      <c r="H841" s="179"/>
      <c r="I841" s="286"/>
    </row>
    <row r="842" spans="2:9" ht="25.5" x14ac:dyDescent="0.25">
      <c r="B842" s="552"/>
      <c r="C842" s="552"/>
      <c r="D842" s="566" t="s">
        <v>4</v>
      </c>
      <c r="E842" s="567">
        <f>SUM(E838:E841)-IF(VALUE(COUNTIF(E838:E841,"&gt;0"))=4,3,0)-IF(VALUE(COUNTIF(E838:E841,"&gt;0"))=3,2,0)-IF(VALUE(COUNTIF(E838:E841,"&gt;0"))=2,1,0)</f>
        <v>1.2800000000000002</v>
      </c>
      <c r="F842" s="564"/>
      <c r="G842" s="550"/>
      <c r="H842" s="179"/>
      <c r="I842" s="286"/>
    </row>
    <row r="843" spans="2:9" x14ac:dyDescent="0.25">
      <c r="B843" s="552"/>
      <c r="C843" s="552"/>
      <c r="D843" s="552"/>
      <c r="E843" s="560"/>
      <c r="F843" s="552"/>
      <c r="G843" s="550"/>
      <c r="H843" s="179"/>
      <c r="I843" s="286"/>
    </row>
    <row r="844" spans="2:9" ht="25.5" x14ac:dyDescent="0.35">
      <c r="B844" s="563"/>
      <c r="C844" s="561" t="s">
        <v>23</v>
      </c>
      <c r="D844" s="591">
        <f>E842*D819</f>
        <v>18037.350400000003</v>
      </c>
      <c r="E844" s="591"/>
      <c r="F844" s="552"/>
      <c r="G844" s="550"/>
      <c r="H844" s="179"/>
      <c r="I844" s="286"/>
    </row>
    <row r="845" spans="2:9" ht="20.25" x14ac:dyDescent="0.3">
      <c r="B845" s="552"/>
      <c r="C845" s="562" t="s">
        <v>8</v>
      </c>
      <c r="D845" s="592">
        <f>D844/D818</f>
        <v>32.975046435100552</v>
      </c>
      <c r="E845" s="592"/>
      <c r="F845" s="552"/>
      <c r="G845" s="552"/>
      <c r="H845" s="306"/>
      <c r="I845" s="286"/>
    </row>
    <row r="846" spans="2:9" x14ac:dyDescent="0.3">
      <c r="B846" s="552"/>
      <c r="C846" s="562"/>
      <c r="D846" s="568"/>
      <c r="E846" s="568"/>
      <c r="F846" s="552"/>
      <c r="G846" s="552"/>
      <c r="H846" s="284"/>
      <c r="I846" s="286"/>
    </row>
    <row r="847" spans="2:9" x14ac:dyDescent="0.25">
      <c r="B847" s="240"/>
      <c r="C847" s="240"/>
      <c r="D847" s="240"/>
      <c r="E847" s="240"/>
      <c r="F847" s="240"/>
      <c r="G847" s="238"/>
      <c r="H847" s="238"/>
    </row>
    <row r="848" spans="2:9" x14ac:dyDescent="0.25">
      <c r="B848" s="240"/>
      <c r="C848" s="240"/>
      <c r="D848" s="240"/>
      <c r="E848" s="240"/>
      <c r="F848" s="240"/>
      <c r="G848" s="238"/>
      <c r="H848" s="238"/>
    </row>
    <row r="849" spans="2:9" x14ac:dyDescent="0.25">
      <c r="B849" s="240"/>
      <c r="C849" s="240"/>
      <c r="D849" s="240"/>
      <c r="E849" s="240"/>
      <c r="F849" s="240"/>
      <c r="G849" s="238"/>
      <c r="H849" s="238"/>
    </row>
    <row r="850" spans="2:9" x14ac:dyDescent="0.25">
      <c r="B850" s="240"/>
      <c r="C850" s="240"/>
      <c r="D850" s="240"/>
      <c r="E850" s="240"/>
      <c r="F850" s="240"/>
      <c r="G850" s="238"/>
      <c r="H850" s="238"/>
    </row>
    <row r="851" spans="2:9" x14ac:dyDescent="0.25">
      <c r="B851" s="240"/>
      <c r="C851" s="240"/>
      <c r="D851" s="240"/>
      <c r="E851" s="240"/>
      <c r="F851" s="240"/>
      <c r="G851" s="238"/>
      <c r="H851" s="238"/>
    </row>
    <row r="852" spans="2:9" x14ac:dyDescent="0.25">
      <c r="B852" s="240"/>
      <c r="C852" s="240"/>
      <c r="D852" s="240"/>
      <c r="E852" s="240"/>
      <c r="F852" s="240"/>
      <c r="G852" s="238"/>
      <c r="H852" s="238"/>
    </row>
    <row r="853" spans="2:9" ht="60.75" x14ac:dyDescent="0.8">
      <c r="B853" s="614" t="s">
        <v>115</v>
      </c>
      <c r="C853" s="614"/>
      <c r="D853" s="614"/>
      <c r="E853" s="614"/>
      <c r="F853" s="614"/>
      <c r="G853" s="614"/>
      <c r="H853" s="614"/>
    </row>
    <row r="854" spans="2:9" ht="20.25" x14ac:dyDescent="0.25">
      <c r="B854" s="615" t="s">
        <v>36</v>
      </c>
      <c r="C854" s="615"/>
      <c r="D854" s="615"/>
      <c r="E854" s="615"/>
      <c r="F854" s="615"/>
      <c r="G854" s="615"/>
      <c r="H854" s="327"/>
    </row>
    <row r="855" spans="2:9" ht="20.25" x14ac:dyDescent="0.25">
      <c r="B855" s="179"/>
      <c r="C855" s="348"/>
      <c r="D855" s="179"/>
      <c r="E855" s="179"/>
      <c r="F855" s="179"/>
      <c r="G855" s="334"/>
      <c r="H855" s="179"/>
      <c r="I855" s="334"/>
    </row>
    <row r="856" spans="2:9" ht="25.5" x14ac:dyDescent="0.25">
      <c r="B856" s="179"/>
      <c r="C856" s="336" t="s">
        <v>5</v>
      </c>
      <c r="D856" s="333"/>
      <c r="E856" s="179"/>
      <c r="F856" s="179"/>
      <c r="G856" s="179"/>
      <c r="H856" s="179"/>
      <c r="I856" s="334"/>
    </row>
    <row r="857" spans="2:9" ht="20.25" x14ac:dyDescent="0.25">
      <c r="B857" s="335"/>
      <c r="C857" s="617" t="s">
        <v>15</v>
      </c>
      <c r="D857" s="623" t="s">
        <v>39</v>
      </c>
      <c r="E857" s="624"/>
      <c r="F857" s="624"/>
      <c r="G857" s="625"/>
      <c r="H857" s="349"/>
    </row>
    <row r="858" spans="2:9" ht="20.25" x14ac:dyDescent="0.25">
      <c r="B858" s="335"/>
      <c r="C858" s="618"/>
      <c r="D858" s="623" t="s">
        <v>69</v>
      </c>
      <c r="E858" s="624"/>
      <c r="F858" s="624"/>
      <c r="G858" s="625"/>
      <c r="H858" s="349"/>
    </row>
    <row r="859" spans="2:9" ht="20.25" x14ac:dyDescent="0.25">
      <c r="B859" s="335"/>
      <c r="C859" s="619"/>
      <c r="D859" s="628" t="s">
        <v>77</v>
      </c>
      <c r="E859" s="628"/>
      <c r="F859" s="628"/>
      <c r="G859" s="628"/>
      <c r="H859" s="349"/>
    </row>
    <row r="860" spans="2:9" x14ac:dyDescent="0.25">
      <c r="B860" s="179"/>
      <c r="C860" s="344" t="s">
        <v>12</v>
      </c>
      <c r="D860" s="357">
        <v>2</v>
      </c>
      <c r="E860" s="355"/>
      <c r="F860" s="335"/>
      <c r="G860" s="327"/>
      <c r="H860" s="327"/>
    </row>
    <row r="861" spans="2:9" ht="22.5" x14ac:dyDescent="0.25">
      <c r="B861" s="179"/>
      <c r="C861" s="328" t="s">
        <v>9</v>
      </c>
      <c r="D861" s="358">
        <v>263</v>
      </c>
      <c r="E861" s="608" t="s">
        <v>16</v>
      </c>
      <c r="F861" s="609"/>
      <c r="G861" s="612">
        <f>D862/D861</f>
        <v>42.841254752851711</v>
      </c>
      <c r="H861" s="327"/>
    </row>
    <row r="862" spans="2:9" ht="22.5" x14ac:dyDescent="0.25">
      <c r="B862" s="179"/>
      <c r="C862" s="328" t="s">
        <v>10</v>
      </c>
      <c r="D862" s="358">
        <v>11267.25</v>
      </c>
      <c r="E862" s="610"/>
      <c r="F862" s="611"/>
      <c r="G862" s="613"/>
      <c r="H862" s="327"/>
    </row>
    <row r="863" spans="2:9" x14ac:dyDescent="0.25">
      <c r="B863" s="179"/>
      <c r="C863" s="346"/>
      <c r="D863" s="347"/>
      <c r="E863" s="356"/>
      <c r="F863" s="179"/>
      <c r="G863" s="179"/>
      <c r="H863" s="179"/>
    </row>
    <row r="864" spans="2:9" ht="20.25" x14ac:dyDescent="0.3">
      <c r="B864" s="179"/>
      <c r="C864" s="345" t="s">
        <v>7</v>
      </c>
      <c r="D864" s="359" t="s">
        <v>78</v>
      </c>
      <c r="E864" s="179"/>
      <c r="F864" s="179"/>
      <c r="G864" s="179"/>
      <c r="H864" s="179"/>
    </row>
    <row r="865" spans="2:8" ht="20.25" x14ac:dyDescent="0.3">
      <c r="B865" s="179"/>
      <c r="C865" s="345" t="s">
        <v>11</v>
      </c>
      <c r="D865" s="359">
        <v>50</v>
      </c>
      <c r="E865" s="179"/>
      <c r="F865" s="179"/>
      <c r="G865" s="179"/>
      <c r="H865" s="179"/>
    </row>
    <row r="866" spans="2:8" ht="22.5" x14ac:dyDescent="0.3">
      <c r="B866" s="179"/>
      <c r="C866" s="345" t="s">
        <v>13</v>
      </c>
      <c r="D866" s="367" t="s">
        <v>33</v>
      </c>
      <c r="E866" s="350"/>
      <c r="F866" s="179"/>
      <c r="G866" s="179"/>
      <c r="H866" s="179"/>
    </row>
    <row r="867" spans="2:8" ht="21" thickBot="1" x14ac:dyDescent="0.3">
      <c r="B867" s="179"/>
      <c r="C867" s="351"/>
      <c r="D867" s="351"/>
      <c r="E867" s="179"/>
      <c r="F867" s="179"/>
      <c r="G867" s="179"/>
      <c r="H867" s="179"/>
    </row>
    <row r="868" spans="2:8" ht="48" thickBot="1" x14ac:dyDescent="0.3">
      <c r="B868" s="593" t="s">
        <v>17</v>
      </c>
      <c r="C868" s="594"/>
      <c r="D868" s="341" t="s">
        <v>20</v>
      </c>
      <c r="E868" s="595" t="s">
        <v>22</v>
      </c>
      <c r="F868" s="596"/>
      <c r="G868" s="329" t="s">
        <v>21</v>
      </c>
      <c r="H868" s="327"/>
    </row>
    <row r="869" spans="2:8" ht="24" thickBot="1" x14ac:dyDescent="0.3">
      <c r="B869" s="597" t="s">
        <v>35</v>
      </c>
      <c r="C869" s="598"/>
      <c r="D869" s="368">
        <v>50</v>
      </c>
      <c r="E869" s="360">
        <v>2</v>
      </c>
      <c r="F869" s="337" t="s">
        <v>24</v>
      </c>
      <c r="G869" s="343">
        <f>D869*E869</f>
        <v>100</v>
      </c>
      <c r="H869" s="599"/>
    </row>
    <row r="870" spans="2:8" ht="24" thickBot="1" x14ac:dyDescent="0.3">
      <c r="B870" s="600" t="s">
        <v>18</v>
      </c>
      <c r="C870" s="601"/>
      <c r="D870" s="363">
        <v>97.44</v>
      </c>
      <c r="E870" s="361">
        <v>0.6</v>
      </c>
      <c r="F870" s="338" t="s">
        <v>25</v>
      </c>
      <c r="G870" s="574">
        <f t="shared" ref="G870:G878" si="19">D870*E870</f>
        <v>58.463999999999999</v>
      </c>
      <c r="H870" s="599"/>
    </row>
    <row r="871" spans="2:8" ht="24" thickBot="1" x14ac:dyDescent="0.3">
      <c r="B871" s="602" t="s">
        <v>19</v>
      </c>
      <c r="C871" s="603"/>
      <c r="D871" s="366">
        <v>151.63</v>
      </c>
      <c r="E871" s="362">
        <v>0.6</v>
      </c>
      <c r="F871" s="339" t="s">
        <v>25</v>
      </c>
      <c r="G871" s="574">
        <f t="shared" si="19"/>
        <v>90.977999999999994</v>
      </c>
      <c r="H871" s="599"/>
    </row>
    <row r="872" spans="2:8" ht="24" thickBot="1" x14ac:dyDescent="0.3">
      <c r="B872" s="604" t="s">
        <v>27</v>
      </c>
      <c r="C872" s="605"/>
      <c r="D872" s="369">
        <v>731.97</v>
      </c>
      <c r="E872" s="369"/>
      <c r="F872" s="342" t="s">
        <v>24</v>
      </c>
      <c r="G872" s="574">
        <f t="shared" si="19"/>
        <v>0</v>
      </c>
      <c r="H872" s="599"/>
    </row>
    <row r="873" spans="2:8" ht="24" thickBot="1" x14ac:dyDescent="0.3">
      <c r="B873" s="600" t="s">
        <v>32</v>
      </c>
      <c r="C873" s="601"/>
      <c r="D873" s="363">
        <v>652.6</v>
      </c>
      <c r="E873" s="363">
        <v>4</v>
      </c>
      <c r="F873" s="338" t="s">
        <v>24</v>
      </c>
      <c r="G873" s="574">
        <f t="shared" si="19"/>
        <v>2610.4</v>
      </c>
      <c r="H873" s="599"/>
    </row>
    <row r="874" spans="2:8" ht="24" thickBot="1" x14ac:dyDescent="0.3">
      <c r="B874" s="606" t="s">
        <v>26</v>
      </c>
      <c r="C874" s="607"/>
      <c r="D874" s="370">
        <v>526.99</v>
      </c>
      <c r="E874" s="364">
        <v>2</v>
      </c>
      <c r="F874" s="340" t="s">
        <v>24</v>
      </c>
      <c r="G874" s="574">
        <f t="shared" si="19"/>
        <v>1053.98</v>
      </c>
      <c r="H874" s="599"/>
    </row>
    <row r="875" spans="2:8" ht="24" thickBot="1" x14ac:dyDescent="0.3">
      <c r="B875" s="606" t="s">
        <v>28</v>
      </c>
      <c r="C875" s="607"/>
      <c r="D875" s="371">
        <v>5438.99</v>
      </c>
      <c r="E875" s="365"/>
      <c r="F875" s="340" t="s">
        <v>24</v>
      </c>
      <c r="G875" s="574">
        <f t="shared" si="19"/>
        <v>0</v>
      </c>
      <c r="H875" s="599"/>
    </row>
    <row r="876" spans="2:8" ht="24" thickBot="1" x14ac:dyDescent="0.3">
      <c r="B876" s="606" t="s">
        <v>29</v>
      </c>
      <c r="C876" s="607"/>
      <c r="D876" s="371">
        <v>1672.77</v>
      </c>
      <c r="E876" s="365"/>
      <c r="F876" s="340" t="s">
        <v>24</v>
      </c>
      <c r="G876" s="574">
        <f t="shared" si="19"/>
        <v>0</v>
      </c>
      <c r="H876" s="599"/>
    </row>
    <row r="877" spans="2:8" ht="24" thickBot="1" x14ac:dyDescent="0.3">
      <c r="B877" s="606" t="s">
        <v>31</v>
      </c>
      <c r="C877" s="607"/>
      <c r="D877" s="371">
        <v>548.24</v>
      </c>
      <c r="E877" s="365"/>
      <c r="F877" s="340" t="s">
        <v>24</v>
      </c>
      <c r="G877" s="574">
        <f t="shared" si="19"/>
        <v>0</v>
      </c>
      <c r="H877" s="599"/>
    </row>
    <row r="878" spans="2:8" ht="24" thickBot="1" x14ac:dyDescent="0.3">
      <c r="B878" s="602" t="s">
        <v>30</v>
      </c>
      <c r="C878" s="603"/>
      <c r="D878" s="372">
        <v>340.74</v>
      </c>
      <c r="E878" s="366"/>
      <c r="F878" s="339" t="s">
        <v>24</v>
      </c>
      <c r="G878" s="574">
        <f t="shared" si="19"/>
        <v>0</v>
      </c>
      <c r="H878" s="599"/>
    </row>
    <row r="879" spans="2:8" x14ac:dyDescent="0.25">
      <c r="B879" s="179"/>
      <c r="C879" s="330"/>
      <c r="D879" s="330"/>
      <c r="E879" s="331"/>
      <c r="F879" s="331"/>
      <c r="G879" s="179"/>
      <c r="H879" s="352"/>
    </row>
    <row r="880" spans="2:8" ht="25.5" x14ac:dyDescent="0.25">
      <c r="B880" s="552"/>
      <c r="C880" s="559" t="s">
        <v>14</v>
      </c>
      <c r="D880" s="551"/>
      <c r="E880" s="552"/>
      <c r="F880" s="552"/>
      <c r="G880" s="550"/>
      <c r="H880" s="179"/>
    </row>
    <row r="881" spans="2:8" ht="20.25" x14ac:dyDescent="0.25">
      <c r="B881" s="552"/>
      <c r="C881" s="590" t="s">
        <v>6</v>
      </c>
      <c r="D881" s="553" t="s">
        <v>0</v>
      </c>
      <c r="E881" s="554">
        <f>IF(G869&gt;0, ROUND((G869+D862)/D862,2), 0)</f>
        <v>1.01</v>
      </c>
      <c r="F881" s="554"/>
      <c r="G881" s="555"/>
      <c r="H881" s="334"/>
    </row>
    <row r="882" spans="2:8" x14ac:dyDescent="0.25">
      <c r="B882" s="552"/>
      <c r="C882" s="590"/>
      <c r="D882" s="553" t="s">
        <v>1</v>
      </c>
      <c r="E882" s="554">
        <f>IF(SUM(G870:G871)&gt;0,ROUND((G870+G871+D862)/D862,2),0)</f>
        <v>1.01</v>
      </c>
      <c r="F882" s="554"/>
      <c r="G882" s="556"/>
      <c r="H882" s="353"/>
    </row>
    <row r="883" spans="2:8" x14ac:dyDescent="0.25">
      <c r="B883" s="552"/>
      <c r="C883" s="590"/>
      <c r="D883" s="553" t="s">
        <v>2</v>
      </c>
      <c r="E883" s="554">
        <f>IF(G872&gt;0,ROUND((G872+D862)/D862,2),0)</f>
        <v>0</v>
      </c>
      <c r="F883" s="557"/>
      <c r="G883" s="556"/>
      <c r="H883" s="179"/>
    </row>
    <row r="884" spans="2:8" x14ac:dyDescent="0.25">
      <c r="B884" s="552"/>
      <c r="C884" s="590"/>
      <c r="D884" s="558" t="s">
        <v>3</v>
      </c>
      <c r="E884" s="565">
        <f>IF(SUM(G873:G878)&gt;0,ROUND((SUM(G873:G878)+D862)/D862,2),0)</f>
        <v>1.33</v>
      </c>
      <c r="F884" s="555"/>
      <c r="G884" s="556"/>
      <c r="H884" s="179"/>
    </row>
    <row r="885" spans="2:8" ht="25.5" x14ac:dyDescent="0.25">
      <c r="B885" s="552"/>
      <c r="C885" s="552"/>
      <c r="D885" s="566" t="s">
        <v>4</v>
      </c>
      <c r="E885" s="567">
        <f>SUM(E881:E884)-IF(VALUE(COUNTIF(E881:E884,"&gt;0"))=4,3,0)-IF(VALUE(COUNTIF(E881:E884,"&gt;0"))=3,2,0)-IF(VALUE(COUNTIF(E881:E884,"&gt;0"))=2,1,0)</f>
        <v>1.35</v>
      </c>
      <c r="F885" s="564"/>
      <c r="G885" s="550"/>
      <c r="H885" s="179"/>
    </row>
    <row r="886" spans="2:8" x14ac:dyDescent="0.25">
      <c r="B886" s="552"/>
      <c r="C886" s="552"/>
      <c r="D886" s="552"/>
      <c r="E886" s="560"/>
      <c r="F886" s="552"/>
      <c r="G886" s="550"/>
      <c r="H886" s="179"/>
    </row>
    <row r="887" spans="2:8" ht="25.5" x14ac:dyDescent="0.35">
      <c r="B887" s="563"/>
      <c r="C887" s="561" t="s">
        <v>23</v>
      </c>
      <c r="D887" s="591">
        <f>E885*D862</f>
        <v>15210.7875</v>
      </c>
      <c r="E887" s="591"/>
      <c r="F887" s="552"/>
      <c r="G887" s="550"/>
      <c r="H887" s="179"/>
    </row>
    <row r="888" spans="2:8" ht="20.25" x14ac:dyDescent="0.3">
      <c r="B888" s="552"/>
      <c r="C888" s="562" t="s">
        <v>8</v>
      </c>
      <c r="D888" s="592">
        <f>D887/D861</f>
        <v>57.835693916349811</v>
      </c>
      <c r="E888" s="592"/>
      <c r="F888" s="552"/>
      <c r="G888" s="552"/>
      <c r="H888" s="354"/>
    </row>
    <row r="889" spans="2:8" x14ac:dyDescent="0.3">
      <c r="B889" s="552"/>
      <c r="C889" s="562"/>
      <c r="D889" s="568"/>
      <c r="E889" s="568"/>
      <c r="F889" s="552"/>
      <c r="G889" s="552"/>
      <c r="H889" s="332"/>
    </row>
    <row r="890" spans="2:8" x14ac:dyDescent="0.25">
      <c r="B890" s="326"/>
      <c r="C890" s="326"/>
      <c r="D890" s="326"/>
      <c r="E890" s="326"/>
      <c r="F890" s="326"/>
      <c r="G890" s="325"/>
      <c r="H890" s="325"/>
    </row>
    <row r="891" spans="2:8" x14ac:dyDescent="0.25">
      <c r="B891" s="326"/>
      <c r="C891" s="326"/>
      <c r="D891" s="326"/>
      <c r="E891" s="326"/>
      <c r="F891" s="326"/>
      <c r="G891" s="325"/>
      <c r="H891" s="325"/>
    </row>
    <row r="892" spans="2:8" x14ac:dyDescent="0.25">
      <c r="B892" s="326"/>
      <c r="C892" s="326"/>
      <c r="D892" s="326"/>
      <c r="E892" s="326"/>
      <c r="F892" s="326"/>
      <c r="G892" s="325"/>
      <c r="H892" s="325"/>
    </row>
    <row r="893" spans="2:8" x14ac:dyDescent="0.25">
      <c r="B893" s="326"/>
      <c r="C893" s="326"/>
      <c r="D893" s="326"/>
      <c r="E893" s="326"/>
      <c r="F893" s="326"/>
      <c r="G893" s="325"/>
      <c r="H893" s="325"/>
    </row>
    <row r="894" spans="2:8" x14ac:dyDescent="0.25">
      <c r="B894" s="326"/>
      <c r="C894" s="326"/>
      <c r="D894" s="326"/>
      <c r="E894" s="326"/>
      <c r="F894" s="326"/>
      <c r="G894" s="325"/>
      <c r="H894" s="325"/>
    </row>
    <row r="895" spans="2:8" x14ac:dyDescent="0.25">
      <c r="B895" s="326"/>
      <c r="C895" s="326"/>
      <c r="D895" s="326"/>
      <c r="E895" s="326"/>
      <c r="F895" s="326"/>
      <c r="G895" s="325"/>
      <c r="H895" s="325"/>
    </row>
    <row r="896" spans="2:8" ht="60.75" x14ac:dyDescent="0.8">
      <c r="B896" s="614" t="s">
        <v>116</v>
      </c>
      <c r="C896" s="614"/>
      <c r="D896" s="614"/>
      <c r="E896" s="614"/>
      <c r="F896" s="614"/>
      <c r="G896" s="614"/>
      <c r="H896" s="614"/>
    </row>
    <row r="897" spans="2:9" ht="20.25" x14ac:dyDescent="0.25">
      <c r="B897" s="615" t="s">
        <v>36</v>
      </c>
      <c r="C897" s="615"/>
      <c r="D897" s="615"/>
      <c r="E897" s="615"/>
      <c r="F897" s="615"/>
      <c r="G897" s="615"/>
      <c r="H897" s="179"/>
      <c r="I897" s="459"/>
    </row>
    <row r="898" spans="2:9" ht="20.25" x14ac:dyDescent="0.25">
      <c r="B898" s="179"/>
      <c r="C898" s="394"/>
      <c r="D898" s="179"/>
      <c r="E898" s="179"/>
      <c r="F898" s="179"/>
      <c r="G898" s="380"/>
      <c r="H898" s="179"/>
    </row>
    <row r="899" spans="2:9" ht="25.5" x14ac:dyDescent="0.25">
      <c r="B899" s="179"/>
      <c r="C899" s="382" t="s">
        <v>5</v>
      </c>
      <c r="D899" s="379"/>
      <c r="E899" s="179"/>
      <c r="F899" s="179"/>
      <c r="G899" s="179"/>
      <c r="H899" s="179"/>
    </row>
    <row r="900" spans="2:9" ht="20.25" x14ac:dyDescent="0.25">
      <c r="B900" s="381"/>
      <c r="C900" s="617" t="s">
        <v>15</v>
      </c>
      <c r="D900" s="623" t="s">
        <v>39</v>
      </c>
      <c r="E900" s="624"/>
      <c r="F900" s="624"/>
      <c r="G900" s="625"/>
      <c r="H900" s="395"/>
    </row>
    <row r="901" spans="2:9" ht="20.25" x14ac:dyDescent="0.25">
      <c r="B901" s="381"/>
      <c r="C901" s="618"/>
      <c r="D901" s="623" t="s">
        <v>79</v>
      </c>
      <c r="E901" s="624"/>
      <c r="F901" s="624"/>
      <c r="G901" s="625"/>
      <c r="H901" s="395"/>
    </row>
    <row r="902" spans="2:9" ht="20.25" x14ac:dyDescent="0.25">
      <c r="B902" s="381"/>
      <c r="C902" s="619"/>
      <c r="D902" s="628" t="s">
        <v>80</v>
      </c>
      <c r="E902" s="628"/>
      <c r="F902" s="628"/>
      <c r="G902" s="628"/>
      <c r="H902" s="395"/>
    </row>
    <row r="903" spans="2:9" x14ac:dyDescent="0.25">
      <c r="B903" s="179"/>
      <c r="C903" s="390" t="s">
        <v>12</v>
      </c>
      <c r="D903" s="403">
        <v>10</v>
      </c>
      <c r="E903" s="401"/>
      <c r="F903" s="381"/>
      <c r="G903" s="373"/>
      <c r="H903" s="373"/>
    </row>
    <row r="904" spans="2:9" ht="22.5" x14ac:dyDescent="0.25">
      <c r="B904" s="179"/>
      <c r="C904" s="374" t="s">
        <v>9</v>
      </c>
      <c r="D904" s="404">
        <v>1139</v>
      </c>
      <c r="E904" s="608" t="s">
        <v>16</v>
      </c>
      <c r="F904" s="609"/>
      <c r="G904" s="612">
        <f>D905/D904</f>
        <v>44.424609306409131</v>
      </c>
      <c r="H904" s="373"/>
    </row>
    <row r="905" spans="2:9" ht="22.5" x14ac:dyDescent="0.25">
      <c r="B905" s="179"/>
      <c r="C905" s="374" t="s">
        <v>10</v>
      </c>
      <c r="D905" s="404">
        <v>50599.63</v>
      </c>
      <c r="E905" s="610"/>
      <c r="F905" s="611"/>
      <c r="G905" s="613"/>
      <c r="H905" s="373"/>
    </row>
    <row r="906" spans="2:9" x14ac:dyDescent="0.25">
      <c r="B906" s="179"/>
      <c r="C906" s="392"/>
      <c r="D906" s="393"/>
      <c r="E906" s="402"/>
      <c r="F906" s="179"/>
      <c r="G906" s="179"/>
      <c r="H906" s="179"/>
      <c r="I906" s="380"/>
    </row>
    <row r="907" spans="2:9" ht="20.25" x14ac:dyDescent="0.3">
      <c r="B907" s="179"/>
      <c r="C907" s="391" t="s">
        <v>7</v>
      </c>
      <c r="D907" s="405" t="s">
        <v>81</v>
      </c>
      <c r="E907" s="179"/>
      <c r="F907" s="179"/>
      <c r="G907" s="179"/>
      <c r="H907" s="179"/>
      <c r="I907" s="380"/>
    </row>
    <row r="908" spans="2:9" ht="20.25" x14ac:dyDescent="0.3">
      <c r="B908" s="179"/>
      <c r="C908" s="391" t="s">
        <v>11</v>
      </c>
      <c r="D908" s="405">
        <v>65</v>
      </c>
      <c r="E908" s="179"/>
      <c r="F908" s="179"/>
      <c r="G908" s="179"/>
      <c r="H908" s="179"/>
      <c r="I908" s="380"/>
    </row>
    <row r="909" spans="2:9" ht="22.5" x14ac:dyDescent="0.3">
      <c r="B909" s="179"/>
      <c r="C909" s="391" t="s">
        <v>13</v>
      </c>
      <c r="D909" s="413" t="s">
        <v>33</v>
      </c>
      <c r="E909" s="396"/>
      <c r="F909" s="179"/>
      <c r="G909" s="179"/>
      <c r="H909" s="179"/>
      <c r="I909" s="380"/>
    </row>
    <row r="910" spans="2:9" ht="21" thickBot="1" x14ac:dyDescent="0.3">
      <c r="B910" s="179"/>
      <c r="C910" s="397"/>
      <c r="D910" s="397"/>
      <c r="E910" s="179"/>
      <c r="F910" s="179"/>
      <c r="G910" s="179"/>
      <c r="H910" s="179"/>
      <c r="I910" s="380"/>
    </row>
    <row r="911" spans="2:9" ht="48" thickBot="1" x14ac:dyDescent="0.3">
      <c r="B911" s="593" t="s">
        <v>17</v>
      </c>
      <c r="C911" s="594"/>
      <c r="D911" s="387" t="s">
        <v>20</v>
      </c>
      <c r="E911" s="595" t="s">
        <v>22</v>
      </c>
      <c r="F911" s="596"/>
      <c r="G911" s="375" t="s">
        <v>21</v>
      </c>
      <c r="H911" s="373"/>
    </row>
    <row r="912" spans="2:9" ht="24" thickBot="1" x14ac:dyDescent="0.3">
      <c r="B912" s="597" t="s">
        <v>35</v>
      </c>
      <c r="C912" s="598"/>
      <c r="D912" s="414">
        <v>50</v>
      </c>
      <c r="E912" s="406">
        <v>10</v>
      </c>
      <c r="F912" s="383" t="s">
        <v>24</v>
      </c>
      <c r="G912" s="389">
        <f>D912*E912</f>
        <v>500</v>
      </c>
      <c r="H912" s="599"/>
    </row>
    <row r="913" spans="2:9" ht="24" thickBot="1" x14ac:dyDescent="0.3">
      <c r="B913" s="600" t="s">
        <v>18</v>
      </c>
      <c r="C913" s="601"/>
      <c r="D913" s="409">
        <v>97.44</v>
      </c>
      <c r="E913" s="407">
        <v>2.2000000000000002</v>
      </c>
      <c r="F913" s="384" t="s">
        <v>25</v>
      </c>
      <c r="G913" s="574">
        <f t="shared" ref="G913:G921" si="20">D913*E913</f>
        <v>214.36800000000002</v>
      </c>
      <c r="H913" s="599"/>
    </row>
    <row r="914" spans="2:9" ht="24" thickBot="1" x14ac:dyDescent="0.3">
      <c r="B914" s="602" t="s">
        <v>19</v>
      </c>
      <c r="C914" s="603"/>
      <c r="D914" s="412">
        <v>151.63</v>
      </c>
      <c r="E914" s="408">
        <v>2.2000000000000002</v>
      </c>
      <c r="F914" s="385" t="s">
        <v>25</v>
      </c>
      <c r="G914" s="574">
        <f t="shared" si="20"/>
        <v>333.58600000000001</v>
      </c>
      <c r="H914" s="599"/>
    </row>
    <row r="915" spans="2:9" ht="24" thickBot="1" x14ac:dyDescent="0.3">
      <c r="B915" s="604" t="s">
        <v>27</v>
      </c>
      <c r="C915" s="605"/>
      <c r="D915" s="415">
        <v>731.97</v>
      </c>
      <c r="E915" s="415"/>
      <c r="F915" s="388" t="s">
        <v>24</v>
      </c>
      <c r="G915" s="574">
        <f t="shared" si="20"/>
        <v>0</v>
      </c>
      <c r="H915" s="599"/>
    </row>
    <row r="916" spans="2:9" ht="24" thickBot="1" x14ac:dyDescent="0.3">
      <c r="B916" s="600" t="s">
        <v>32</v>
      </c>
      <c r="C916" s="601"/>
      <c r="D916" s="409">
        <v>652.6</v>
      </c>
      <c r="E916" s="409">
        <v>20</v>
      </c>
      <c r="F916" s="384" t="s">
        <v>24</v>
      </c>
      <c r="G916" s="574">
        <f t="shared" si="20"/>
        <v>13052</v>
      </c>
      <c r="H916" s="599"/>
    </row>
    <row r="917" spans="2:9" ht="24" thickBot="1" x14ac:dyDescent="0.3">
      <c r="B917" s="606" t="s">
        <v>26</v>
      </c>
      <c r="C917" s="607"/>
      <c r="D917" s="416">
        <v>526.99</v>
      </c>
      <c r="E917" s="410"/>
      <c r="F917" s="386" t="s">
        <v>24</v>
      </c>
      <c r="G917" s="574">
        <f t="shared" si="20"/>
        <v>0</v>
      </c>
      <c r="H917" s="599"/>
    </row>
    <row r="918" spans="2:9" ht="24" thickBot="1" x14ac:dyDescent="0.3">
      <c r="B918" s="606" t="s">
        <v>28</v>
      </c>
      <c r="C918" s="607"/>
      <c r="D918" s="417">
        <v>5438.99</v>
      </c>
      <c r="E918" s="411">
        <v>10</v>
      </c>
      <c r="F918" s="386" t="s">
        <v>24</v>
      </c>
      <c r="G918" s="574">
        <f t="shared" si="20"/>
        <v>54389.899999999994</v>
      </c>
      <c r="H918" s="599"/>
    </row>
    <row r="919" spans="2:9" ht="24" thickBot="1" x14ac:dyDescent="0.3">
      <c r="B919" s="606" t="s">
        <v>29</v>
      </c>
      <c r="C919" s="607"/>
      <c r="D919" s="417">
        <v>1672.77</v>
      </c>
      <c r="E919" s="411">
        <v>10</v>
      </c>
      <c r="F919" s="386" t="s">
        <v>24</v>
      </c>
      <c r="G919" s="574">
        <f t="shared" si="20"/>
        <v>16727.7</v>
      </c>
      <c r="H919" s="599"/>
    </row>
    <row r="920" spans="2:9" ht="24" thickBot="1" x14ac:dyDescent="0.3">
      <c r="B920" s="606" t="s">
        <v>31</v>
      </c>
      <c r="C920" s="607"/>
      <c r="D920" s="417">
        <v>548.24</v>
      </c>
      <c r="E920" s="411">
        <v>10</v>
      </c>
      <c r="F920" s="386" t="s">
        <v>24</v>
      </c>
      <c r="G920" s="574">
        <f t="shared" si="20"/>
        <v>5482.4</v>
      </c>
      <c r="H920" s="599"/>
    </row>
    <row r="921" spans="2:9" ht="24" thickBot="1" x14ac:dyDescent="0.3">
      <c r="B921" s="602" t="s">
        <v>30</v>
      </c>
      <c r="C921" s="603"/>
      <c r="D921" s="418">
        <v>340.74</v>
      </c>
      <c r="E921" s="412">
        <v>100</v>
      </c>
      <c r="F921" s="385" t="s">
        <v>24</v>
      </c>
      <c r="G921" s="574">
        <f t="shared" si="20"/>
        <v>34074</v>
      </c>
      <c r="H921" s="599"/>
    </row>
    <row r="922" spans="2:9" x14ac:dyDescent="0.25">
      <c r="B922" s="179"/>
      <c r="C922" s="376"/>
      <c r="D922" s="376"/>
      <c r="E922" s="377"/>
      <c r="F922" s="377"/>
      <c r="G922" s="179"/>
      <c r="H922" s="398"/>
      <c r="I922" s="380"/>
    </row>
    <row r="923" spans="2:9" ht="25.5" x14ac:dyDescent="0.25">
      <c r="B923" s="552"/>
      <c r="C923" s="559" t="s">
        <v>14</v>
      </c>
      <c r="D923" s="551"/>
      <c r="E923" s="552"/>
      <c r="F923" s="552"/>
      <c r="G923" s="550"/>
      <c r="H923" s="179"/>
      <c r="I923" s="380"/>
    </row>
    <row r="924" spans="2:9" ht="20.25" x14ac:dyDescent="0.25">
      <c r="B924" s="552"/>
      <c r="C924" s="590" t="s">
        <v>6</v>
      </c>
      <c r="D924" s="553" t="s">
        <v>0</v>
      </c>
      <c r="E924" s="554">
        <f>IF(G912&gt;0, ROUND((G912+D905)/D905,2), 0)</f>
        <v>1.01</v>
      </c>
      <c r="F924" s="554"/>
      <c r="G924" s="555"/>
      <c r="H924" s="380"/>
      <c r="I924" s="380"/>
    </row>
    <row r="925" spans="2:9" x14ac:dyDescent="0.25">
      <c r="B925" s="552"/>
      <c r="C925" s="590"/>
      <c r="D925" s="553" t="s">
        <v>1</v>
      </c>
      <c r="E925" s="554">
        <f>IF(SUM(G913:G914)&gt;0,ROUND((G913+G914+D905)/D905,2),0)</f>
        <v>1.01</v>
      </c>
      <c r="F925" s="554"/>
      <c r="G925" s="556"/>
      <c r="H925" s="399"/>
      <c r="I925" s="380"/>
    </row>
    <row r="926" spans="2:9" x14ac:dyDescent="0.25">
      <c r="B926" s="552"/>
      <c r="C926" s="590"/>
      <c r="D926" s="553" t="s">
        <v>2</v>
      </c>
      <c r="E926" s="554">
        <f>IF(G915&gt;0,ROUND((G915+D905)/D905,2),0)</f>
        <v>0</v>
      </c>
      <c r="F926" s="557"/>
      <c r="G926" s="556"/>
      <c r="H926" s="179"/>
      <c r="I926" s="380"/>
    </row>
    <row r="927" spans="2:9" x14ac:dyDescent="0.25">
      <c r="B927" s="552"/>
      <c r="C927" s="590"/>
      <c r="D927" s="558" t="s">
        <v>3</v>
      </c>
      <c r="E927" s="565">
        <f>IF(SUM(G916:G921)&gt;0,ROUND((SUM(G916:G921)+D905)/D905,2),0)</f>
        <v>3.45</v>
      </c>
      <c r="F927" s="555"/>
      <c r="G927" s="556"/>
      <c r="H927" s="179"/>
      <c r="I927" s="380"/>
    </row>
    <row r="928" spans="2:9" ht="25.5" x14ac:dyDescent="0.25">
      <c r="B928" s="552"/>
      <c r="C928" s="552"/>
      <c r="D928" s="566" t="s">
        <v>4</v>
      </c>
      <c r="E928" s="567">
        <f>SUM(E924:E927)-IF(VALUE(COUNTIF(E924:E927,"&gt;0"))=4,3,0)-IF(VALUE(COUNTIF(E924:E927,"&gt;0"))=3,2,0)-IF(VALUE(COUNTIF(E924:E927,"&gt;0"))=2,1,0)</f>
        <v>3.4700000000000006</v>
      </c>
      <c r="F928" s="564"/>
      <c r="G928" s="550"/>
      <c r="H928" s="179"/>
      <c r="I928" s="380"/>
    </row>
    <row r="929" spans="2:9" x14ac:dyDescent="0.25">
      <c r="B929" s="552"/>
      <c r="C929" s="552"/>
      <c r="D929" s="552"/>
      <c r="E929" s="560"/>
      <c r="F929" s="552"/>
      <c r="G929" s="550"/>
      <c r="H929" s="179"/>
      <c r="I929" s="380"/>
    </row>
    <row r="930" spans="2:9" ht="25.5" x14ac:dyDescent="0.35">
      <c r="B930" s="563"/>
      <c r="C930" s="561" t="s">
        <v>23</v>
      </c>
      <c r="D930" s="591">
        <f>E928*D905</f>
        <v>175580.71610000002</v>
      </c>
      <c r="E930" s="591"/>
      <c r="F930" s="552"/>
      <c r="G930" s="550"/>
      <c r="H930" s="179"/>
      <c r="I930" s="380"/>
    </row>
    <row r="931" spans="2:9" ht="20.25" x14ac:dyDescent="0.3">
      <c r="B931" s="552"/>
      <c r="C931" s="562" t="s">
        <v>8</v>
      </c>
      <c r="D931" s="592">
        <f>D930/D904</f>
        <v>154.1533942932397</v>
      </c>
      <c r="E931" s="592"/>
      <c r="F931" s="552"/>
      <c r="G931" s="552"/>
      <c r="H931" s="400"/>
      <c r="I931" s="380"/>
    </row>
    <row r="932" spans="2:9" x14ac:dyDescent="0.3">
      <c r="B932" s="552"/>
      <c r="C932" s="562"/>
      <c r="D932" s="568"/>
      <c r="E932" s="568"/>
      <c r="F932" s="552"/>
      <c r="G932" s="552"/>
      <c r="H932" s="378"/>
      <c r="I932" s="380"/>
    </row>
    <row r="933" spans="2:9" x14ac:dyDescent="0.25">
      <c r="B933" s="334"/>
      <c r="C933" s="334"/>
      <c r="D933" s="334"/>
      <c r="E933" s="334"/>
      <c r="F933" s="334"/>
      <c r="G933" s="332"/>
      <c r="H933" s="332"/>
    </row>
    <row r="934" spans="2:9" x14ac:dyDescent="0.25">
      <c r="B934" s="334"/>
      <c r="C934" s="334"/>
      <c r="D934" s="334"/>
      <c r="E934" s="334"/>
      <c r="F934" s="334"/>
      <c r="G934" s="332"/>
      <c r="H934" s="332"/>
    </row>
    <row r="935" spans="2:9" x14ac:dyDescent="0.25">
      <c r="B935" s="334"/>
      <c r="C935" s="334"/>
      <c r="D935" s="334"/>
      <c r="E935" s="334"/>
      <c r="F935" s="334"/>
      <c r="G935" s="332"/>
      <c r="H935" s="332"/>
    </row>
    <row r="936" spans="2:9" x14ac:dyDescent="0.25">
      <c r="B936" s="334"/>
      <c r="C936" s="334"/>
      <c r="D936" s="334"/>
      <c r="E936" s="334"/>
      <c r="F936" s="334"/>
      <c r="G936" s="332"/>
      <c r="H936" s="332"/>
    </row>
    <row r="937" spans="2:9" x14ac:dyDescent="0.25">
      <c r="B937" s="334"/>
      <c r="C937" s="334"/>
      <c r="D937" s="334"/>
      <c r="E937" s="334"/>
      <c r="F937" s="334"/>
      <c r="G937" s="332"/>
      <c r="H937" s="332"/>
    </row>
    <row r="938" spans="2:9" x14ac:dyDescent="0.25">
      <c r="B938" s="334"/>
      <c r="C938" s="334"/>
      <c r="D938" s="334"/>
      <c r="E938" s="334"/>
      <c r="F938" s="334"/>
      <c r="G938" s="332"/>
      <c r="H938" s="332"/>
    </row>
    <row r="939" spans="2:9" x14ac:dyDescent="0.25">
      <c r="B939" s="334"/>
      <c r="C939" s="334"/>
      <c r="D939" s="334"/>
      <c r="E939" s="334"/>
      <c r="F939" s="334"/>
      <c r="G939" s="332"/>
      <c r="H939" s="332"/>
    </row>
    <row r="940" spans="2:9" ht="60.75" x14ac:dyDescent="0.8">
      <c r="B940" s="614" t="s">
        <v>117</v>
      </c>
      <c r="C940" s="614"/>
      <c r="D940" s="614"/>
      <c r="E940" s="614"/>
      <c r="F940" s="614"/>
      <c r="G940" s="614"/>
      <c r="H940" s="614"/>
    </row>
    <row r="941" spans="2:9" ht="20.25" x14ac:dyDescent="0.25">
      <c r="B941" s="615" t="s">
        <v>36</v>
      </c>
      <c r="C941" s="615"/>
      <c r="D941" s="615"/>
      <c r="E941" s="615"/>
      <c r="F941" s="615"/>
      <c r="G941" s="615"/>
      <c r="H941" s="179"/>
      <c r="I941" s="459"/>
    </row>
    <row r="942" spans="2:9" ht="20.25" x14ac:dyDescent="0.25">
      <c r="B942" s="179"/>
      <c r="C942" s="435"/>
      <c r="D942" s="179"/>
      <c r="E942" s="179"/>
      <c r="F942" s="179"/>
      <c r="G942" s="459"/>
      <c r="H942" s="179"/>
    </row>
    <row r="943" spans="2:9" ht="25.5" x14ac:dyDescent="0.25">
      <c r="B943" s="179"/>
      <c r="C943" s="423" t="s">
        <v>5</v>
      </c>
      <c r="D943" s="458"/>
      <c r="E943" s="179"/>
      <c r="F943" s="179"/>
      <c r="G943" s="179"/>
      <c r="H943" s="179"/>
    </row>
    <row r="944" spans="2:9" ht="20.25" x14ac:dyDescent="0.25">
      <c r="B944" s="460"/>
      <c r="C944" s="617" t="s">
        <v>15</v>
      </c>
      <c r="D944" s="623" t="s">
        <v>39</v>
      </c>
      <c r="E944" s="624"/>
      <c r="F944" s="624"/>
      <c r="G944" s="625"/>
      <c r="H944" s="436"/>
    </row>
    <row r="945" spans="2:9" ht="20.25" x14ac:dyDescent="0.25">
      <c r="B945" s="460"/>
      <c r="C945" s="618"/>
      <c r="D945" s="623" t="s">
        <v>79</v>
      </c>
      <c r="E945" s="624"/>
      <c r="F945" s="624"/>
      <c r="G945" s="625"/>
      <c r="H945" s="436"/>
    </row>
    <row r="946" spans="2:9" ht="20.25" x14ac:dyDescent="0.25">
      <c r="B946" s="460"/>
      <c r="C946" s="619"/>
      <c r="D946" s="628" t="s">
        <v>92</v>
      </c>
      <c r="E946" s="628"/>
      <c r="F946" s="628"/>
      <c r="G946" s="628"/>
      <c r="H946" s="436"/>
    </row>
    <row r="947" spans="2:9" x14ac:dyDescent="0.25">
      <c r="B947" s="179"/>
      <c r="C947" s="431" t="s">
        <v>12</v>
      </c>
      <c r="D947" s="439">
        <v>3.8</v>
      </c>
      <c r="E947" s="438"/>
      <c r="F947" s="422"/>
      <c r="G947" s="419"/>
      <c r="H947" s="419"/>
    </row>
    <row r="948" spans="2:9" ht="22.5" x14ac:dyDescent="0.25">
      <c r="B948" s="179"/>
      <c r="C948" s="420" t="s">
        <v>9</v>
      </c>
      <c r="D948" s="440">
        <v>943</v>
      </c>
      <c r="E948" s="608" t="s">
        <v>16</v>
      </c>
      <c r="F948" s="609"/>
      <c r="G948" s="612">
        <f>D949/D948</f>
        <v>40.364899257688229</v>
      </c>
      <c r="H948" s="419"/>
    </row>
    <row r="949" spans="2:9" ht="22.5" x14ac:dyDescent="0.25">
      <c r="B949" s="179"/>
      <c r="C949" s="420" t="s">
        <v>10</v>
      </c>
      <c r="D949" s="440">
        <v>38064.1</v>
      </c>
      <c r="E949" s="610"/>
      <c r="F949" s="611"/>
      <c r="G949" s="613"/>
      <c r="H949" s="419"/>
    </row>
    <row r="950" spans="2:9" x14ac:dyDescent="0.25">
      <c r="B950" s="179"/>
      <c r="C950" s="433"/>
      <c r="D950" s="434"/>
      <c r="E950" s="465"/>
      <c r="F950" s="179"/>
      <c r="G950" s="179"/>
      <c r="H950" s="179"/>
      <c r="I950" s="459"/>
    </row>
    <row r="951" spans="2:9" ht="20.25" x14ac:dyDescent="0.3">
      <c r="B951" s="179"/>
      <c r="C951" s="432" t="s">
        <v>7</v>
      </c>
      <c r="D951" s="441" t="s">
        <v>82</v>
      </c>
      <c r="E951" s="179"/>
      <c r="F951" s="179"/>
      <c r="G951" s="179"/>
      <c r="H951" s="179"/>
      <c r="I951" s="459"/>
    </row>
    <row r="952" spans="2:9" ht="20.25" x14ac:dyDescent="0.3">
      <c r="B952" s="179"/>
      <c r="C952" s="432" t="s">
        <v>11</v>
      </c>
      <c r="D952" s="441">
        <v>65</v>
      </c>
      <c r="E952" s="179"/>
      <c r="F952" s="179"/>
      <c r="G952" s="179"/>
      <c r="H952" s="179"/>
      <c r="I952" s="459"/>
    </row>
    <row r="953" spans="2:9" ht="22.5" x14ac:dyDescent="0.3">
      <c r="B953" s="179"/>
      <c r="C953" s="432" t="s">
        <v>13</v>
      </c>
      <c r="D953" s="449" t="s">
        <v>33</v>
      </c>
      <c r="E953" s="461"/>
      <c r="F953" s="179"/>
      <c r="G953" s="179"/>
      <c r="H953" s="179"/>
      <c r="I953" s="459"/>
    </row>
    <row r="954" spans="2:9" ht="21" thickBot="1" x14ac:dyDescent="0.3">
      <c r="B954" s="179"/>
      <c r="C954" s="437"/>
      <c r="D954" s="437"/>
      <c r="E954" s="179"/>
      <c r="F954" s="179"/>
      <c r="G954" s="179"/>
      <c r="H954" s="179"/>
      <c r="I954" s="459"/>
    </row>
    <row r="955" spans="2:9" ht="48" thickBot="1" x14ac:dyDescent="0.3">
      <c r="B955" s="593" t="s">
        <v>17</v>
      </c>
      <c r="C955" s="594"/>
      <c r="D955" s="428" t="s">
        <v>20</v>
      </c>
      <c r="E955" s="595" t="s">
        <v>22</v>
      </c>
      <c r="F955" s="596"/>
      <c r="G955" s="421" t="s">
        <v>21</v>
      </c>
      <c r="H955" s="419"/>
    </row>
    <row r="956" spans="2:9" ht="24" thickBot="1" x14ac:dyDescent="0.3">
      <c r="B956" s="597" t="s">
        <v>35</v>
      </c>
      <c r="C956" s="598"/>
      <c r="D956" s="450">
        <v>50</v>
      </c>
      <c r="E956" s="442">
        <v>3.8</v>
      </c>
      <c r="F956" s="424" t="s">
        <v>24</v>
      </c>
      <c r="G956" s="430">
        <f>D956*E956</f>
        <v>190</v>
      </c>
      <c r="H956" s="599"/>
    </row>
    <row r="957" spans="2:9" ht="24" thickBot="1" x14ac:dyDescent="0.3">
      <c r="B957" s="600" t="s">
        <v>18</v>
      </c>
      <c r="C957" s="601"/>
      <c r="D957" s="445">
        <v>97.44</v>
      </c>
      <c r="E957" s="443">
        <v>1</v>
      </c>
      <c r="F957" s="425" t="s">
        <v>25</v>
      </c>
      <c r="G957" s="574">
        <f t="shared" ref="G957:G965" si="21">D957*E957</f>
        <v>97.44</v>
      </c>
      <c r="H957" s="599"/>
    </row>
    <row r="958" spans="2:9" ht="24" thickBot="1" x14ac:dyDescent="0.3">
      <c r="B958" s="602" t="s">
        <v>19</v>
      </c>
      <c r="C958" s="603"/>
      <c r="D958" s="448">
        <v>151.63</v>
      </c>
      <c r="E958" s="444">
        <v>1</v>
      </c>
      <c r="F958" s="426" t="s">
        <v>25</v>
      </c>
      <c r="G958" s="574">
        <f t="shared" si="21"/>
        <v>151.63</v>
      </c>
      <c r="H958" s="599"/>
    </row>
    <row r="959" spans="2:9" ht="24" thickBot="1" x14ac:dyDescent="0.3">
      <c r="B959" s="604" t="s">
        <v>27</v>
      </c>
      <c r="C959" s="605"/>
      <c r="D959" s="451">
        <v>731.97</v>
      </c>
      <c r="E959" s="451"/>
      <c r="F959" s="429" t="s">
        <v>24</v>
      </c>
      <c r="G959" s="574">
        <f t="shared" si="21"/>
        <v>0</v>
      </c>
      <c r="H959" s="599"/>
    </row>
    <row r="960" spans="2:9" ht="24" thickBot="1" x14ac:dyDescent="0.3">
      <c r="B960" s="600" t="s">
        <v>32</v>
      </c>
      <c r="C960" s="601"/>
      <c r="D960" s="445">
        <v>652.6</v>
      </c>
      <c r="E960" s="445">
        <v>7.6</v>
      </c>
      <c r="F960" s="425" t="s">
        <v>24</v>
      </c>
      <c r="G960" s="574">
        <f t="shared" si="21"/>
        <v>4959.76</v>
      </c>
      <c r="H960" s="599"/>
    </row>
    <row r="961" spans="2:9" ht="24" thickBot="1" x14ac:dyDescent="0.3">
      <c r="B961" s="606" t="s">
        <v>26</v>
      </c>
      <c r="C961" s="607"/>
      <c r="D961" s="452">
        <v>526.99</v>
      </c>
      <c r="E961" s="446">
        <v>3.8</v>
      </c>
      <c r="F961" s="427" t="s">
        <v>24</v>
      </c>
      <c r="G961" s="574">
        <f t="shared" si="21"/>
        <v>2002.5619999999999</v>
      </c>
      <c r="H961" s="599"/>
    </row>
    <row r="962" spans="2:9" ht="24" thickBot="1" x14ac:dyDescent="0.3">
      <c r="B962" s="606" t="s">
        <v>28</v>
      </c>
      <c r="C962" s="607"/>
      <c r="D962" s="453">
        <v>5438.99</v>
      </c>
      <c r="E962" s="447"/>
      <c r="F962" s="427" t="s">
        <v>24</v>
      </c>
      <c r="G962" s="574">
        <f t="shared" si="21"/>
        <v>0</v>
      </c>
      <c r="H962" s="599"/>
    </row>
    <row r="963" spans="2:9" ht="24" thickBot="1" x14ac:dyDescent="0.3">
      <c r="B963" s="606" t="s">
        <v>29</v>
      </c>
      <c r="C963" s="607"/>
      <c r="D963" s="453">
        <v>1672.77</v>
      </c>
      <c r="E963" s="447"/>
      <c r="F963" s="427" t="s">
        <v>24</v>
      </c>
      <c r="G963" s="574">
        <f t="shared" si="21"/>
        <v>0</v>
      </c>
      <c r="H963" s="599"/>
    </row>
    <row r="964" spans="2:9" ht="24" thickBot="1" x14ac:dyDescent="0.3">
      <c r="B964" s="606" t="s">
        <v>31</v>
      </c>
      <c r="C964" s="607"/>
      <c r="D964" s="453">
        <v>548.24</v>
      </c>
      <c r="E964" s="447"/>
      <c r="F964" s="427" t="s">
        <v>24</v>
      </c>
      <c r="G964" s="574">
        <f t="shared" si="21"/>
        <v>0</v>
      </c>
      <c r="H964" s="599"/>
    </row>
    <row r="965" spans="2:9" ht="24" thickBot="1" x14ac:dyDescent="0.3">
      <c r="B965" s="602" t="s">
        <v>30</v>
      </c>
      <c r="C965" s="603"/>
      <c r="D965" s="454">
        <v>340.74</v>
      </c>
      <c r="E965" s="448"/>
      <c r="F965" s="426" t="s">
        <v>24</v>
      </c>
      <c r="G965" s="574">
        <f t="shared" si="21"/>
        <v>0</v>
      </c>
      <c r="H965" s="599"/>
    </row>
    <row r="966" spans="2:9" x14ac:dyDescent="0.25">
      <c r="B966" s="179"/>
      <c r="C966" s="455"/>
      <c r="D966" s="455"/>
      <c r="E966" s="456"/>
      <c r="F966" s="456"/>
      <c r="G966" s="179"/>
      <c r="H966" s="462"/>
      <c r="I966" s="459"/>
    </row>
    <row r="967" spans="2:9" ht="25.5" x14ac:dyDescent="0.25">
      <c r="B967" s="552"/>
      <c r="C967" s="559" t="s">
        <v>14</v>
      </c>
      <c r="D967" s="551"/>
      <c r="E967" s="552"/>
      <c r="F967" s="552"/>
      <c r="G967" s="550"/>
      <c r="H967" s="179"/>
      <c r="I967" s="459"/>
    </row>
    <row r="968" spans="2:9" ht="20.25" x14ac:dyDescent="0.25">
      <c r="B968" s="552"/>
      <c r="C968" s="590" t="s">
        <v>6</v>
      </c>
      <c r="D968" s="553" t="s">
        <v>0</v>
      </c>
      <c r="E968" s="554">
        <f>IF(G956&gt;0, ROUND((G956+D949)/D949,2), 0)</f>
        <v>1</v>
      </c>
      <c r="F968" s="554"/>
      <c r="G968" s="555"/>
      <c r="H968" s="459"/>
      <c r="I968" s="459"/>
    </row>
    <row r="969" spans="2:9" x14ac:dyDescent="0.25">
      <c r="B969" s="552"/>
      <c r="C969" s="590"/>
      <c r="D969" s="553" t="s">
        <v>1</v>
      </c>
      <c r="E969" s="554">
        <f>IF(SUM(G957:G958)&gt;0,ROUND((G957+G958+D949)/D949,2),0)</f>
        <v>1.01</v>
      </c>
      <c r="F969" s="554"/>
      <c r="G969" s="556"/>
      <c r="H969" s="463"/>
      <c r="I969" s="459"/>
    </row>
    <row r="970" spans="2:9" x14ac:dyDescent="0.25">
      <c r="B970" s="552"/>
      <c r="C970" s="590"/>
      <c r="D970" s="553" t="s">
        <v>2</v>
      </c>
      <c r="E970" s="554">
        <f>IF(G959&gt;0,ROUND((G959+D949)/D949,2),0)</f>
        <v>0</v>
      </c>
      <c r="F970" s="557"/>
      <c r="G970" s="556"/>
      <c r="H970" s="179"/>
      <c r="I970" s="459"/>
    </row>
    <row r="971" spans="2:9" x14ac:dyDescent="0.25">
      <c r="B971" s="552"/>
      <c r="C971" s="590"/>
      <c r="D971" s="558" t="s">
        <v>3</v>
      </c>
      <c r="E971" s="565">
        <f>IF(SUM(G960:G965)&gt;0,ROUND((SUM(G960:G965)+D949)/D949,2),0)</f>
        <v>1.18</v>
      </c>
      <c r="F971" s="555"/>
      <c r="G971" s="556"/>
      <c r="H971" s="179"/>
      <c r="I971" s="459"/>
    </row>
    <row r="972" spans="2:9" ht="25.5" x14ac:dyDescent="0.25">
      <c r="B972" s="552"/>
      <c r="C972" s="552"/>
      <c r="D972" s="566" t="s">
        <v>4</v>
      </c>
      <c r="E972" s="567">
        <f>SUM(E968:E971)-IF(VALUE(COUNTIF(E968:E971,"&gt;0"))=4,3,0)-IF(VALUE(COUNTIF(E968:E971,"&gt;0"))=3,2,0)-IF(VALUE(COUNTIF(E968:E971,"&gt;0"))=2,1,0)</f>
        <v>1.1899999999999995</v>
      </c>
      <c r="F972" s="564"/>
      <c r="G972" s="550"/>
      <c r="H972" s="179"/>
      <c r="I972" s="459"/>
    </row>
    <row r="973" spans="2:9" x14ac:dyDescent="0.25">
      <c r="B973" s="552"/>
      <c r="C973" s="552"/>
      <c r="D973" s="552"/>
      <c r="E973" s="560"/>
      <c r="F973" s="552"/>
      <c r="G973" s="550"/>
      <c r="H973" s="179"/>
      <c r="I973" s="459"/>
    </row>
    <row r="974" spans="2:9" ht="25.5" x14ac:dyDescent="0.35">
      <c r="B974" s="563"/>
      <c r="C974" s="561" t="s">
        <v>23</v>
      </c>
      <c r="D974" s="591">
        <f>E972*D949</f>
        <v>45296.27899999998</v>
      </c>
      <c r="E974" s="591"/>
      <c r="F974" s="552"/>
      <c r="G974" s="550"/>
      <c r="H974" s="179"/>
      <c r="I974" s="459"/>
    </row>
    <row r="975" spans="2:9" ht="20.25" x14ac:dyDescent="0.3">
      <c r="B975" s="552"/>
      <c r="C975" s="562" t="s">
        <v>8</v>
      </c>
      <c r="D975" s="592">
        <f>D974/D948</f>
        <v>48.03423011664897</v>
      </c>
      <c r="E975" s="592"/>
      <c r="F975" s="552"/>
      <c r="G975" s="552"/>
      <c r="H975" s="464"/>
      <c r="I975" s="459"/>
    </row>
    <row r="976" spans="2:9" x14ac:dyDescent="0.3">
      <c r="B976" s="552"/>
      <c r="C976" s="562"/>
      <c r="D976" s="568"/>
      <c r="E976" s="568"/>
      <c r="F976" s="552"/>
      <c r="G976" s="552"/>
      <c r="H976" s="378"/>
    </row>
    <row r="977" spans="2:9" x14ac:dyDescent="0.25">
      <c r="B977" s="459"/>
      <c r="C977" s="459"/>
      <c r="D977" s="459"/>
      <c r="E977" s="459"/>
      <c r="F977" s="459"/>
      <c r="G977" s="457"/>
      <c r="H977" s="378"/>
    </row>
    <row r="978" spans="2:9" x14ac:dyDescent="0.25">
      <c r="B978" s="380"/>
      <c r="C978" s="380"/>
      <c r="D978" s="380"/>
      <c r="E978" s="380"/>
      <c r="F978" s="380"/>
      <c r="G978" s="378"/>
      <c r="H978" s="378"/>
    </row>
    <row r="979" spans="2:9" x14ac:dyDescent="0.25">
      <c r="B979" s="380"/>
      <c r="C979" s="380"/>
      <c r="D979" s="380"/>
      <c r="E979" s="380"/>
      <c r="F979" s="380"/>
      <c r="G979" s="378"/>
      <c r="H979" s="378"/>
    </row>
    <row r="980" spans="2:9" x14ac:dyDescent="0.25">
      <c r="B980" s="380"/>
      <c r="C980" s="380"/>
      <c r="D980" s="380"/>
      <c r="E980" s="380"/>
      <c r="F980" s="380"/>
      <c r="G980" s="378"/>
      <c r="H980" s="378"/>
    </row>
    <row r="981" spans="2:9" x14ac:dyDescent="0.25">
      <c r="B981" s="380"/>
      <c r="C981" s="380"/>
      <c r="D981" s="380"/>
      <c r="E981" s="380"/>
      <c r="F981" s="380"/>
      <c r="G981" s="378"/>
      <c r="H981" s="378"/>
    </row>
    <row r="982" spans="2:9" x14ac:dyDescent="0.25">
      <c r="B982" s="380"/>
      <c r="C982" s="380"/>
      <c r="D982" s="380"/>
      <c r="E982" s="380"/>
      <c r="F982" s="380"/>
      <c r="G982" s="378"/>
      <c r="H982" s="378"/>
    </row>
    <row r="983" spans="2:9" x14ac:dyDescent="0.25">
      <c r="B983" s="380"/>
      <c r="C983" s="380"/>
      <c r="D983" s="380"/>
      <c r="E983" s="380"/>
      <c r="F983" s="380"/>
      <c r="G983" s="378"/>
      <c r="H983" s="378"/>
    </row>
    <row r="984" spans="2:9" ht="60.75" x14ac:dyDescent="0.8">
      <c r="B984" s="614" t="s">
        <v>118</v>
      </c>
      <c r="C984" s="614"/>
      <c r="D984" s="614"/>
      <c r="E984" s="614"/>
      <c r="F984" s="614"/>
      <c r="G984" s="614"/>
      <c r="H984" s="614"/>
    </row>
    <row r="985" spans="2:9" ht="20.25" x14ac:dyDescent="0.25">
      <c r="B985" s="615" t="s">
        <v>36</v>
      </c>
      <c r="C985" s="615"/>
      <c r="D985" s="615"/>
      <c r="E985" s="615"/>
      <c r="F985" s="615"/>
      <c r="G985" s="615"/>
      <c r="H985" s="179"/>
      <c r="I985" s="511"/>
    </row>
    <row r="986" spans="2:9" ht="20.25" x14ac:dyDescent="0.25">
      <c r="B986" s="179"/>
      <c r="C986" s="484"/>
      <c r="D986" s="179"/>
      <c r="E986" s="179"/>
      <c r="F986" s="179"/>
      <c r="G986" s="511"/>
      <c r="H986" s="179"/>
      <c r="I986" s="511"/>
    </row>
    <row r="987" spans="2:9" ht="25.5" x14ac:dyDescent="0.25">
      <c r="B987" s="179"/>
      <c r="C987" s="472" t="s">
        <v>5</v>
      </c>
      <c r="D987" s="510"/>
      <c r="E987" s="179"/>
      <c r="F987" s="179"/>
      <c r="G987" s="179"/>
      <c r="H987" s="179"/>
      <c r="I987" s="511"/>
    </row>
    <row r="988" spans="2:9" ht="20.25" x14ac:dyDescent="0.25">
      <c r="B988" s="512"/>
      <c r="C988" s="617" t="s">
        <v>15</v>
      </c>
      <c r="D988" s="628" t="s">
        <v>39</v>
      </c>
      <c r="E988" s="628"/>
      <c r="F988" s="628"/>
      <c r="G988" s="628"/>
      <c r="H988" s="485"/>
    </row>
    <row r="989" spans="2:9" ht="20.25" x14ac:dyDescent="0.25">
      <c r="B989" s="512"/>
      <c r="C989" s="618"/>
      <c r="D989" s="628" t="s">
        <v>83</v>
      </c>
      <c r="E989" s="628"/>
      <c r="F989" s="628"/>
      <c r="G989" s="628"/>
      <c r="H989" s="485"/>
    </row>
    <row r="990" spans="2:9" ht="20.25" x14ac:dyDescent="0.25">
      <c r="B990" s="512"/>
      <c r="C990" s="619"/>
      <c r="D990" s="628" t="s">
        <v>84</v>
      </c>
      <c r="E990" s="628"/>
      <c r="F990" s="628"/>
      <c r="G990" s="628"/>
      <c r="H990" s="485"/>
    </row>
    <row r="991" spans="2:9" x14ac:dyDescent="0.25">
      <c r="B991" s="179"/>
      <c r="C991" s="480" t="s">
        <v>12</v>
      </c>
      <c r="D991" s="488">
        <v>10.4</v>
      </c>
      <c r="E991" s="487"/>
      <c r="F991" s="471"/>
      <c r="G991" s="466"/>
      <c r="H991" s="466"/>
    </row>
    <row r="992" spans="2:9" ht="22.5" x14ac:dyDescent="0.25">
      <c r="B992" s="179"/>
      <c r="C992" s="467" t="s">
        <v>9</v>
      </c>
      <c r="D992" s="489">
        <v>635</v>
      </c>
      <c r="E992" s="608" t="s">
        <v>16</v>
      </c>
      <c r="F992" s="609"/>
      <c r="G992" s="612">
        <f>D993/D992</f>
        <v>0.87333858267716546</v>
      </c>
      <c r="H992" s="466"/>
    </row>
    <row r="993" spans="2:9" ht="22.5" x14ac:dyDescent="0.25">
      <c r="B993" s="179"/>
      <c r="C993" s="467" t="s">
        <v>10</v>
      </c>
      <c r="D993" s="489">
        <v>554.57000000000005</v>
      </c>
      <c r="E993" s="610"/>
      <c r="F993" s="611"/>
      <c r="G993" s="613"/>
      <c r="H993" s="466"/>
    </row>
    <row r="994" spans="2:9" x14ac:dyDescent="0.25">
      <c r="B994" s="179"/>
      <c r="C994" s="482"/>
      <c r="D994" s="483"/>
      <c r="E994" s="533"/>
      <c r="F994" s="179"/>
      <c r="G994" s="179"/>
      <c r="H994" s="179"/>
      <c r="I994" s="511"/>
    </row>
    <row r="995" spans="2:9" ht="20.25" x14ac:dyDescent="0.3">
      <c r="B995" s="179"/>
      <c r="C995" s="481" t="s">
        <v>7</v>
      </c>
      <c r="D995" s="490" t="s">
        <v>85</v>
      </c>
      <c r="E995" s="179"/>
      <c r="F995" s="179"/>
      <c r="G995" s="179"/>
      <c r="H995" s="179"/>
      <c r="I995" s="511"/>
    </row>
    <row r="996" spans="2:9" ht="20.25" x14ac:dyDescent="0.3">
      <c r="B996" s="179"/>
      <c r="C996" s="481" t="s">
        <v>11</v>
      </c>
      <c r="D996" s="490">
        <v>100</v>
      </c>
      <c r="E996" s="179"/>
      <c r="F996" s="179"/>
      <c r="G996" s="179"/>
      <c r="H996" s="179"/>
      <c r="I996" s="511"/>
    </row>
    <row r="997" spans="2:9" ht="22.5" x14ac:dyDescent="0.3">
      <c r="B997" s="179"/>
      <c r="C997" s="481" t="s">
        <v>13</v>
      </c>
      <c r="D997" s="498" t="s">
        <v>34</v>
      </c>
      <c r="E997" s="527"/>
      <c r="F997" s="179"/>
      <c r="G997" s="179"/>
      <c r="H997" s="179"/>
      <c r="I997" s="511"/>
    </row>
    <row r="998" spans="2:9" ht="21" thickBot="1" x14ac:dyDescent="0.3">
      <c r="B998" s="179"/>
      <c r="C998" s="486"/>
      <c r="D998" s="486"/>
      <c r="E998" s="179"/>
      <c r="F998" s="179"/>
      <c r="G998" s="179"/>
      <c r="H998" s="179"/>
      <c r="I998" s="511"/>
    </row>
    <row r="999" spans="2:9" ht="48" thickBot="1" x14ac:dyDescent="0.3">
      <c r="B999" s="593" t="s">
        <v>17</v>
      </c>
      <c r="C999" s="594"/>
      <c r="D999" s="477" t="s">
        <v>20</v>
      </c>
      <c r="E999" s="595" t="s">
        <v>22</v>
      </c>
      <c r="F999" s="596"/>
      <c r="G999" s="468" t="s">
        <v>21</v>
      </c>
      <c r="H999" s="466"/>
    </row>
    <row r="1000" spans="2:9" ht="24" customHeight="1" thickBot="1" x14ac:dyDescent="0.3">
      <c r="B1000" s="597" t="s">
        <v>35</v>
      </c>
      <c r="C1000" s="598"/>
      <c r="D1000" s="582">
        <v>50</v>
      </c>
      <c r="E1000" s="575">
        <v>10.4</v>
      </c>
      <c r="F1000" s="569" t="s">
        <v>24</v>
      </c>
      <c r="G1000" s="574">
        <f>D1000*E1000</f>
        <v>520</v>
      </c>
      <c r="H1000" s="599"/>
    </row>
    <row r="1001" spans="2:9" ht="23.25" customHeight="1" thickBot="1" x14ac:dyDescent="0.3">
      <c r="B1001" s="600" t="s">
        <v>18</v>
      </c>
      <c r="C1001" s="601"/>
      <c r="D1001" s="578">
        <v>97.44</v>
      </c>
      <c r="E1001" s="576"/>
      <c r="F1001" s="570" t="s">
        <v>25</v>
      </c>
      <c r="G1001" s="574">
        <f t="shared" ref="G1001:G1009" si="22">D1001*E1001</f>
        <v>0</v>
      </c>
      <c r="H1001" s="599"/>
    </row>
    <row r="1002" spans="2:9" ht="24" customHeight="1" thickBot="1" x14ac:dyDescent="0.3">
      <c r="B1002" s="602" t="s">
        <v>19</v>
      </c>
      <c r="C1002" s="603"/>
      <c r="D1002" s="581">
        <v>151.63</v>
      </c>
      <c r="E1002" s="577"/>
      <c r="F1002" s="571" t="s">
        <v>25</v>
      </c>
      <c r="G1002" s="574">
        <f t="shared" si="22"/>
        <v>0</v>
      </c>
      <c r="H1002" s="599"/>
    </row>
    <row r="1003" spans="2:9" ht="24" customHeight="1" thickBot="1" x14ac:dyDescent="0.3">
      <c r="B1003" s="604" t="s">
        <v>27</v>
      </c>
      <c r="C1003" s="605"/>
      <c r="D1003" s="583">
        <v>731.97</v>
      </c>
      <c r="E1003" s="583">
        <v>10.4</v>
      </c>
      <c r="F1003" s="573" t="s">
        <v>24</v>
      </c>
      <c r="G1003" s="574">
        <f t="shared" si="22"/>
        <v>7612.4880000000003</v>
      </c>
      <c r="H1003" s="599"/>
    </row>
    <row r="1004" spans="2:9" ht="23.25" customHeight="1" thickBot="1" x14ac:dyDescent="0.3">
      <c r="B1004" s="600" t="s">
        <v>32</v>
      </c>
      <c r="C1004" s="601"/>
      <c r="D1004" s="578">
        <v>652.6</v>
      </c>
      <c r="E1004" s="578"/>
      <c r="F1004" s="570" t="s">
        <v>24</v>
      </c>
      <c r="G1004" s="574">
        <f t="shared" si="22"/>
        <v>0</v>
      </c>
      <c r="H1004" s="599"/>
    </row>
    <row r="1005" spans="2:9" ht="23.25" customHeight="1" thickBot="1" x14ac:dyDescent="0.3">
      <c r="B1005" s="606" t="s">
        <v>26</v>
      </c>
      <c r="C1005" s="607"/>
      <c r="D1005" s="584">
        <v>526.99</v>
      </c>
      <c r="E1005" s="579"/>
      <c r="F1005" s="572" t="s">
        <v>24</v>
      </c>
      <c r="G1005" s="574">
        <f t="shared" si="22"/>
        <v>0</v>
      </c>
      <c r="H1005" s="599"/>
    </row>
    <row r="1006" spans="2:9" ht="23.25" customHeight="1" thickBot="1" x14ac:dyDescent="0.3">
      <c r="B1006" s="606" t="s">
        <v>28</v>
      </c>
      <c r="C1006" s="607"/>
      <c r="D1006" s="585">
        <v>5438.99</v>
      </c>
      <c r="E1006" s="580"/>
      <c r="F1006" s="572" t="s">
        <v>24</v>
      </c>
      <c r="G1006" s="574">
        <f t="shared" si="22"/>
        <v>0</v>
      </c>
      <c r="H1006" s="599"/>
    </row>
    <row r="1007" spans="2:9" ht="23.25" customHeight="1" thickBot="1" x14ac:dyDescent="0.3">
      <c r="B1007" s="606" t="s">
        <v>29</v>
      </c>
      <c r="C1007" s="607"/>
      <c r="D1007" s="585">
        <v>1672.77</v>
      </c>
      <c r="E1007" s="580"/>
      <c r="F1007" s="572" t="s">
        <v>24</v>
      </c>
      <c r="G1007" s="574">
        <f t="shared" si="22"/>
        <v>0</v>
      </c>
      <c r="H1007" s="599"/>
    </row>
    <row r="1008" spans="2:9" ht="23.25" customHeight="1" thickBot="1" x14ac:dyDescent="0.3">
      <c r="B1008" s="606" t="s">
        <v>31</v>
      </c>
      <c r="C1008" s="607"/>
      <c r="D1008" s="585">
        <v>548.24</v>
      </c>
      <c r="E1008" s="580"/>
      <c r="F1008" s="572" t="s">
        <v>24</v>
      </c>
      <c r="G1008" s="574">
        <f t="shared" si="22"/>
        <v>0</v>
      </c>
      <c r="H1008" s="599"/>
    </row>
    <row r="1009" spans="2:9" ht="24" thickBot="1" x14ac:dyDescent="0.3">
      <c r="B1009" s="602" t="s">
        <v>30</v>
      </c>
      <c r="C1009" s="603"/>
      <c r="D1009" s="586">
        <v>340.74</v>
      </c>
      <c r="E1009" s="581"/>
      <c r="F1009" s="571" t="s">
        <v>24</v>
      </c>
      <c r="G1009" s="574">
        <f t="shared" si="22"/>
        <v>0</v>
      </c>
      <c r="H1009" s="599"/>
    </row>
    <row r="1010" spans="2:9" x14ac:dyDescent="0.25">
      <c r="B1010" s="179"/>
      <c r="C1010" s="507"/>
      <c r="D1010" s="507"/>
      <c r="E1010" s="508"/>
      <c r="F1010" s="508"/>
      <c r="G1010" s="179"/>
      <c r="H1010" s="529"/>
      <c r="I1010" s="511"/>
    </row>
    <row r="1011" spans="2:9" ht="25.5" x14ac:dyDescent="0.25">
      <c r="B1011" s="552"/>
      <c r="C1011" s="559" t="s">
        <v>14</v>
      </c>
      <c r="D1011" s="551"/>
      <c r="E1011" s="552"/>
      <c r="F1011" s="552"/>
      <c r="G1011" s="550"/>
      <c r="H1011" s="179"/>
      <c r="I1011" s="511"/>
    </row>
    <row r="1012" spans="2:9" ht="20.25" x14ac:dyDescent="0.25">
      <c r="B1012" s="552"/>
      <c r="C1012" s="590" t="s">
        <v>6</v>
      </c>
      <c r="D1012" s="553" t="s">
        <v>0</v>
      </c>
      <c r="E1012" s="554">
        <f>IF(G1000&gt;0, ROUND((G1000+D993)/D993,2), 0)</f>
        <v>1.94</v>
      </c>
      <c r="F1012" s="554"/>
      <c r="G1012" s="555"/>
      <c r="H1012" s="511"/>
      <c r="I1012" s="511"/>
    </row>
    <row r="1013" spans="2:9" x14ac:dyDescent="0.25">
      <c r="B1013" s="552"/>
      <c r="C1013" s="590"/>
      <c r="D1013" s="553" t="s">
        <v>1</v>
      </c>
      <c r="E1013" s="554">
        <f>IF(SUM(G1001:G1002)&gt;0,ROUND((G1001+G1002+D993)/D993,2),0)</f>
        <v>0</v>
      </c>
      <c r="F1013" s="554"/>
      <c r="G1013" s="556"/>
      <c r="H1013" s="530"/>
      <c r="I1013" s="511"/>
    </row>
    <row r="1014" spans="2:9" x14ac:dyDescent="0.25">
      <c r="B1014" s="552"/>
      <c r="C1014" s="590"/>
      <c r="D1014" s="553" t="s">
        <v>2</v>
      </c>
      <c r="E1014" s="554">
        <f>IF(G1003&gt;0,ROUND((G1003+D993)/D993,2),0)</f>
        <v>14.73</v>
      </c>
      <c r="F1014" s="557"/>
      <c r="G1014" s="556"/>
      <c r="H1014" s="179"/>
      <c r="I1014" s="511"/>
    </row>
    <row r="1015" spans="2:9" x14ac:dyDescent="0.25">
      <c r="B1015" s="552"/>
      <c r="C1015" s="590"/>
      <c r="D1015" s="558" t="s">
        <v>3</v>
      </c>
      <c r="E1015" s="565">
        <f>IF(SUM(G1004:G1009)&gt;0,ROUND((SUM(G1004:G1009)+D993)/D993,2),0)</f>
        <v>0</v>
      </c>
      <c r="F1015" s="555"/>
      <c r="G1015" s="556"/>
      <c r="H1015" s="179"/>
      <c r="I1015" s="511"/>
    </row>
    <row r="1016" spans="2:9" ht="25.5" x14ac:dyDescent="0.25">
      <c r="B1016" s="552"/>
      <c r="C1016" s="552"/>
      <c r="D1016" s="566" t="s">
        <v>4</v>
      </c>
      <c r="E1016" s="567">
        <f>SUM(E1012:E1015)-IF(VALUE(COUNTIF(E1012:E1015,"&gt;0"))=4,3,0)-IF(VALUE(COUNTIF(E1012:E1015,"&gt;0"))=3,2,0)-IF(VALUE(COUNTIF(E1012:E1015,"&gt;0"))=2,1,0)</f>
        <v>15.670000000000002</v>
      </c>
      <c r="F1016" s="564"/>
      <c r="G1016" s="550"/>
      <c r="H1016" s="179"/>
      <c r="I1016" s="511"/>
    </row>
    <row r="1017" spans="2:9" x14ac:dyDescent="0.25">
      <c r="B1017" s="552"/>
      <c r="C1017" s="552"/>
      <c r="D1017" s="552"/>
      <c r="E1017" s="560"/>
      <c r="F1017" s="552"/>
      <c r="G1017" s="550"/>
      <c r="H1017" s="179"/>
      <c r="I1017" s="511"/>
    </row>
    <row r="1018" spans="2:9" ht="25.5" x14ac:dyDescent="0.35">
      <c r="B1018" s="563"/>
      <c r="C1018" s="561" t="s">
        <v>23</v>
      </c>
      <c r="D1018" s="591">
        <f>E1016*D993</f>
        <v>8690.1119000000017</v>
      </c>
      <c r="E1018" s="591"/>
      <c r="F1018" s="552"/>
      <c r="G1018" s="550"/>
      <c r="H1018" s="179"/>
      <c r="I1018" s="511"/>
    </row>
    <row r="1019" spans="2:9" ht="20.25" x14ac:dyDescent="0.3">
      <c r="B1019" s="552"/>
      <c r="C1019" s="562" t="s">
        <v>8</v>
      </c>
      <c r="D1019" s="592">
        <f>D1018/D992</f>
        <v>13.685215590551184</v>
      </c>
      <c r="E1019" s="592"/>
      <c r="F1019" s="552"/>
      <c r="G1019" s="552"/>
      <c r="H1019" s="531"/>
      <c r="I1019" s="511"/>
    </row>
    <row r="1020" spans="2:9" x14ac:dyDescent="0.3">
      <c r="B1020" s="552"/>
      <c r="C1020" s="562"/>
      <c r="D1020" s="568"/>
      <c r="E1020" s="568"/>
      <c r="F1020" s="552"/>
      <c r="G1020" s="552"/>
      <c r="H1020" s="457"/>
    </row>
    <row r="1021" spans="2:9" x14ac:dyDescent="0.25">
      <c r="B1021" s="459"/>
      <c r="C1021" s="459"/>
      <c r="D1021" s="459"/>
      <c r="E1021" s="459"/>
      <c r="F1021" s="459"/>
      <c r="G1021" s="457"/>
      <c r="H1021" s="457"/>
    </row>
    <row r="1022" spans="2:9" x14ac:dyDescent="0.25">
      <c r="B1022" s="459"/>
      <c r="C1022" s="459"/>
      <c r="D1022" s="459"/>
      <c r="E1022" s="459"/>
      <c r="F1022" s="459"/>
      <c r="G1022" s="457"/>
      <c r="H1022" s="457"/>
    </row>
    <row r="1023" spans="2:9" x14ac:dyDescent="0.25">
      <c r="B1023" s="459"/>
      <c r="C1023" s="459"/>
      <c r="D1023" s="459"/>
      <c r="E1023" s="459"/>
      <c r="F1023" s="459"/>
      <c r="G1023" s="457"/>
      <c r="H1023" s="457"/>
    </row>
    <row r="1024" spans="2:9" x14ac:dyDescent="0.25">
      <c r="B1024" s="459"/>
      <c r="C1024" s="459"/>
      <c r="D1024" s="459"/>
      <c r="E1024" s="459"/>
      <c r="F1024" s="459"/>
      <c r="G1024" s="457"/>
      <c r="H1024" s="457"/>
    </row>
    <row r="1025" spans="2:9" x14ac:dyDescent="0.25">
      <c r="B1025" s="459"/>
      <c r="C1025" s="459"/>
      <c r="D1025" s="459"/>
      <c r="E1025" s="459"/>
      <c r="F1025" s="459"/>
      <c r="G1025" s="457"/>
      <c r="H1025" s="457"/>
    </row>
    <row r="1026" spans="2:9" x14ac:dyDescent="0.25">
      <c r="B1026" s="459"/>
      <c r="C1026" s="459"/>
      <c r="D1026" s="459"/>
      <c r="E1026" s="459"/>
      <c r="F1026" s="459"/>
      <c r="G1026" s="457"/>
      <c r="H1026" s="457"/>
    </row>
    <row r="1027" spans="2:9" x14ac:dyDescent="0.25">
      <c r="B1027" s="459"/>
      <c r="C1027" s="459"/>
      <c r="D1027" s="459"/>
      <c r="E1027" s="459"/>
      <c r="F1027" s="459"/>
      <c r="G1027" s="457"/>
      <c r="H1027" s="457"/>
    </row>
    <row r="1028" spans="2:9" x14ac:dyDescent="0.25">
      <c r="B1028" s="459"/>
      <c r="C1028" s="459"/>
      <c r="D1028" s="459"/>
      <c r="E1028" s="459"/>
      <c r="F1028" s="459"/>
      <c r="G1028" s="457"/>
      <c r="H1028" s="457"/>
    </row>
    <row r="1029" spans="2:9" ht="60.75" x14ac:dyDescent="0.8">
      <c r="B1029" s="614" t="s">
        <v>119</v>
      </c>
      <c r="C1029" s="614"/>
      <c r="D1029" s="614"/>
      <c r="E1029" s="614"/>
      <c r="F1029" s="614"/>
      <c r="G1029" s="614"/>
      <c r="H1029" s="614"/>
    </row>
    <row r="1030" spans="2:9" ht="20.25" x14ac:dyDescent="0.25">
      <c r="B1030" s="615" t="s">
        <v>36</v>
      </c>
      <c r="C1030" s="615"/>
      <c r="D1030" s="615"/>
      <c r="E1030" s="615"/>
      <c r="F1030" s="615"/>
      <c r="G1030" s="615"/>
      <c r="H1030" s="179"/>
      <c r="I1030" s="511"/>
    </row>
    <row r="1031" spans="2:9" ht="20.25" x14ac:dyDescent="0.25">
      <c r="B1031" s="179"/>
      <c r="C1031" s="484"/>
      <c r="D1031" s="179"/>
      <c r="E1031" s="179"/>
      <c r="F1031" s="179"/>
      <c r="G1031" s="511"/>
      <c r="H1031" s="179"/>
    </row>
    <row r="1032" spans="2:9" ht="25.5" x14ac:dyDescent="0.25">
      <c r="B1032" s="179"/>
      <c r="C1032" s="472" t="s">
        <v>5</v>
      </c>
      <c r="D1032" s="510"/>
      <c r="E1032" s="179"/>
      <c r="F1032" s="179"/>
      <c r="G1032" s="179"/>
      <c r="H1032" s="179"/>
    </row>
    <row r="1033" spans="2:9" ht="20.25" x14ac:dyDescent="0.25">
      <c r="B1033" s="512"/>
      <c r="C1033" s="617" t="s">
        <v>15</v>
      </c>
      <c r="D1033" s="628" t="s">
        <v>39</v>
      </c>
      <c r="E1033" s="628"/>
      <c r="F1033" s="628"/>
      <c r="G1033" s="628"/>
      <c r="H1033" s="485"/>
    </row>
    <row r="1034" spans="2:9" ht="20.25" x14ac:dyDescent="0.25">
      <c r="B1034" s="512"/>
      <c r="C1034" s="618"/>
      <c r="D1034" s="628" t="s">
        <v>83</v>
      </c>
      <c r="E1034" s="628"/>
      <c r="F1034" s="628"/>
      <c r="G1034" s="628"/>
      <c r="H1034" s="485"/>
    </row>
    <row r="1035" spans="2:9" ht="20.25" x14ac:dyDescent="0.25">
      <c r="B1035" s="512"/>
      <c r="C1035" s="619"/>
      <c r="D1035" s="628" t="s">
        <v>86</v>
      </c>
      <c r="E1035" s="628"/>
      <c r="F1035" s="628"/>
      <c r="G1035" s="628"/>
      <c r="H1035" s="485"/>
    </row>
    <row r="1036" spans="2:9" x14ac:dyDescent="0.25">
      <c r="B1036" s="179"/>
      <c r="C1036" s="480" t="s">
        <v>12</v>
      </c>
      <c r="D1036" s="488">
        <v>22</v>
      </c>
      <c r="E1036" s="487"/>
      <c r="F1036" s="471"/>
      <c r="G1036" s="466"/>
      <c r="H1036" s="466"/>
    </row>
    <row r="1037" spans="2:9" ht="22.5" x14ac:dyDescent="0.25">
      <c r="B1037" s="179"/>
      <c r="C1037" s="467" t="s">
        <v>9</v>
      </c>
      <c r="D1037" s="489">
        <v>1388</v>
      </c>
      <c r="E1037" s="608" t="s">
        <v>16</v>
      </c>
      <c r="F1037" s="609"/>
      <c r="G1037" s="612">
        <f>D1038/D1037</f>
        <v>0.7194740634005764</v>
      </c>
      <c r="H1037" s="466"/>
    </row>
    <row r="1038" spans="2:9" ht="22.5" x14ac:dyDescent="0.25">
      <c r="B1038" s="179"/>
      <c r="C1038" s="467" t="s">
        <v>10</v>
      </c>
      <c r="D1038" s="489">
        <v>998.63</v>
      </c>
      <c r="E1038" s="610"/>
      <c r="F1038" s="611"/>
      <c r="G1038" s="613"/>
      <c r="H1038" s="466"/>
    </row>
    <row r="1039" spans="2:9" x14ac:dyDescent="0.25">
      <c r="B1039" s="179"/>
      <c r="C1039" s="482"/>
      <c r="D1039" s="483"/>
      <c r="E1039" s="533"/>
      <c r="F1039" s="179"/>
      <c r="G1039" s="179"/>
      <c r="H1039" s="179"/>
      <c r="I1039" s="511"/>
    </row>
    <row r="1040" spans="2:9" ht="20.25" x14ac:dyDescent="0.3">
      <c r="B1040" s="179"/>
      <c r="C1040" s="481" t="s">
        <v>7</v>
      </c>
      <c r="D1040" s="490" t="s">
        <v>87</v>
      </c>
      <c r="E1040" s="179"/>
      <c r="F1040" s="179"/>
      <c r="G1040" s="179"/>
      <c r="H1040" s="179"/>
      <c r="I1040" s="511"/>
    </row>
    <row r="1041" spans="2:9" ht="20.25" x14ac:dyDescent="0.3">
      <c r="B1041" s="179"/>
      <c r="C1041" s="481" t="s">
        <v>11</v>
      </c>
      <c r="D1041" s="490">
        <v>95</v>
      </c>
      <c r="E1041" s="179"/>
      <c r="F1041" s="179"/>
      <c r="G1041" s="179"/>
      <c r="H1041" s="179"/>
      <c r="I1041" s="511"/>
    </row>
    <row r="1042" spans="2:9" ht="22.5" x14ac:dyDescent="0.3">
      <c r="B1042" s="179"/>
      <c r="C1042" s="481" t="s">
        <v>13</v>
      </c>
      <c r="D1042" s="498" t="s">
        <v>34</v>
      </c>
      <c r="E1042" s="527"/>
      <c r="F1042" s="179"/>
      <c r="G1042" s="179"/>
      <c r="H1042" s="179"/>
      <c r="I1042" s="511"/>
    </row>
    <row r="1043" spans="2:9" ht="21" thickBot="1" x14ac:dyDescent="0.3">
      <c r="B1043" s="179"/>
      <c r="C1043" s="486"/>
      <c r="D1043" s="486"/>
      <c r="E1043" s="179"/>
      <c r="F1043" s="179"/>
      <c r="G1043" s="179"/>
      <c r="H1043" s="179"/>
      <c r="I1043" s="511"/>
    </row>
    <row r="1044" spans="2:9" ht="48" thickBot="1" x14ac:dyDescent="0.3">
      <c r="B1044" s="593" t="s">
        <v>17</v>
      </c>
      <c r="C1044" s="594"/>
      <c r="D1044" s="477" t="s">
        <v>20</v>
      </c>
      <c r="E1044" s="595" t="s">
        <v>22</v>
      </c>
      <c r="F1044" s="596"/>
      <c r="G1044" s="468" t="s">
        <v>21</v>
      </c>
      <c r="H1044" s="466"/>
    </row>
    <row r="1045" spans="2:9" ht="24" thickBot="1" x14ac:dyDescent="0.3">
      <c r="B1045" s="597" t="s">
        <v>35</v>
      </c>
      <c r="C1045" s="598"/>
      <c r="D1045" s="499">
        <v>50</v>
      </c>
      <c r="E1045" s="491">
        <v>22</v>
      </c>
      <c r="F1045" s="473" t="s">
        <v>24</v>
      </c>
      <c r="G1045" s="479">
        <f>D1045*E1045</f>
        <v>1100</v>
      </c>
      <c r="H1045" s="599"/>
    </row>
    <row r="1046" spans="2:9" ht="24" thickBot="1" x14ac:dyDescent="0.3">
      <c r="B1046" s="600" t="s">
        <v>18</v>
      </c>
      <c r="C1046" s="601"/>
      <c r="D1046" s="494">
        <v>97.44</v>
      </c>
      <c r="E1046" s="492"/>
      <c r="F1046" s="474" t="s">
        <v>25</v>
      </c>
      <c r="G1046" s="574">
        <f t="shared" ref="G1046:G1054" si="23">D1046*E1046</f>
        <v>0</v>
      </c>
      <c r="H1046" s="599"/>
    </row>
    <row r="1047" spans="2:9" ht="24" thickBot="1" x14ac:dyDescent="0.3">
      <c r="B1047" s="602" t="s">
        <v>19</v>
      </c>
      <c r="C1047" s="603"/>
      <c r="D1047" s="497">
        <v>151.63</v>
      </c>
      <c r="E1047" s="493"/>
      <c r="F1047" s="475" t="s">
        <v>25</v>
      </c>
      <c r="G1047" s="574">
        <f t="shared" si="23"/>
        <v>0</v>
      </c>
      <c r="H1047" s="599"/>
    </row>
    <row r="1048" spans="2:9" ht="24" thickBot="1" x14ac:dyDescent="0.3">
      <c r="B1048" s="604" t="s">
        <v>27</v>
      </c>
      <c r="C1048" s="605"/>
      <c r="D1048" s="500">
        <v>731.97</v>
      </c>
      <c r="E1048" s="500">
        <v>22</v>
      </c>
      <c r="F1048" s="478" t="s">
        <v>24</v>
      </c>
      <c r="G1048" s="574">
        <f t="shared" si="23"/>
        <v>16103.34</v>
      </c>
      <c r="H1048" s="599"/>
    </row>
    <row r="1049" spans="2:9" ht="24" thickBot="1" x14ac:dyDescent="0.3">
      <c r="B1049" s="600" t="s">
        <v>32</v>
      </c>
      <c r="C1049" s="601"/>
      <c r="D1049" s="494">
        <v>652.6</v>
      </c>
      <c r="E1049" s="494"/>
      <c r="F1049" s="474" t="s">
        <v>24</v>
      </c>
      <c r="G1049" s="574">
        <f t="shared" si="23"/>
        <v>0</v>
      </c>
      <c r="H1049" s="599"/>
    </row>
    <row r="1050" spans="2:9" ht="24" thickBot="1" x14ac:dyDescent="0.3">
      <c r="B1050" s="606" t="s">
        <v>26</v>
      </c>
      <c r="C1050" s="607"/>
      <c r="D1050" s="501">
        <v>526.99</v>
      </c>
      <c r="E1050" s="495"/>
      <c r="F1050" s="476" t="s">
        <v>24</v>
      </c>
      <c r="G1050" s="574">
        <f t="shared" si="23"/>
        <v>0</v>
      </c>
      <c r="H1050" s="599"/>
    </row>
    <row r="1051" spans="2:9" ht="24" thickBot="1" x14ac:dyDescent="0.3">
      <c r="B1051" s="606" t="s">
        <v>28</v>
      </c>
      <c r="C1051" s="607"/>
      <c r="D1051" s="502">
        <v>5438.99</v>
      </c>
      <c r="E1051" s="496"/>
      <c r="F1051" s="476" t="s">
        <v>24</v>
      </c>
      <c r="G1051" s="574">
        <f t="shared" si="23"/>
        <v>0</v>
      </c>
      <c r="H1051" s="599"/>
    </row>
    <row r="1052" spans="2:9" ht="24" thickBot="1" x14ac:dyDescent="0.3">
      <c r="B1052" s="606" t="s">
        <v>29</v>
      </c>
      <c r="C1052" s="607"/>
      <c r="D1052" s="502">
        <v>1672.77</v>
      </c>
      <c r="E1052" s="496"/>
      <c r="F1052" s="476" t="s">
        <v>24</v>
      </c>
      <c r="G1052" s="574">
        <f t="shared" si="23"/>
        <v>0</v>
      </c>
      <c r="H1052" s="599"/>
    </row>
    <row r="1053" spans="2:9" ht="24" thickBot="1" x14ac:dyDescent="0.3">
      <c r="B1053" s="606" t="s">
        <v>31</v>
      </c>
      <c r="C1053" s="607"/>
      <c r="D1053" s="502">
        <v>548.24</v>
      </c>
      <c r="E1053" s="496"/>
      <c r="F1053" s="476" t="s">
        <v>24</v>
      </c>
      <c r="G1053" s="574">
        <f t="shared" si="23"/>
        <v>0</v>
      </c>
      <c r="H1053" s="599"/>
    </row>
    <row r="1054" spans="2:9" ht="24" thickBot="1" x14ac:dyDescent="0.3">
      <c r="B1054" s="602" t="s">
        <v>30</v>
      </c>
      <c r="C1054" s="603"/>
      <c r="D1054" s="503">
        <v>340.74</v>
      </c>
      <c r="E1054" s="497"/>
      <c r="F1054" s="475" t="s">
        <v>24</v>
      </c>
      <c r="G1054" s="574">
        <f t="shared" si="23"/>
        <v>0</v>
      </c>
      <c r="H1054" s="599"/>
    </row>
    <row r="1055" spans="2:9" x14ac:dyDescent="0.25">
      <c r="B1055" s="179"/>
      <c r="C1055" s="507"/>
      <c r="D1055" s="507"/>
      <c r="E1055" s="508"/>
      <c r="F1055" s="508"/>
      <c r="G1055" s="179"/>
      <c r="H1055" s="529"/>
      <c r="I1055" s="511"/>
    </row>
    <row r="1056" spans="2:9" ht="25.5" x14ac:dyDescent="0.25">
      <c r="B1056" s="552"/>
      <c r="C1056" s="559" t="s">
        <v>14</v>
      </c>
      <c r="D1056" s="551"/>
      <c r="E1056" s="552"/>
      <c r="F1056" s="552"/>
      <c r="G1056" s="550"/>
      <c r="H1056" s="179"/>
      <c r="I1056" s="511"/>
    </row>
    <row r="1057" spans="2:9" ht="20.25" x14ac:dyDescent="0.25">
      <c r="B1057" s="552"/>
      <c r="C1057" s="590" t="s">
        <v>6</v>
      </c>
      <c r="D1057" s="553" t="s">
        <v>0</v>
      </c>
      <c r="E1057" s="554">
        <f>IF(G1045&gt;0, ROUND((G1045+D1038)/D1038,2), 0)</f>
        <v>2.1</v>
      </c>
      <c r="F1057" s="554"/>
      <c r="G1057" s="555"/>
      <c r="H1057" s="511"/>
      <c r="I1057" s="511"/>
    </row>
    <row r="1058" spans="2:9" x14ac:dyDescent="0.25">
      <c r="B1058" s="552"/>
      <c r="C1058" s="590"/>
      <c r="D1058" s="553" t="s">
        <v>1</v>
      </c>
      <c r="E1058" s="554">
        <f>IF(SUM(G1046:G1047)&gt;0,ROUND((G1046+G1047+D1038)/D1038,2),0)</f>
        <v>0</v>
      </c>
      <c r="F1058" s="554"/>
      <c r="G1058" s="556"/>
      <c r="H1058" s="530"/>
      <c r="I1058" s="511"/>
    </row>
    <row r="1059" spans="2:9" x14ac:dyDescent="0.25">
      <c r="B1059" s="552"/>
      <c r="C1059" s="590"/>
      <c r="D1059" s="553" t="s">
        <v>2</v>
      </c>
      <c r="E1059" s="554">
        <f>IF(G1048&gt;0,ROUND((G1048+D1038)/D1038,2),0)</f>
        <v>17.13</v>
      </c>
      <c r="F1059" s="557"/>
      <c r="G1059" s="556"/>
      <c r="H1059" s="179"/>
      <c r="I1059" s="511"/>
    </row>
    <row r="1060" spans="2:9" x14ac:dyDescent="0.25">
      <c r="B1060" s="552"/>
      <c r="C1060" s="590"/>
      <c r="D1060" s="558" t="s">
        <v>3</v>
      </c>
      <c r="E1060" s="565">
        <f>IF(SUM(G1049:G1054)&gt;0,ROUND((SUM(G1049:G1054)+D1038)/D1038,2),0)</f>
        <v>0</v>
      </c>
      <c r="F1060" s="555"/>
      <c r="G1060" s="556"/>
      <c r="H1060" s="179"/>
      <c r="I1060" s="511"/>
    </row>
    <row r="1061" spans="2:9" ht="25.5" x14ac:dyDescent="0.25">
      <c r="B1061" s="552"/>
      <c r="C1061" s="552"/>
      <c r="D1061" s="566" t="s">
        <v>4</v>
      </c>
      <c r="E1061" s="567">
        <f>SUM(E1057:E1060)-IF(VALUE(COUNTIF(E1057:E1060,"&gt;0"))=4,3,0)-IF(VALUE(COUNTIF(E1057:E1060,"&gt;0"))=3,2,0)-IF(VALUE(COUNTIF(E1057:E1060,"&gt;0"))=2,1,0)</f>
        <v>18.23</v>
      </c>
      <c r="F1061" s="564"/>
      <c r="G1061" s="550"/>
      <c r="H1061" s="179"/>
      <c r="I1061" s="511"/>
    </row>
    <row r="1062" spans="2:9" x14ac:dyDescent="0.25">
      <c r="B1062" s="552"/>
      <c r="C1062" s="552"/>
      <c r="D1062" s="552"/>
      <c r="E1062" s="560"/>
      <c r="F1062" s="552"/>
      <c r="G1062" s="550"/>
      <c r="H1062" s="179"/>
      <c r="I1062" s="511"/>
    </row>
    <row r="1063" spans="2:9" ht="25.5" x14ac:dyDescent="0.35">
      <c r="B1063" s="563"/>
      <c r="C1063" s="561" t="s">
        <v>23</v>
      </c>
      <c r="D1063" s="591">
        <f>E1061*D1038</f>
        <v>18205.0249</v>
      </c>
      <c r="E1063" s="591"/>
      <c r="F1063" s="552"/>
      <c r="G1063" s="550"/>
      <c r="H1063" s="179"/>
      <c r="I1063" s="511"/>
    </row>
    <row r="1064" spans="2:9" ht="20.25" x14ac:dyDescent="0.3">
      <c r="B1064" s="552"/>
      <c r="C1064" s="562" t="s">
        <v>8</v>
      </c>
      <c r="D1064" s="592">
        <f>D1063/D1037</f>
        <v>13.116012175792507</v>
      </c>
      <c r="E1064" s="592"/>
      <c r="F1064" s="552"/>
      <c r="G1064" s="552"/>
      <c r="H1064" s="531"/>
      <c r="I1064" s="511"/>
    </row>
    <row r="1065" spans="2:9" x14ac:dyDescent="0.3">
      <c r="B1065" s="552"/>
      <c r="C1065" s="562"/>
      <c r="D1065" s="568"/>
      <c r="E1065" s="568"/>
      <c r="F1065" s="552"/>
      <c r="G1065" s="552"/>
      <c r="H1065" s="457"/>
    </row>
    <row r="1066" spans="2:9" x14ac:dyDescent="0.25">
      <c r="B1066" s="459"/>
      <c r="C1066" s="459"/>
      <c r="D1066" s="459"/>
      <c r="E1066" s="459"/>
      <c r="F1066" s="459"/>
      <c r="G1066" s="457"/>
      <c r="H1066" s="457"/>
    </row>
    <row r="1067" spans="2:9" x14ac:dyDescent="0.25">
      <c r="B1067" s="459"/>
      <c r="C1067" s="459"/>
      <c r="D1067" s="459"/>
      <c r="E1067" s="459"/>
      <c r="F1067" s="459"/>
      <c r="G1067" s="457"/>
      <c r="H1067" s="457"/>
    </row>
    <row r="1068" spans="2:9" x14ac:dyDescent="0.25">
      <c r="B1068" s="459"/>
      <c r="C1068" s="459"/>
      <c r="D1068" s="459"/>
      <c r="E1068" s="459"/>
      <c r="F1068" s="459"/>
      <c r="G1068" s="457"/>
      <c r="H1068" s="457"/>
    </row>
    <row r="1069" spans="2:9" x14ac:dyDescent="0.25">
      <c r="B1069" s="459"/>
      <c r="C1069" s="459"/>
      <c r="D1069" s="459"/>
      <c r="E1069" s="459"/>
      <c r="F1069" s="459"/>
      <c r="G1069" s="457"/>
      <c r="H1069" s="457"/>
    </row>
    <row r="1070" spans="2:9" x14ac:dyDescent="0.25">
      <c r="B1070" s="459"/>
      <c r="C1070" s="459"/>
      <c r="D1070" s="459"/>
      <c r="E1070" s="459"/>
      <c r="F1070" s="459"/>
      <c r="G1070" s="457"/>
      <c r="H1070" s="457"/>
    </row>
    <row r="1071" spans="2:9" x14ac:dyDescent="0.25">
      <c r="B1071" s="459"/>
      <c r="C1071" s="459"/>
      <c r="D1071" s="459"/>
      <c r="E1071" s="459"/>
      <c r="F1071" s="459"/>
      <c r="G1071" s="457"/>
      <c r="H1071" s="457"/>
    </row>
    <row r="1072" spans="2:9" x14ac:dyDescent="0.25">
      <c r="B1072" s="459"/>
      <c r="C1072" s="459"/>
      <c r="D1072" s="459"/>
      <c r="E1072" s="459"/>
      <c r="F1072" s="459"/>
      <c r="G1072" s="457"/>
      <c r="H1072" s="457"/>
    </row>
    <row r="1073" spans="2:9" x14ac:dyDescent="0.25">
      <c r="B1073" s="459"/>
      <c r="C1073" s="459"/>
      <c r="D1073" s="459"/>
      <c r="E1073" s="459"/>
      <c r="F1073" s="459"/>
      <c r="G1073" s="457"/>
      <c r="H1073" s="457"/>
    </row>
    <row r="1074" spans="2:9" ht="60.75" x14ac:dyDescent="0.8">
      <c r="B1074" s="614" t="s">
        <v>120</v>
      </c>
      <c r="C1074" s="614"/>
      <c r="D1074" s="614"/>
      <c r="E1074" s="614"/>
      <c r="F1074" s="614"/>
      <c r="G1074" s="614"/>
      <c r="H1074" s="614"/>
    </row>
    <row r="1075" spans="2:9" ht="20.25" x14ac:dyDescent="0.25">
      <c r="B1075" s="615" t="s">
        <v>36</v>
      </c>
      <c r="C1075" s="615"/>
      <c r="D1075" s="615"/>
      <c r="E1075" s="615"/>
      <c r="F1075" s="615"/>
      <c r="G1075" s="615"/>
      <c r="H1075" s="179"/>
      <c r="I1075" s="511"/>
    </row>
    <row r="1076" spans="2:9" ht="20.25" x14ac:dyDescent="0.25">
      <c r="B1076" s="179"/>
      <c r="C1076" s="484"/>
      <c r="D1076" s="179"/>
      <c r="E1076" s="179"/>
      <c r="F1076" s="179"/>
      <c r="G1076" s="511"/>
      <c r="H1076" s="179"/>
      <c r="I1076" s="511"/>
    </row>
    <row r="1077" spans="2:9" ht="25.5" x14ac:dyDescent="0.25">
      <c r="B1077" s="179"/>
      <c r="C1077" s="472" t="s">
        <v>5</v>
      </c>
      <c r="D1077" s="510"/>
      <c r="E1077" s="179"/>
      <c r="F1077" s="179"/>
      <c r="G1077" s="179"/>
      <c r="H1077" s="179"/>
      <c r="I1077" s="511"/>
    </row>
    <row r="1078" spans="2:9" ht="20.25" x14ac:dyDescent="0.25">
      <c r="B1078" s="512"/>
      <c r="C1078" s="617" t="s">
        <v>15</v>
      </c>
      <c r="D1078" s="628" t="s">
        <v>39</v>
      </c>
      <c r="E1078" s="628"/>
      <c r="F1078" s="628"/>
      <c r="G1078" s="628"/>
      <c r="H1078" s="485"/>
    </row>
    <row r="1079" spans="2:9" ht="20.25" x14ac:dyDescent="0.25">
      <c r="B1079" s="512"/>
      <c r="C1079" s="618"/>
      <c r="D1079" s="628" t="s">
        <v>83</v>
      </c>
      <c r="E1079" s="628"/>
      <c r="F1079" s="628"/>
      <c r="G1079" s="628"/>
      <c r="H1079" s="485"/>
    </row>
    <row r="1080" spans="2:9" ht="20.25" x14ac:dyDescent="0.25">
      <c r="B1080" s="512"/>
      <c r="C1080" s="619"/>
      <c r="D1080" s="628" t="s">
        <v>88</v>
      </c>
      <c r="E1080" s="628"/>
      <c r="F1080" s="628"/>
      <c r="G1080" s="628"/>
      <c r="H1080" s="485"/>
    </row>
    <row r="1081" spans="2:9" x14ac:dyDescent="0.25">
      <c r="B1081" s="179"/>
      <c r="C1081" s="480" t="s">
        <v>12</v>
      </c>
      <c r="D1081" s="488">
        <v>20</v>
      </c>
      <c r="E1081" s="487"/>
      <c r="F1081" s="471"/>
      <c r="G1081" s="466"/>
      <c r="H1081" s="466"/>
    </row>
    <row r="1082" spans="2:9" ht="22.5" x14ac:dyDescent="0.25">
      <c r="B1082" s="179"/>
      <c r="C1082" s="467" t="s">
        <v>9</v>
      </c>
      <c r="D1082" s="489">
        <v>577</v>
      </c>
      <c r="E1082" s="608" t="s">
        <v>16</v>
      </c>
      <c r="F1082" s="609"/>
      <c r="G1082" s="612">
        <f>D1083/D1082</f>
        <v>1.5491681109185442</v>
      </c>
      <c r="H1082" s="466"/>
    </row>
    <row r="1083" spans="2:9" ht="22.5" x14ac:dyDescent="0.25">
      <c r="B1083" s="179"/>
      <c r="C1083" s="467" t="s">
        <v>10</v>
      </c>
      <c r="D1083" s="489">
        <v>893.87</v>
      </c>
      <c r="E1083" s="610"/>
      <c r="F1083" s="611"/>
      <c r="G1083" s="613"/>
      <c r="H1083" s="466"/>
    </row>
    <row r="1084" spans="2:9" x14ac:dyDescent="0.25">
      <c r="B1084" s="179"/>
      <c r="C1084" s="482"/>
      <c r="D1084" s="483"/>
      <c r="E1084" s="533"/>
      <c r="F1084" s="179"/>
      <c r="G1084" s="179"/>
      <c r="H1084" s="179"/>
      <c r="I1084" s="511"/>
    </row>
    <row r="1085" spans="2:9" ht="20.25" x14ac:dyDescent="0.3">
      <c r="B1085" s="179"/>
      <c r="C1085" s="481" t="s">
        <v>7</v>
      </c>
      <c r="D1085" s="490" t="s">
        <v>89</v>
      </c>
      <c r="E1085" s="179"/>
      <c r="F1085" s="179"/>
      <c r="G1085" s="179"/>
      <c r="H1085" s="179"/>
      <c r="I1085" s="511"/>
    </row>
    <row r="1086" spans="2:9" ht="20.25" x14ac:dyDescent="0.3">
      <c r="B1086" s="179"/>
      <c r="C1086" s="481" t="s">
        <v>11</v>
      </c>
      <c r="D1086" s="490">
        <v>90</v>
      </c>
      <c r="E1086" s="179"/>
      <c r="F1086" s="179"/>
      <c r="G1086" s="179"/>
      <c r="H1086" s="179"/>
      <c r="I1086" s="511"/>
    </row>
    <row r="1087" spans="2:9" ht="22.5" x14ac:dyDescent="0.3">
      <c r="B1087" s="179"/>
      <c r="C1087" s="481" t="s">
        <v>13</v>
      </c>
      <c r="D1087" s="498" t="s">
        <v>34</v>
      </c>
      <c r="E1087" s="527"/>
      <c r="F1087" s="179"/>
      <c r="G1087" s="179"/>
      <c r="H1087" s="179"/>
      <c r="I1087" s="511"/>
    </row>
    <row r="1088" spans="2:9" ht="21" thickBot="1" x14ac:dyDescent="0.3">
      <c r="B1088" s="179"/>
      <c r="C1088" s="486"/>
      <c r="D1088" s="486"/>
      <c r="E1088" s="179"/>
      <c r="F1088" s="179"/>
      <c r="G1088" s="179"/>
      <c r="H1088" s="179"/>
      <c r="I1088" s="511"/>
    </row>
    <row r="1089" spans="2:9" ht="48" thickBot="1" x14ac:dyDescent="0.3">
      <c r="B1089" s="593" t="s">
        <v>17</v>
      </c>
      <c r="C1089" s="594"/>
      <c r="D1089" s="477" t="s">
        <v>20</v>
      </c>
      <c r="E1089" s="595" t="s">
        <v>22</v>
      </c>
      <c r="F1089" s="596"/>
      <c r="G1089" s="468" t="s">
        <v>21</v>
      </c>
      <c r="H1089" s="466"/>
    </row>
    <row r="1090" spans="2:9" ht="24" thickBot="1" x14ac:dyDescent="0.3">
      <c r="B1090" s="597" t="s">
        <v>35</v>
      </c>
      <c r="C1090" s="598"/>
      <c r="D1090" s="499">
        <v>50</v>
      </c>
      <c r="E1090" s="491">
        <v>20</v>
      </c>
      <c r="F1090" s="473" t="s">
        <v>24</v>
      </c>
      <c r="G1090" s="479">
        <f>D1090*E1090</f>
        <v>1000</v>
      </c>
      <c r="H1090" s="599"/>
    </row>
    <row r="1091" spans="2:9" ht="24" thickBot="1" x14ac:dyDescent="0.3">
      <c r="B1091" s="600" t="s">
        <v>18</v>
      </c>
      <c r="C1091" s="601"/>
      <c r="D1091" s="494">
        <v>97.44</v>
      </c>
      <c r="E1091" s="492"/>
      <c r="F1091" s="474" t="s">
        <v>25</v>
      </c>
      <c r="G1091" s="574">
        <f t="shared" ref="G1091:G1099" si="24">D1091*E1091</f>
        <v>0</v>
      </c>
      <c r="H1091" s="599"/>
    </row>
    <row r="1092" spans="2:9" ht="24" thickBot="1" x14ac:dyDescent="0.3">
      <c r="B1092" s="602" t="s">
        <v>19</v>
      </c>
      <c r="C1092" s="603"/>
      <c r="D1092" s="497">
        <v>151.63</v>
      </c>
      <c r="E1092" s="493"/>
      <c r="F1092" s="475" t="s">
        <v>25</v>
      </c>
      <c r="G1092" s="574">
        <f t="shared" si="24"/>
        <v>0</v>
      </c>
      <c r="H1092" s="599"/>
    </row>
    <row r="1093" spans="2:9" ht="24" thickBot="1" x14ac:dyDescent="0.3">
      <c r="B1093" s="604" t="s">
        <v>27</v>
      </c>
      <c r="C1093" s="605"/>
      <c r="D1093" s="500">
        <v>731.97</v>
      </c>
      <c r="E1093" s="500">
        <v>20</v>
      </c>
      <c r="F1093" s="478" t="s">
        <v>24</v>
      </c>
      <c r="G1093" s="574">
        <f t="shared" si="24"/>
        <v>14639.400000000001</v>
      </c>
      <c r="H1093" s="599"/>
    </row>
    <row r="1094" spans="2:9" ht="24" thickBot="1" x14ac:dyDescent="0.3">
      <c r="B1094" s="600" t="s">
        <v>32</v>
      </c>
      <c r="C1094" s="601"/>
      <c r="D1094" s="494">
        <v>652.6</v>
      </c>
      <c r="E1094" s="494"/>
      <c r="F1094" s="474" t="s">
        <v>24</v>
      </c>
      <c r="G1094" s="574">
        <f t="shared" si="24"/>
        <v>0</v>
      </c>
      <c r="H1094" s="599"/>
    </row>
    <row r="1095" spans="2:9" ht="24" thickBot="1" x14ac:dyDescent="0.3">
      <c r="B1095" s="606" t="s">
        <v>26</v>
      </c>
      <c r="C1095" s="607"/>
      <c r="D1095" s="501">
        <v>526.99</v>
      </c>
      <c r="E1095" s="495"/>
      <c r="F1095" s="476" t="s">
        <v>24</v>
      </c>
      <c r="G1095" s="574">
        <f t="shared" si="24"/>
        <v>0</v>
      </c>
      <c r="H1095" s="599"/>
    </row>
    <row r="1096" spans="2:9" ht="24" thickBot="1" x14ac:dyDescent="0.3">
      <c r="B1096" s="606" t="s">
        <v>28</v>
      </c>
      <c r="C1096" s="607"/>
      <c r="D1096" s="502">
        <v>5438.99</v>
      </c>
      <c r="E1096" s="496"/>
      <c r="F1096" s="476" t="s">
        <v>24</v>
      </c>
      <c r="G1096" s="574">
        <f t="shared" si="24"/>
        <v>0</v>
      </c>
      <c r="H1096" s="599"/>
    </row>
    <row r="1097" spans="2:9" ht="24" thickBot="1" x14ac:dyDescent="0.3">
      <c r="B1097" s="606" t="s">
        <v>29</v>
      </c>
      <c r="C1097" s="607"/>
      <c r="D1097" s="502">
        <v>1672.77</v>
      </c>
      <c r="E1097" s="496"/>
      <c r="F1097" s="476" t="s">
        <v>24</v>
      </c>
      <c r="G1097" s="574">
        <f t="shared" si="24"/>
        <v>0</v>
      </c>
      <c r="H1097" s="599"/>
    </row>
    <row r="1098" spans="2:9" ht="24" thickBot="1" x14ac:dyDescent="0.3">
      <c r="B1098" s="606" t="s">
        <v>31</v>
      </c>
      <c r="C1098" s="607"/>
      <c r="D1098" s="502">
        <v>548.24</v>
      </c>
      <c r="E1098" s="496"/>
      <c r="F1098" s="476" t="s">
        <v>24</v>
      </c>
      <c r="G1098" s="574">
        <f t="shared" si="24"/>
        <v>0</v>
      </c>
      <c r="H1098" s="599"/>
    </row>
    <row r="1099" spans="2:9" ht="24" thickBot="1" x14ac:dyDescent="0.3">
      <c r="B1099" s="602" t="s">
        <v>30</v>
      </c>
      <c r="C1099" s="603"/>
      <c r="D1099" s="503">
        <v>340.74</v>
      </c>
      <c r="E1099" s="497"/>
      <c r="F1099" s="475" t="s">
        <v>24</v>
      </c>
      <c r="G1099" s="574">
        <f t="shared" si="24"/>
        <v>0</v>
      </c>
      <c r="H1099" s="599"/>
    </row>
    <row r="1100" spans="2:9" x14ac:dyDescent="0.25">
      <c r="B1100" s="179"/>
      <c r="C1100" s="507"/>
      <c r="D1100" s="507"/>
      <c r="E1100" s="508"/>
      <c r="F1100" s="508"/>
      <c r="G1100" s="179"/>
      <c r="H1100" s="529"/>
      <c r="I1100" s="511"/>
    </row>
    <row r="1101" spans="2:9" ht="25.5" x14ac:dyDescent="0.25">
      <c r="B1101" s="552"/>
      <c r="C1101" s="559" t="s">
        <v>14</v>
      </c>
      <c r="D1101" s="551"/>
      <c r="E1101" s="552"/>
      <c r="F1101" s="552"/>
      <c r="G1101" s="550"/>
      <c r="H1101" s="179"/>
      <c r="I1101" s="511"/>
    </row>
    <row r="1102" spans="2:9" ht="20.25" x14ac:dyDescent="0.25">
      <c r="B1102" s="552"/>
      <c r="C1102" s="590" t="s">
        <v>6</v>
      </c>
      <c r="D1102" s="553" t="s">
        <v>0</v>
      </c>
      <c r="E1102" s="554">
        <f>IF(G1090&gt;0, ROUND((G1090+D1083)/D1083,2), 0)</f>
        <v>2.12</v>
      </c>
      <c r="F1102" s="554"/>
      <c r="G1102" s="555"/>
      <c r="H1102" s="511"/>
      <c r="I1102" s="511"/>
    </row>
    <row r="1103" spans="2:9" x14ac:dyDescent="0.25">
      <c r="B1103" s="552"/>
      <c r="C1103" s="590"/>
      <c r="D1103" s="553" t="s">
        <v>1</v>
      </c>
      <c r="E1103" s="554">
        <f>IF(SUM(G1091:G1092)&gt;0,ROUND((G1091+G1092+D1083)/D1083,2),0)</f>
        <v>0</v>
      </c>
      <c r="F1103" s="554"/>
      <c r="G1103" s="556"/>
      <c r="H1103" s="530"/>
      <c r="I1103" s="511"/>
    </row>
    <row r="1104" spans="2:9" x14ac:dyDescent="0.25">
      <c r="B1104" s="552"/>
      <c r="C1104" s="590"/>
      <c r="D1104" s="553" t="s">
        <v>2</v>
      </c>
      <c r="E1104" s="554">
        <f>IF(G1093&gt;0,ROUND((G1093+D1083)/D1083,2),0)</f>
        <v>17.38</v>
      </c>
      <c r="F1104" s="557"/>
      <c r="G1104" s="556"/>
      <c r="H1104" s="179"/>
      <c r="I1104" s="511"/>
    </row>
    <row r="1105" spans="2:9" x14ac:dyDescent="0.25">
      <c r="B1105" s="552"/>
      <c r="C1105" s="590"/>
      <c r="D1105" s="558" t="s">
        <v>3</v>
      </c>
      <c r="E1105" s="565">
        <f>IF(SUM(G1094:G1099)&gt;0,ROUND((SUM(G1094:G1099)+D1083)/D1083,2),0)</f>
        <v>0</v>
      </c>
      <c r="F1105" s="555"/>
      <c r="G1105" s="556"/>
      <c r="H1105" s="179"/>
      <c r="I1105" s="511"/>
    </row>
    <row r="1106" spans="2:9" ht="25.5" x14ac:dyDescent="0.25">
      <c r="B1106" s="552"/>
      <c r="C1106" s="552"/>
      <c r="D1106" s="566" t="s">
        <v>4</v>
      </c>
      <c r="E1106" s="567">
        <f>SUM(E1102:E1105)-IF(VALUE(COUNTIF(E1102:E1105,"&gt;0"))=4,3,0)-IF(VALUE(COUNTIF(E1102:E1105,"&gt;0"))=3,2,0)-IF(VALUE(COUNTIF(E1102:E1105,"&gt;0"))=2,1,0)</f>
        <v>18.5</v>
      </c>
      <c r="F1106" s="564"/>
      <c r="G1106" s="550"/>
      <c r="H1106" s="179"/>
      <c r="I1106" s="511"/>
    </row>
    <row r="1107" spans="2:9" x14ac:dyDescent="0.25">
      <c r="B1107" s="552"/>
      <c r="C1107" s="552"/>
      <c r="D1107" s="552"/>
      <c r="E1107" s="560"/>
      <c r="F1107" s="552"/>
      <c r="G1107" s="550"/>
      <c r="H1107" s="179"/>
      <c r="I1107" s="511"/>
    </row>
    <row r="1108" spans="2:9" ht="25.5" x14ac:dyDescent="0.35">
      <c r="B1108" s="563"/>
      <c r="C1108" s="561" t="s">
        <v>23</v>
      </c>
      <c r="D1108" s="591">
        <f>E1106*D1083</f>
        <v>16536.595000000001</v>
      </c>
      <c r="E1108" s="591"/>
      <c r="F1108" s="552"/>
      <c r="G1108" s="550"/>
      <c r="H1108" s="179"/>
      <c r="I1108" s="511"/>
    </row>
    <row r="1109" spans="2:9" ht="20.25" x14ac:dyDescent="0.3">
      <c r="B1109" s="552"/>
      <c r="C1109" s="562" t="s">
        <v>8</v>
      </c>
      <c r="D1109" s="592">
        <f>D1108/D1082</f>
        <v>28.65961005199307</v>
      </c>
      <c r="E1109" s="592"/>
      <c r="F1109" s="552"/>
      <c r="G1109" s="552"/>
      <c r="H1109" s="531"/>
      <c r="I1109" s="511"/>
    </row>
    <row r="1110" spans="2:9" x14ac:dyDescent="0.3">
      <c r="B1110" s="552"/>
      <c r="C1110" s="562"/>
      <c r="D1110" s="568"/>
      <c r="E1110" s="568"/>
      <c r="F1110" s="552"/>
      <c r="G1110" s="552"/>
      <c r="H1110" s="457"/>
    </row>
    <row r="1111" spans="2:9" x14ac:dyDescent="0.25">
      <c r="B1111" s="459"/>
      <c r="C1111" s="459"/>
      <c r="D1111" s="459"/>
      <c r="E1111" s="459"/>
      <c r="F1111" s="459"/>
      <c r="G1111" s="457"/>
      <c r="H1111" s="457"/>
    </row>
    <row r="1112" spans="2:9" x14ac:dyDescent="0.25">
      <c r="B1112" s="459"/>
      <c r="C1112" s="459"/>
      <c r="D1112" s="459"/>
      <c r="E1112" s="459"/>
      <c r="F1112" s="459"/>
      <c r="G1112" s="457"/>
      <c r="H1112" s="457"/>
    </row>
    <row r="1113" spans="2:9" x14ac:dyDescent="0.25">
      <c r="B1113" s="459"/>
      <c r="C1113" s="459"/>
      <c r="D1113" s="459"/>
      <c r="E1113" s="459"/>
      <c r="F1113" s="459"/>
      <c r="G1113" s="457"/>
      <c r="H1113" s="457"/>
    </row>
    <row r="1114" spans="2:9" x14ac:dyDescent="0.25">
      <c r="B1114" s="459"/>
      <c r="C1114" s="459"/>
      <c r="D1114" s="459"/>
      <c r="E1114" s="459"/>
      <c r="F1114" s="459"/>
      <c r="G1114" s="457"/>
      <c r="H1114" s="457"/>
    </row>
    <row r="1115" spans="2:9" x14ac:dyDescent="0.25">
      <c r="B1115" s="459"/>
      <c r="C1115" s="459"/>
      <c r="D1115" s="459"/>
      <c r="E1115" s="459"/>
      <c r="F1115" s="459"/>
      <c r="G1115" s="457"/>
      <c r="H1115" s="457"/>
    </row>
    <row r="1116" spans="2:9" x14ac:dyDescent="0.25">
      <c r="B1116" s="459"/>
      <c r="C1116" s="459"/>
      <c r="D1116" s="459"/>
      <c r="E1116" s="459"/>
      <c r="F1116" s="459"/>
      <c r="G1116" s="457"/>
      <c r="H1116" s="457"/>
    </row>
    <row r="1117" spans="2:9" ht="60.75" x14ac:dyDescent="0.8">
      <c r="B1117" s="614" t="s">
        <v>121</v>
      </c>
      <c r="C1117" s="614"/>
      <c r="D1117" s="614"/>
      <c r="E1117" s="614"/>
      <c r="F1117" s="614"/>
      <c r="G1117" s="614"/>
      <c r="H1117" s="614"/>
    </row>
    <row r="1118" spans="2:9" ht="20.25" x14ac:dyDescent="0.25">
      <c r="B1118" s="615" t="s">
        <v>36</v>
      </c>
      <c r="C1118" s="615"/>
      <c r="D1118" s="615"/>
      <c r="E1118" s="615"/>
      <c r="F1118" s="615"/>
      <c r="G1118" s="615"/>
      <c r="H1118" s="179"/>
      <c r="I1118" s="511"/>
    </row>
    <row r="1119" spans="2:9" ht="20.25" x14ac:dyDescent="0.25">
      <c r="B1119" s="179"/>
      <c r="C1119" s="525"/>
      <c r="D1119" s="179"/>
      <c r="E1119" s="179"/>
      <c r="F1119" s="179"/>
      <c r="G1119" s="511"/>
      <c r="H1119" s="179"/>
      <c r="I1119" s="511"/>
    </row>
    <row r="1120" spans="2:9" ht="25.5" x14ac:dyDescent="0.25">
      <c r="B1120" s="179"/>
      <c r="C1120" s="513" t="s">
        <v>5</v>
      </c>
      <c r="D1120" s="510"/>
      <c r="E1120" s="179"/>
      <c r="F1120" s="179"/>
      <c r="G1120" s="179"/>
      <c r="H1120" s="179"/>
      <c r="I1120" s="511"/>
    </row>
    <row r="1121" spans="2:9" ht="20.25" x14ac:dyDescent="0.25">
      <c r="B1121" s="512"/>
      <c r="C1121" s="617" t="s">
        <v>15</v>
      </c>
      <c r="D1121" s="628" t="s">
        <v>39</v>
      </c>
      <c r="E1121" s="628"/>
      <c r="F1121" s="628"/>
      <c r="G1121" s="628"/>
      <c r="H1121" s="526"/>
    </row>
    <row r="1122" spans="2:9" ht="20.25" x14ac:dyDescent="0.25">
      <c r="B1122" s="512"/>
      <c r="C1122" s="618"/>
      <c r="D1122" s="628" t="s">
        <v>83</v>
      </c>
      <c r="E1122" s="628"/>
      <c r="F1122" s="628"/>
      <c r="G1122" s="628"/>
      <c r="H1122" s="526"/>
    </row>
    <row r="1123" spans="2:9" ht="20.25" x14ac:dyDescent="0.25">
      <c r="B1123" s="512"/>
      <c r="C1123" s="619"/>
      <c r="D1123" s="628" t="s">
        <v>90</v>
      </c>
      <c r="E1123" s="628"/>
      <c r="F1123" s="628"/>
      <c r="G1123" s="628"/>
      <c r="H1123" s="526"/>
    </row>
    <row r="1124" spans="2:9" x14ac:dyDescent="0.25">
      <c r="B1124" s="179"/>
      <c r="C1124" s="521" t="s">
        <v>12</v>
      </c>
      <c r="D1124" s="534">
        <v>11.5</v>
      </c>
      <c r="E1124" s="532"/>
      <c r="F1124" s="512"/>
      <c r="G1124" s="504"/>
      <c r="H1124" s="504"/>
    </row>
    <row r="1125" spans="2:9" ht="22.5" x14ac:dyDescent="0.25">
      <c r="B1125" s="179"/>
      <c r="C1125" s="505" t="s">
        <v>9</v>
      </c>
      <c r="D1125" s="535">
        <v>416</v>
      </c>
      <c r="E1125" s="608" t="s">
        <v>16</v>
      </c>
      <c r="F1125" s="609"/>
      <c r="G1125" s="612">
        <f>D1126/D1125</f>
        <v>0.87814903846153847</v>
      </c>
      <c r="H1125" s="504"/>
    </row>
    <row r="1126" spans="2:9" ht="22.5" x14ac:dyDescent="0.25">
      <c r="B1126" s="179"/>
      <c r="C1126" s="505" t="s">
        <v>10</v>
      </c>
      <c r="D1126" s="535">
        <v>365.31</v>
      </c>
      <c r="E1126" s="610"/>
      <c r="F1126" s="611"/>
      <c r="G1126" s="613"/>
      <c r="H1126" s="504"/>
    </row>
    <row r="1127" spans="2:9" x14ac:dyDescent="0.25">
      <c r="B1127" s="179"/>
      <c r="C1127" s="523"/>
      <c r="D1127" s="524"/>
      <c r="E1127" s="533"/>
      <c r="F1127" s="179"/>
      <c r="G1127" s="179"/>
      <c r="H1127" s="179"/>
      <c r="I1127" s="511"/>
    </row>
    <row r="1128" spans="2:9" ht="20.25" x14ac:dyDescent="0.3">
      <c r="B1128" s="179"/>
      <c r="C1128" s="522" t="s">
        <v>7</v>
      </c>
      <c r="D1128" s="536" t="s">
        <v>91</v>
      </c>
      <c r="E1128" s="179"/>
      <c r="F1128" s="179"/>
      <c r="G1128" s="179"/>
      <c r="H1128" s="179"/>
      <c r="I1128" s="511"/>
    </row>
    <row r="1129" spans="2:9" ht="20.25" x14ac:dyDescent="0.3">
      <c r="B1129" s="179"/>
      <c r="C1129" s="522" t="s">
        <v>11</v>
      </c>
      <c r="D1129" s="536">
        <v>100</v>
      </c>
      <c r="E1129" s="179"/>
      <c r="F1129" s="179"/>
      <c r="G1129" s="179"/>
      <c r="H1129" s="179"/>
      <c r="I1129" s="511"/>
    </row>
    <row r="1130" spans="2:9" ht="22.5" x14ac:dyDescent="0.3">
      <c r="B1130" s="179"/>
      <c r="C1130" s="522" t="s">
        <v>13</v>
      </c>
      <c r="D1130" s="544" t="s">
        <v>34</v>
      </c>
      <c r="E1130" s="527"/>
      <c r="F1130" s="179"/>
      <c r="G1130" s="179"/>
      <c r="H1130" s="179"/>
      <c r="I1130" s="511"/>
    </row>
    <row r="1131" spans="2:9" ht="21" thickBot="1" x14ac:dyDescent="0.3">
      <c r="B1131" s="179"/>
      <c r="C1131" s="528"/>
      <c r="D1131" s="528"/>
      <c r="E1131" s="179"/>
      <c r="F1131" s="179"/>
      <c r="G1131" s="179"/>
      <c r="H1131" s="179"/>
      <c r="I1131" s="511"/>
    </row>
    <row r="1132" spans="2:9" ht="48" thickBot="1" x14ac:dyDescent="0.3">
      <c r="B1132" s="593" t="s">
        <v>17</v>
      </c>
      <c r="C1132" s="594"/>
      <c r="D1132" s="518" t="s">
        <v>20</v>
      </c>
      <c r="E1132" s="595" t="s">
        <v>22</v>
      </c>
      <c r="F1132" s="596"/>
      <c r="G1132" s="506" t="s">
        <v>21</v>
      </c>
      <c r="H1132" s="504"/>
    </row>
    <row r="1133" spans="2:9" ht="24" thickBot="1" x14ac:dyDescent="0.3">
      <c r="B1133" s="597" t="s">
        <v>35</v>
      </c>
      <c r="C1133" s="598"/>
      <c r="D1133" s="545">
        <v>50</v>
      </c>
      <c r="E1133" s="537">
        <v>11.5</v>
      </c>
      <c r="F1133" s="514" t="s">
        <v>24</v>
      </c>
      <c r="G1133" s="520">
        <f>D1133*E1133</f>
        <v>575</v>
      </c>
      <c r="H1133" s="599"/>
    </row>
    <row r="1134" spans="2:9" ht="24" thickBot="1" x14ac:dyDescent="0.3">
      <c r="B1134" s="600" t="s">
        <v>18</v>
      </c>
      <c r="C1134" s="601"/>
      <c r="D1134" s="540">
        <v>97.44</v>
      </c>
      <c r="E1134" s="538"/>
      <c r="F1134" s="515" t="s">
        <v>25</v>
      </c>
      <c r="G1134" s="574">
        <f t="shared" ref="G1134:G1142" si="25">D1134*E1134</f>
        <v>0</v>
      </c>
      <c r="H1134" s="599"/>
    </row>
    <row r="1135" spans="2:9" ht="24" thickBot="1" x14ac:dyDescent="0.3">
      <c r="B1135" s="602" t="s">
        <v>19</v>
      </c>
      <c r="C1135" s="603"/>
      <c r="D1135" s="543">
        <v>151.63</v>
      </c>
      <c r="E1135" s="539"/>
      <c r="F1135" s="516" t="s">
        <v>25</v>
      </c>
      <c r="G1135" s="574">
        <f t="shared" si="25"/>
        <v>0</v>
      </c>
      <c r="H1135" s="599"/>
    </row>
    <row r="1136" spans="2:9" ht="24" thickBot="1" x14ac:dyDescent="0.3">
      <c r="B1136" s="604" t="s">
        <v>27</v>
      </c>
      <c r="C1136" s="605"/>
      <c r="D1136" s="546">
        <v>731.97</v>
      </c>
      <c r="E1136" s="546">
        <v>11.5</v>
      </c>
      <c r="F1136" s="519" t="s">
        <v>24</v>
      </c>
      <c r="G1136" s="574">
        <f t="shared" si="25"/>
        <v>8417.6550000000007</v>
      </c>
      <c r="H1136" s="599"/>
    </row>
    <row r="1137" spans="2:9" ht="24" thickBot="1" x14ac:dyDescent="0.3">
      <c r="B1137" s="600" t="s">
        <v>32</v>
      </c>
      <c r="C1137" s="601"/>
      <c r="D1137" s="540">
        <v>652.6</v>
      </c>
      <c r="E1137" s="540"/>
      <c r="F1137" s="515" t="s">
        <v>24</v>
      </c>
      <c r="G1137" s="574">
        <f t="shared" si="25"/>
        <v>0</v>
      </c>
      <c r="H1137" s="599"/>
    </row>
    <row r="1138" spans="2:9" ht="24" thickBot="1" x14ac:dyDescent="0.3">
      <c r="B1138" s="606" t="s">
        <v>26</v>
      </c>
      <c r="C1138" s="607"/>
      <c r="D1138" s="547">
        <v>526.99</v>
      </c>
      <c r="E1138" s="541"/>
      <c r="F1138" s="517" t="s">
        <v>24</v>
      </c>
      <c r="G1138" s="574">
        <f t="shared" si="25"/>
        <v>0</v>
      </c>
      <c r="H1138" s="599"/>
    </row>
    <row r="1139" spans="2:9" ht="24" thickBot="1" x14ac:dyDescent="0.3">
      <c r="B1139" s="606" t="s">
        <v>28</v>
      </c>
      <c r="C1139" s="607"/>
      <c r="D1139" s="548">
        <v>5438.99</v>
      </c>
      <c r="E1139" s="542"/>
      <c r="F1139" s="517" t="s">
        <v>24</v>
      </c>
      <c r="G1139" s="574">
        <f t="shared" si="25"/>
        <v>0</v>
      </c>
      <c r="H1139" s="599"/>
    </row>
    <row r="1140" spans="2:9" ht="24" thickBot="1" x14ac:dyDescent="0.3">
      <c r="B1140" s="606" t="s">
        <v>29</v>
      </c>
      <c r="C1140" s="607"/>
      <c r="D1140" s="548">
        <v>1672.77</v>
      </c>
      <c r="E1140" s="542"/>
      <c r="F1140" s="517" t="s">
        <v>24</v>
      </c>
      <c r="G1140" s="574">
        <f t="shared" si="25"/>
        <v>0</v>
      </c>
      <c r="H1140" s="599"/>
    </row>
    <row r="1141" spans="2:9" ht="24" thickBot="1" x14ac:dyDescent="0.3">
      <c r="B1141" s="606" t="s">
        <v>31</v>
      </c>
      <c r="C1141" s="607"/>
      <c r="D1141" s="548">
        <v>548.24</v>
      </c>
      <c r="E1141" s="542"/>
      <c r="F1141" s="517" t="s">
        <v>24</v>
      </c>
      <c r="G1141" s="574">
        <f t="shared" si="25"/>
        <v>0</v>
      </c>
      <c r="H1141" s="599"/>
    </row>
    <row r="1142" spans="2:9" ht="24" thickBot="1" x14ac:dyDescent="0.3">
      <c r="B1142" s="602" t="s">
        <v>30</v>
      </c>
      <c r="C1142" s="603"/>
      <c r="D1142" s="549">
        <v>340.74</v>
      </c>
      <c r="E1142" s="543"/>
      <c r="F1142" s="516" t="s">
        <v>24</v>
      </c>
      <c r="G1142" s="574">
        <f t="shared" si="25"/>
        <v>0</v>
      </c>
      <c r="H1142" s="599"/>
    </row>
    <row r="1143" spans="2:9" x14ac:dyDescent="0.25">
      <c r="B1143" s="179"/>
      <c r="C1143" s="507"/>
      <c r="D1143" s="507"/>
      <c r="E1143" s="508"/>
      <c r="F1143" s="508"/>
      <c r="G1143" s="179"/>
      <c r="H1143" s="529"/>
      <c r="I1143" s="511"/>
    </row>
    <row r="1144" spans="2:9" ht="25.5" x14ac:dyDescent="0.25">
      <c r="B1144" s="552"/>
      <c r="C1144" s="559" t="s">
        <v>14</v>
      </c>
      <c r="D1144" s="551"/>
      <c r="E1144" s="552"/>
      <c r="F1144" s="552"/>
      <c r="G1144" s="550"/>
      <c r="H1144" s="179"/>
      <c r="I1144" s="511"/>
    </row>
    <row r="1145" spans="2:9" ht="20.25" x14ac:dyDescent="0.25">
      <c r="B1145" s="552"/>
      <c r="C1145" s="590" t="s">
        <v>6</v>
      </c>
      <c r="D1145" s="553" t="s">
        <v>0</v>
      </c>
      <c r="E1145" s="554">
        <f>IF(G1133&gt;0, ROUND((G1133+D1126)/D1126,2), 0)</f>
        <v>2.57</v>
      </c>
      <c r="F1145" s="554"/>
      <c r="G1145" s="555"/>
      <c r="H1145" s="511"/>
      <c r="I1145" s="511"/>
    </row>
    <row r="1146" spans="2:9" x14ac:dyDescent="0.25">
      <c r="B1146" s="552"/>
      <c r="C1146" s="590"/>
      <c r="D1146" s="553" t="s">
        <v>1</v>
      </c>
      <c r="E1146" s="554">
        <f>IF(SUM(G1134:G1135)&gt;0,ROUND((G1134+G1135+D1126)/D1126,2),0)</f>
        <v>0</v>
      </c>
      <c r="F1146" s="554"/>
      <c r="G1146" s="556"/>
      <c r="H1146" s="530"/>
      <c r="I1146" s="511"/>
    </row>
    <row r="1147" spans="2:9" x14ac:dyDescent="0.25">
      <c r="B1147" s="552"/>
      <c r="C1147" s="590"/>
      <c r="D1147" s="553" t="s">
        <v>2</v>
      </c>
      <c r="E1147" s="554">
        <f>IF(G1136&gt;0,ROUND((G1136+D1126)/D1126,2),0)</f>
        <v>24.04</v>
      </c>
      <c r="F1147" s="557"/>
      <c r="G1147" s="556"/>
      <c r="H1147" s="179"/>
      <c r="I1147" s="511"/>
    </row>
    <row r="1148" spans="2:9" x14ac:dyDescent="0.25">
      <c r="B1148" s="552"/>
      <c r="C1148" s="590"/>
      <c r="D1148" s="558" t="s">
        <v>3</v>
      </c>
      <c r="E1148" s="565">
        <f>IF(SUM(G1137:G1142)&gt;0,ROUND((SUM(G1137:G1142)+D1126)/D1126,2),0)</f>
        <v>0</v>
      </c>
      <c r="F1148" s="555"/>
      <c r="G1148" s="556"/>
      <c r="H1148" s="179"/>
      <c r="I1148" s="511"/>
    </row>
    <row r="1149" spans="2:9" ht="25.5" x14ac:dyDescent="0.25">
      <c r="B1149" s="552"/>
      <c r="C1149" s="552"/>
      <c r="D1149" s="566" t="s">
        <v>4</v>
      </c>
      <c r="E1149" s="567">
        <f>SUM(E1145:E1148)-IF(VALUE(COUNTIF(E1145:E1148,"&gt;0"))=4,3,0)-IF(VALUE(COUNTIF(E1145:E1148,"&gt;0"))=3,2,0)-IF(VALUE(COUNTIF(E1145:E1148,"&gt;0"))=2,1,0)</f>
        <v>25.61</v>
      </c>
      <c r="F1149" s="564"/>
      <c r="G1149" s="550"/>
      <c r="H1149" s="179"/>
      <c r="I1149" s="511"/>
    </row>
    <row r="1150" spans="2:9" x14ac:dyDescent="0.25">
      <c r="B1150" s="552"/>
      <c r="C1150" s="552"/>
      <c r="D1150" s="552"/>
      <c r="E1150" s="560"/>
      <c r="F1150" s="552"/>
      <c r="G1150" s="550"/>
      <c r="H1150" s="179"/>
      <c r="I1150" s="511"/>
    </row>
    <row r="1151" spans="2:9" ht="25.5" x14ac:dyDescent="0.35">
      <c r="B1151" s="563"/>
      <c r="C1151" s="561" t="s">
        <v>23</v>
      </c>
      <c r="D1151" s="591">
        <f>E1149*D1126</f>
        <v>9355.5890999999992</v>
      </c>
      <c r="E1151" s="591"/>
      <c r="F1151" s="552"/>
      <c r="G1151" s="550"/>
      <c r="H1151" s="179"/>
      <c r="I1151" s="511"/>
    </row>
    <row r="1152" spans="2:9" ht="20.25" x14ac:dyDescent="0.3">
      <c r="B1152" s="552"/>
      <c r="C1152" s="562" t="s">
        <v>8</v>
      </c>
      <c r="D1152" s="592">
        <f>D1151/D1125</f>
        <v>22.489396874999997</v>
      </c>
      <c r="E1152" s="592"/>
      <c r="F1152" s="552"/>
      <c r="G1152" s="552"/>
      <c r="H1152" s="531"/>
      <c r="I1152" s="511"/>
    </row>
    <row r="1153" spans="2:9" x14ac:dyDescent="0.3">
      <c r="B1153" s="552"/>
      <c r="C1153" s="562"/>
      <c r="D1153" s="568"/>
      <c r="E1153" s="568"/>
      <c r="F1153" s="552"/>
      <c r="G1153" s="552"/>
      <c r="H1153" s="509"/>
      <c r="I1153" s="511"/>
    </row>
    <row r="1154" spans="2:9" x14ac:dyDescent="0.25">
      <c r="B1154" s="470"/>
      <c r="C1154" s="470"/>
      <c r="D1154" s="470"/>
      <c r="E1154" s="470"/>
      <c r="F1154" s="470"/>
      <c r="G1154" s="469"/>
      <c r="H1154" s="469"/>
    </row>
    <row r="1155" spans="2:9" x14ac:dyDescent="0.25">
      <c r="B1155" s="470"/>
      <c r="C1155" s="470"/>
      <c r="D1155" s="470"/>
      <c r="E1155" s="470"/>
      <c r="F1155" s="470"/>
      <c r="G1155" s="469"/>
      <c r="H1155" s="469"/>
    </row>
    <row r="1156" spans="2:9" x14ac:dyDescent="0.25">
      <c r="B1156" s="470"/>
      <c r="C1156" s="470"/>
      <c r="D1156" s="470"/>
      <c r="E1156" s="470"/>
      <c r="F1156" s="470"/>
      <c r="G1156" s="469"/>
      <c r="H1156" s="469"/>
    </row>
    <row r="1157" spans="2:9" x14ac:dyDescent="0.25">
      <c r="B1157" s="470"/>
      <c r="C1157" s="470"/>
      <c r="D1157" s="470"/>
      <c r="E1157" s="470"/>
      <c r="F1157" s="470"/>
      <c r="G1157" s="469"/>
      <c r="H1157" s="469"/>
    </row>
    <row r="1158" spans="2:9" x14ac:dyDescent="0.25">
      <c r="B1158" s="470"/>
      <c r="C1158" s="470"/>
      <c r="D1158" s="470"/>
      <c r="E1158" s="470"/>
      <c r="F1158" s="470"/>
      <c r="G1158" s="469"/>
      <c r="H1158" s="469"/>
    </row>
    <row r="1159" spans="2:9" x14ac:dyDescent="0.25">
      <c r="B1159" s="470"/>
      <c r="C1159" s="470"/>
      <c r="D1159" s="470"/>
      <c r="E1159" s="470"/>
      <c r="F1159" s="470"/>
      <c r="G1159" s="469"/>
      <c r="H1159" s="469"/>
    </row>
    <row r="1160" spans="2:9" x14ac:dyDescent="0.25">
      <c r="B1160" s="470"/>
      <c r="C1160" s="470"/>
      <c r="D1160" s="470"/>
      <c r="E1160" s="470"/>
      <c r="F1160" s="470"/>
      <c r="G1160" s="469"/>
      <c r="H1160" s="469"/>
    </row>
    <row r="1166" spans="2:9" ht="60.75" x14ac:dyDescent="0.8">
      <c r="B1166" s="614" t="s">
        <v>122</v>
      </c>
      <c r="C1166" s="614"/>
      <c r="D1166" s="614"/>
      <c r="E1166" s="614"/>
      <c r="F1166" s="614"/>
      <c r="G1166" s="614"/>
      <c r="H1166" s="614"/>
    </row>
    <row r="1167" spans="2:9" ht="20.25" x14ac:dyDescent="0.25">
      <c r="B1167" s="615" t="s">
        <v>36</v>
      </c>
      <c r="C1167" s="615"/>
      <c r="D1167" s="615"/>
      <c r="E1167" s="615"/>
      <c r="F1167" s="615"/>
      <c r="G1167" s="615"/>
      <c r="H1167" s="504"/>
    </row>
    <row r="1168" spans="2:9" ht="20.25" x14ac:dyDescent="0.25">
      <c r="B1168" s="179"/>
      <c r="C1168" s="588"/>
      <c r="D1168" s="179"/>
      <c r="E1168" s="179"/>
      <c r="F1168" s="179"/>
      <c r="G1168" s="552"/>
      <c r="H1168" s="179"/>
    </row>
    <row r="1169" spans="2:8" ht="25.5" x14ac:dyDescent="0.25">
      <c r="B1169" s="179"/>
      <c r="C1169" s="559" t="s">
        <v>5</v>
      </c>
      <c r="D1169" s="551"/>
      <c r="E1169" s="179"/>
      <c r="F1169" s="179"/>
      <c r="G1169" s="179"/>
      <c r="H1169" s="179"/>
    </row>
    <row r="1170" spans="2:8" ht="20.25" x14ac:dyDescent="0.25">
      <c r="B1170" s="555"/>
      <c r="C1170" s="617" t="s">
        <v>15</v>
      </c>
      <c r="D1170" s="620" t="s">
        <v>39</v>
      </c>
      <c r="E1170" s="621"/>
      <c r="F1170" s="621"/>
      <c r="G1170" s="622"/>
      <c r="H1170" s="526"/>
    </row>
    <row r="1171" spans="2:8" ht="20.25" x14ac:dyDescent="0.25">
      <c r="B1171" s="555"/>
      <c r="C1171" s="618"/>
      <c r="D1171" s="616" t="s">
        <v>58</v>
      </c>
      <c r="E1171" s="616"/>
      <c r="F1171" s="616"/>
      <c r="G1171" s="616"/>
      <c r="H1171" s="526"/>
    </row>
    <row r="1172" spans="2:8" ht="20.25" x14ac:dyDescent="0.25">
      <c r="B1172" s="555"/>
      <c r="C1172" s="619"/>
      <c r="D1172" s="620" t="s">
        <v>93</v>
      </c>
      <c r="E1172" s="621"/>
      <c r="F1172" s="621"/>
      <c r="G1172" s="622"/>
      <c r="H1172" s="526"/>
    </row>
    <row r="1173" spans="2:8" x14ac:dyDescent="0.25">
      <c r="B1173" s="179"/>
      <c r="C1173" s="521" t="s">
        <v>12</v>
      </c>
      <c r="D1173" s="222">
        <v>1</v>
      </c>
      <c r="E1173" s="532"/>
      <c r="F1173" s="555"/>
      <c r="G1173" s="504"/>
      <c r="H1173" s="504"/>
    </row>
    <row r="1174" spans="2:8" ht="22.5" x14ac:dyDescent="0.25">
      <c r="B1174" s="179"/>
      <c r="C1174" s="505" t="s">
        <v>9</v>
      </c>
      <c r="D1174" s="221">
        <v>152</v>
      </c>
      <c r="E1174" s="608" t="s">
        <v>16</v>
      </c>
      <c r="F1174" s="609"/>
      <c r="G1174" s="612">
        <f>D1175/D1174</f>
        <v>71.730657894736837</v>
      </c>
      <c r="H1174" s="504"/>
    </row>
    <row r="1175" spans="2:8" ht="22.5" x14ac:dyDescent="0.25">
      <c r="B1175" s="179"/>
      <c r="C1175" s="505" t="s">
        <v>10</v>
      </c>
      <c r="D1175" s="221">
        <v>10903.06</v>
      </c>
      <c r="E1175" s="610"/>
      <c r="F1175" s="611"/>
      <c r="G1175" s="613"/>
      <c r="H1175" s="504"/>
    </row>
    <row r="1176" spans="2:8" x14ac:dyDescent="0.25">
      <c r="B1176" s="179"/>
      <c r="C1176" s="523"/>
      <c r="D1176" s="524"/>
      <c r="E1176" s="533"/>
      <c r="F1176" s="179"/>
      <c r="G1176" s="179"/>
      <c r="H1176" s="179"/>
    </row>
    <row r="1177" spans="2:8" ht="20.25" x14ac:dyDescent="0.3">
      <c r="B1177" s="179"/>
      <c r="C1177" s="522" t="s">
        <v>7</v>
      </c>
      <c r="D1177" s="224" t="s">
        <v>94</v>
      </c>
      <c r="E1177" s="179"/>
      <c r="F1177" s="179"/>
      <c r="G1177" s="179"/>
      <c r="H1177" s="179"/>
    </row>
    <row r="1178" spans="2:8" ht="20.25" x14ac:dyDescent="0.3">
      <c r="B1178" s="179"/>
      <c r="C1178" s="522" t="s">
        <v>11</v>
      </c>
      <c r="D1178" s="223">
        <v>50</v>
      </c>
      <c r="E1178" s="179"/>
      <c r="F1178" s="179"/>
      <c r="G1178" s="179"/>
      <c r="H1178" s="179"/>
    </row>
    <row r="1179" spans="2:8" ht="22.5" x14ac:dyDescent="0.3">
      <c r="B1179" s="179"/>
      <c r="C1179" s="522" t="s">
        <v>13</v>
      </c>
      <c r="D1179" s="544" t="s">
        <v>33</v>
      </c>
      <c r="E1179" s="527"/>
      <c r="F1179" s="179"/>
      <c r="G1179" s="179"/>
      <c r="H1179" s="179"/>
    </row>
    <row r="1180" spans="2:8" ht="21" thickBot="1" x14ac:dyDescent="0.3">
      <c r="B1180" s="179"/>
      <c r="C1180" s="528"/>
      <c r="D1180" s="528"/>
      <c r="E1180" s="179"/>
      <c r="F1180" s="179"/>
      <c r="G1180" s="179"/>
      <c r="H1180" s="179"/>
    </row>
    <row r="1181" spans="2:8" ht="48" thickBot="1" x14ac:dyDescent="0.3">
      <c r="B1181" s="593" t="s">
        <v>17</v>
      </c>
      <c r="C1181" s="594"/>
      <c r="D1181" s="518" t="s">
        <v>20</v>
      </c>
      <c r="E1181" s="595" t="s">
        <v>22</v>
      </c>
      <c r="F1181" s="596"/>
      <c r="G1181" s="506" t="s">
        <v>21</v>
      </c>
      <c r="H1181" s="504"/>
    </row>
    <row r="1182" spans="2:8" ht="24" thickBot="1" x14ac:dyDescent="0.3">
      <c r="B1182" s="597" t="s">
        <v>35</v>
      </c>
      <c r="C1182" s="598"/>
      <c r="D1182" s="582">
        <v>50</v>
      </c>
      <c r="E1182" s="225">
        <v>1</v>
      </c>
      <c r="F1182" s="569" t="s">
        <v>24</v>
      </c>
      <c r="G1182" s="574">
        <f>D1182*E1182</f>
        <v>50</v>
      </c>
      <c r="H1182" s="599"/>
    </row>
    <row r="1183" spans="2:8" ht="24" thickBot="1" x14ac:dyDescent="0.3">
      <c r="B1183" s="600" t="s">
        <v>18</v>
      </c>
      <c r="C1183" s="601"/>
      <c r="D1183" s="578">
        <v>97.44</v>
      </c>
      <c r="E1183" s="226">
        <v>0.4</v>
      </c>
      <c r="F1183" s="570" t="s">
        <v>25</v>
      </c>
      <c r="G1183" s="574">
        <f t="shared" ref="G1183:G1191" si="26">D1183*E1183</f>
        <v>38.975999999999999</v>
      </c>
      <c r="H1183" s="599"/>
    </row>
    <row r="1184" spans="2:8" ht="24" thickBot="1" x14ac:dyDescent="0.3">
      <c r="B1184" s="602" t="s">
        <v>19</v>
      </c>
      <c r="C1184" s="603"/>
      <c r="D1184" s="581">
        <v>151.63</v>
      </c>
      <c r="E1184" s="227">
        <v>0.4</v>
      </c>
      <c r="F1184" s="571" t="s">
        <v>25</v>
      </c>
      <c r="G1184" s="574">
        <f t="shared" si="26"/>
        <v>60.652000000000001</v>
      </c>
      <c r="H1184" s="599"/>
    </row>
    <row r="1185" spans="2:8" ht="24" thickBot="1" x14ac:dyDescent="0.3">
      <c r="B1185" s="604" t="s">
        <v>27</v>
      </c>
      <c r="C1185" s="605"/>
      <c r="D1185" s="583">
        <v>731.97</v>
      </c>
      <c r="E1185" s="228"/>
      <c r="F1185" s="573" t="s">
        <v>24</v>
      </c>
      <c r="G1185" s="574">
        <f t="shared" si="26"/>
        <v>0</v>
      </c>
      <c r="H1185" s="599"/>
    </row>
    <row r="1186" spans="2:8" ht="24" thickBot="1" x14ac:dyDescent="0.3">
      <c r="B1186" s="600" t="s">
        <v>32</v>
      </c>
      <c r="C1186" s="601"/>
      <c r="D1186" s="578">
        <v>652.6</v>
      </c>
      <c r="E1186" s="226">
        <v>2</v>
      </c>
      <c r="F1186" s="570" t="s">
        <v>24</v>
      </c>
      <c r="G1186" s="574">
        <f t="shared" si="26"/>
        <v>1305.2</v>
      </c>
      <c r="H1186" s="599"/>
    </row>
    <row r="1187" spans="2:8" ht="24" thickBot="1" x14ac:dyDescent="0.3">
      <c r="B1187" s="606" t="s">
        <v>26</v>
      </c>
      <c r="C1187" s="607"/>
      <c r="D1187" s="584">
        <v>526.99</v>
      </c>
      <c r="E1187" s="229">
        <v>1</v>
      </c>
      <c r="F1187" s="572" t="s">
        <v>24</v>
      </c>
      <c r="G1187" s="574">
        <f t="shared" si="26"/>
        <v>526.99</v>
      </c>
      <c r="H1187" s="599"/>
    </row>
    <row r="1188" spans="2:8" ht="24" thickBot="1" x14ac:dyDescent="0.3">
      <c r="B1188" s="606" t="s">
        <v>28</v>
      </c>
      <c r="C1188" s="607"/>
      <c r="D1188" s="585">
        <v>5438.99</v>
      </c>
      <c r="E1188" s="230"/>
      <c r="F1188" s="572" t="s">
        <v>24</v>
      </c>
      <c r="G1188" s="574">
        <f t="shared" si="26"/>
        <v>0</v>
      </c>
      <c r="H1188" s="599"/>
    </row>
    <row r="1189" spans="2:8" ht="24" thickBot="1" x14ac:dyDescent="0.3">
      <c r="B1189" s="606" t="s">
        <v>29</v>
      </c>
      <c r="C1189" s="607"/>
      <c r="D1189" s="585">
        <v>1672.77</v>
      </c>
      <c r="E1189" s="230"/>
      <c r="F1189" s="572" t="s">
        <v>24</v>
      </c>
      <c r="G1189" s="574">
        <f t="shared" si="26"/>
        <v>0</v>
      </c>
      <c r="H1189" s="599"/>
    </row>
    <row r="1190" spans="2:8" ht="24" thickBot="1" x14ac:dyDescent="0.3">
      <c r="B1190" s="606" t="s">
        <v>31</v>
      </c>
      <c r="C1190" s="607"/>
      <c r="D1190" s="585">
        <v>548.24</v>
      </c>
      <c r="E1190" s="230"/>
      <c r="F1190" s="572" t="s">
        <v>24</v>
      </c>
      <c r="G1190" s="574">
        <f t="shared" si="26"/>
        <v>0</v>
      </c>
      <c r="H1190" s="599"/>
    </row>
    <row r="1191" spans="2:8" ht="24" thickBot="1" x14ac:dyDescent="0.3">
      <c r="B1191" s="602" t="s">
        <v>30</v>
      </c>
      <c r="C1191" s="603"/>
      <c r="D1191" s="586">
        <v>340.74</v>
      </c>
      <c r="E1191" s="227"/>
      <c r="F1191" s="571" t="s">
        <v>24</v>
      </c>
      <c r="G1191" s="574">
        <f t="shared" si="26"/>
        <v>0</v>
      </c>
      <c r="H1191" s="599"/>
    </row>
    <row r="1192" spans="2:8" x14ac:dyDescent="0.25">
      <c r="B1192" s="179"/>
      <c r="C1192" s="507"/>
      <c r="D1192" s="507"/>
      <c r="E1192" s="508"/>
      <c r="F1192" s="508"/>
      <c r="G1192" s="179"/>
      <c r="H1192" s="529"/>
    </row>
    <row r="1193" spans="2:8" ht="25.5" x14ac:dyDescent="0.25">
      <c r="B1193" s="552"/>
      <c r="C1193" s="559" t="s">
        <v>14</v>
      </c>
      <c r="D1193" s="551"/>
      <c r="E1193" s="552"/>
      <c r="F1193" s="552"/>
      <c r="G1193" s="550"/>
      <c r="H1193" s="179"/>
    </row>
    <row r="1194" spans="2:8" ht="20.25" x14ac:dyDescent="0.25">
      <c r="B1194" s="552"/>
      <c r="C1194" s="590" t="s">
        <v>6</v>
      </c>
      <c r="D1194" s="589" t="s">
        <v>0</v>
      </c>
      <c r="E1194" s="554">
        <f>IF(G1182&gt;0, ROUND((G1182+D1175)/D1175,2), 0)</f>
        <v>1</v>
      </c>
      <c r="F1194" s="554"/>
      <c r="G1194" s="555"/>
      <c r="H1194" s="552"/>
    </row>
    <row r="1195" spans="2:8" x14ac:dyDescent="0.25">
      <c r="B1195" s="552"/>
      <c r="C1195" s="590"/>
      <c r="D1195" s="589" t="s">
        <v>1</v>
      </c>
      <c r="E1195" s="554">
        <f>IF(SUM(G1183:G1184)&gt;0,ROUND((G1183+G1184+D1175)/D1175,2),0)</f>
        <v>1.01</v>
      </c>
      <c r="F1195" s="554"/>
      <c r="G1195" s="556"/>
      <c r="H1195" s="530"/>
    </row>
    <row r="1196" spans="2:8" x14ac:dyDescent="0.25">
      <c r="B1196" s="552"/>
      <c r="C1196" s="590"/>
      <c r="D1196" s="589" t="s">
        <v>2</v>
      </c>
      <c r="E1196" s="554">
        <f>IF(G1185&gt;0,ROUND((G1185+D1175)/D1175,2),0)</f>
        <v>0</v>
      </c>
      <c r="F1196" s="557"/>
      <c r="G1196" s="556"/>
      <c r="H1196" s="179"/>
    </row>
    <row r="1197" spans="2:8" x14ac:dyDescent="0.25">
      <c r="B1197" s="552"/>
      <c r="C1197" s="590"/>
      <c r="D1197" s="558" t="s">
        <v>3</v>
      </c>
      <c r="E1197" s="565">
        <f>IF(SUM(G1186:G1191)&gt;0,ROUND((SUM(G1186:G1191)+D1175)/D1175,2),0)</f>
        <v>1.17</v>
      </c>
      <c r="F1197" s="555"/>
      <c r="G1197" s="556"/>
      <c r="H1197" s="179"/>
    </row>
    <row r="1198" spans="2:8" ht="25.5" x14ac:dyDescent="0.25">
      <c r="B1198" s="552"/>
      <c r="C1198" s="552"/>
      <c r="D1198" s="566" t="s">
        <v>4</v>
      </c>
      <c r="E1198" s="567">
        <f>SUM(E1194:E1197)-IF(VALUE(COUNTIF(E1194:E1197,"&gt;0"))=4,3,0)-IF(VALUE(COUNTIF(E1194:E1197,"&gt;0"))=3,2,0)-IF(VALUE(COUNTIF(E1194:E1197,"&gt;0"))=2,1,0)</f>
        <v>1.1799999999999997</v>
      </c>
      <c r="F1198" s="564"/>
      <c r="G1198" s="550"/>
      <c r="H1198" s="179"/>
    </row>
    <row r="1199" spans="2:8" x14ac:dyDescent="0.25">
      <c r="B1199" s="552"/>
      <c r="C1199" s="552"/>
      <c r="D1199" s="552"/>
      <c r="E1199" s="560"/>
      <c r="F1199" s="552"/>
      <c r="G1199" s="550"/>
      <c r="H1199" s="179"/>
    </row>
    <row r="1200" spans="2:8" ht="25.5" x14ac:dyDescent="0.35">
      <c r="B1200" s="563"/>
      <c r="C1200" s="561" t="s">
        <v>23</v>
      </c>
      <c r="D1200" s="591">
        <f>E1198*D1175</f>
        <v>12865.610799999997</v>
      </c>
      <c r="E1200" s="591"/>
      <c r="F1200" s="552"/>
      <c r="G1200" s="550"/>
      <c r="H1200" s="179"/>
    </row>
    <row r="1201" spans="2:8" ht="20.25" x14ac:dyDescent="0.3">
      <c r="B1201" s="552"/>
      <c r="C1201" s="562" t="s">
        <v>8</v>
      </c>
      <c r="D1201" s="592">
        <f>D1200/D1174</f>
        <v>84.642176315789456</v>
      </c>
      <c r="E1201" s="592"/>
      <c r="F1201" s="552"/>
      <c r="G1201" s="552"/>
      <c r="H1201" s="531"/>
    </row>
    <row r="1202" spans="2:8" x14ac:dyDescent="0.3">
      <c r="B1202" s="552"/>
      <c r="C1202" s="562"/>
      <c r="D1202" s="587"/>
      <c r="E1202" s="587"/>
      <c r="F1202" s="552"/>
      <c r="G1202" s="552"/>
      <c r="H1202" s="550"/>
    </row>
    <row r="1203" spans="2:8" x14ac:dyDescent="0.25">
      <c r="B1203" s="552"/>
      <c r="C1203" s="552"/>
      <c r="D1203" s="552"/>
      <c r="E1203" s="552"/>
      <c r="F1203" s="552"/>
      <c r="G1203" s="550"/>
      <c r="H1203" s="550"/>
    </row>
    <row r="1204" spans="2:8" x14ac:dyDescent="0.25">
      <c r="B1204" s="552"/>
      <c r="C1204" s="552"/>
      <c r="D1204" s="552"/>
      <c r="E1204" s="552"/>
      <c r="F1204" s="552"/>
      <c r="G1204" s="550"/>
      <c r="H1204" s="550"/>
    </row>
    <row r="1205" spans="2:8" x14ac:dyDescent="0.25">
      <c r="B1205" s="552"/>
      <c r="C1205" s="552"/>
      <c r="D1205" s="552"/>
      <c r="E1205" s="552"/>
      <c r="F1205" s="552"/>
      <c r="G1205" s="550"/>
      <c r="H1205" s="550"/>
    </row>
    <row r="1206" spans="2:8" x14ac:dyDescent="0.25">
      <c r="B1206" s="552"/>
      <c r="C1206" s="552"/>
      <c r="D1206" s="552"/>
      <c r="E1206" s="552"/>
      <c r="F1206" s="552"/>
      <c r="G1206" s="550"/>
      <c r="H1206" s="550"/>
    </row>
    <row r="1207" spans="2:8" x14ac:dyDescent="0.25">
      <c r="B1207" s="552"/>
      <c r="C1207" s="552"/>
      <c r="D1207" s="552"/>
      <c r="E1207" s="552"/>
      <c r="F1207" s="552"/>
      <c r="G1207" s="550"/>
      <c r="H1207" s="550"/>
    </row>
    <row r="1208" spans="2:8" x14ac:dyDescent="0.25">
      <c r="B1208" s="552"/>
      <c r="C1208" s="552"/>
      <c r="D1208" s="552"/>
      <c r="E1208" s="552"/>
      <c r="F1208" s="552"/>
      <c r="G1208" s="550"/>
      <c r="H1208" s="550"/>
    </row>
    <row r="1209" spans="2:8" x14ac:dyDescent="0.25">
      <c r="B1209" s="552"/>
      <c r="C1209" s="552"/>
      <c r="D1209" s="552"/>
      <c r="E1209" s="552"/>
      <c r="F1209" s="552"/>
      <c r="G1209" s="550"/>
      <c r="H1209" s="550"/>
    </row>
  </sheetData>
  <sheetProtection formatRows="0" insertColumns="0" insertRows="0"/>
  <mergeCells count="648">
    <mergeCell ref="C1194:C1197"/>
    <mergeCell ref="D1200:E1200"/>
    <mergeCell ref="D1201:E1201"/>
    <mergeCell ref="B1182:C1182"/>
    <mergeCell ref="H1182:H1191"/>
    <mergeCell ref="B1183:C1183"/>
    <mergeCell ref="B1184:C1184"/>
    <mergeCell ref="B1185:C1185"/>
    <mergeCell ref="B1186:C1186"/>
    <mergeCell ref="B1187:C1187"/>
    <mergeCell ref="B1188:C1188"/>
    <mergeCell ref="B1189:C1189"/>
    <mergeCell ref="B1190:C1190"/>
    <mergeCell ref="B1191:C1191"/>
    <mergeCell ref="B1166:H1166"/>
    <mergeCell ref="B1167:G1167"/>
    <mergeCell ref="C1170:C1172"/>
    <mergeCell ref="D1170:G1170"/>
    <mergeCell ref="D1171:G1171"/>
    <mergeCell ref="D1172:G1172"/>
    <mergeCell ref="E1174:F1175"/>
    <mergeCell ref="G1174:G1175"/>
    <mergeCell ref="B1181:C1181"/>
    <mergeCell ref="E1181:F1181"/>
    <mergeCell ref="B1008:C1008"/>
    <mergeCell ref="D1151:E1151"/>
    <mergeCell ref="D1152:E1152"/>
    <mergeCell ref="B1132:C1132"/>
    <mergeCell ref="E1132:F1132"/>
    <mergeCell ref="B1133:C1133"/>
    <mergeCell ref="H1133:H1142"/>
    <mergeCell ref="B1134:C1134"/>
    <mergeCell ref="B1135:C1135"/>
    <mergeCell ref="B1136:C1136"/>
    <mergeCell ref="B1137:C1137"/>
    <mergeCell ref="B1138:C1138"/>
    <mergeCell ref="B1139:C1139"/>
    <mergeCell ref="B1140:C1140"/>
    <mergeCell ref="B1141:C1141"/>
    <mergeCell ref="B1142:C1142"/>
    <mergeCell ref="C1145:C1148"/>
    <mergeCell ref="B1089:C1089"/>
    <mergeCell ref="E1089:F1089"/>
    <mergeCell ref="B1090:C1090"/>
    <mergeCell ref="H1090:H1099"/>
    <mergeCell ref="B1091:C1091"/>
    <mergeCell ref="B1092:C1092"/>
    <mergeCell ref="B1093:C1093"/>
    <mergeCell ref="B1094:C1094"/>
    <mergeCell ref="B1095:C1095"/>
    <mergeCell ref="B1096:C1096"/>
    <mergeCell ref="B1097:C1097"/>
    <mergeCell ref="B1098:C1098"/>
    <mergeCell ref="C1121:C1123"/>
    <mergeCell ref="D1121:G1121"/>
    <mergeCell ref="D1122:G1122"/>
    <mergeCell ref="D1123:G1123"/>
    <mergeCell ref="E1125:F1126"/>
    <mergeCell ref="G1125:G1126"/>
    <mergeCell ref="B1117:H1117"/>
    <mergeCell ref="B1118:G1118"/>
    <mergeCell ref="C1102:C1105"/>
    <mergeCell ref="D1108:E1108"/>
    <mergeCell ref="D1109:E1109"/>
    <mergeCell ref="B1099:C1099"/>
    <mergeCell ref="B1044:C1044"/>
    <mergeCell ref="E1044:F1044"/>
    <mergeCell ref="B1045:C1045"/>
    <mergeCell ref="H1045:H1054"/>
    <mergeCell ref="B1046:C1046"/>
    <mergeCell ref="B1047:C1047"/>
    <mergeCell ref="B1048:C1048"/>
    <mergeCell ref="B1049:C1049"/>
    <mergeCell ref="B1050:C1050"/>
    <mergeCell ref="B1051:C1051"/>
    <mergeCell ref="B1052:C1052"/>
    <mergeCell ref="B1053:C1053"/>
    <mergeCell ref="B1054:C1054"/>
    <mergeCell ref="C1078:C1080"/>
    <mergeCell ref="D1078:G1078"/>
    <mergeCell ref="D1079:G1079"/>
    <mergeCell ref="D1080:G1080"/>
    <mergeCell ref="E1082:F1083"/>
    <mergeCell ref="G1082:G1083"/>
    <mergeCell ref="C1057:C1060"/>
    <mergeCell ref="D1063:E1063"/>
    <mergeCell ref="D1064:E1064"/>
    <mergeCell ref="B1074:H1074"/>
    <mergeCell ref="B1075:G1075"/>
    <mergeCell ref="B999:C999"/>
    <mergeCell ref="E999:F999"/>
    <mergeCell ref="H1000:H1009"/>
    <mergeCell ref="C1033:C1035"/>
    <mergeCell ref="D1033:G1033"/>
    <mergeCell ref="D1034:G1034"/>
    <mergeCell ref="D1035:G1035"/>
    <mergeCell ref="E1037:F1038"/>
    <mergeCell ref="G1037:G1038"/>
    <mergeCell ref="C1012:C1015"/>
    <mergeCell ref="D1018:E1018"/>
    <mergeCell ref="D1019:E1019"/>
    <mergeCell ref="B1029:H1029"/>
    <mergeCell ref="B1030:G1030"/>
    <mergeCell ref="B1009:C1009"/>
    <mergeCell ref="B1000:C1000"/>
    <mergeCell ref="B1001:C1001"/>
    <mergeCell ref="B1002:C1002"/>
    <mergeCell ref="B1003:C1003"/>
    <mergeCell ref="B1004:C1004"/>
    <mergeCell ref="B1005:C1005"/>
    <mergeCell ref="B1006:C1006"/>
    <mergeCell ref="B1007:C1007"/>
    <mergeCell ref="B911:C911"/>
    <mergeCell ref="E911:F911"/>
    <mergeCell ref="B912:C912"/>
    <mergeCell ref="C988:C990"/>
    <mergeCell ref="D988:G988"/>
    <mergeCell ref="D989:G989"/>
    <mergeCell ref="D990:G990"/>
    <mergeCell ref="E992:F993"/>
    <mergeCell ref="G992:G993"/>
    <mergeCell ref="B984:H984"/>
    <mergeCell ref="B985:G985"/>
    <mergeCell ref="C944:C946"/>
    <mergeCell ref="D944:G944"/>
    <mergeCell ref="D945:G945"/>
    <mergeCell ref="D946:G946"/>
    <mergeCell ref="E948:F949"/>
    <mergeCell ref="G948:G949"/>
    <mergeCell ref="B940:H940"/>
    <mergeCell ref="B941:G941"/>
    <mergeCell ref="C924:C927"/>
    <mergeCell ref="D930:E930"/>
    <mergeCell ref="D931:E931"/>
    <mergeCell ref="C968:C971"/>
    <mergeCell ref="D974:E974"/>
    <mergeCell ref="D975:E975"/>
    <mergeCell ref="B955:C955"/>
    <mergeCell ref="E955:F955"/>
    <mergeCell ref="B956:C956"/>
    <mergeCell ref="H956:H965"/>
    <mergeCell ref="B957:C957"/>
    <mergeCell ref="B958:C958"/>
    <mergeCell ref="B959:C959"/>
    <mergeCell ref="B960:C960"/>
    <mergeCell ref="B961:C961"/>
    <mergeCell ref="B962:C962"/>
    <mergeCell ref="B963:C963"/>
    <mergeCell ref="B964:C964"/>
    <mergeCell ref="B965:C965"/>
    <mergeCell ref="C900:C902"/>
    <mergeCell ref="D900:G900"/>
    <mergeCell ref="D901:G901"/>
    <mergeCell ref="D902:G902"/>
    <mergeCell ref="E904:F905"/>
    <mergeCell ref="G904:G905"/>
    <mergeCell ref="C881:C884"/>
    <mergeCell ref="D887:E887"/>
    <mergeCell ref="D888:E888"/>
    <mergeCell ref="B896:H896"/>
    <mergeCell ref="B897:G897"/>
    <mergeCell ref="H912:H921"/>
    <mergeCell ref="B913:C913"/>
    <mergeCell ref="B914:C914"/>
    <mergeCell ref="B915:C915"/>
    <mergeCell ref="B916:C916"/>
    <mergeCell ref="B917:C917"/>
    <mergeCell ref="B918:C918"/>
    <mergeCell ref="B919:C919"/>
    <mergeCell ref="B920:C920"/>
    <mergeCell ref="B921:C921"/>
    <mergeCell ref="B877:C877"/>
    <mergeCell ref="B878:C878"/>
    <mergeCell ref="C857:C859"/>
    <mergeCell ref="D857:G857"/>
    <mergeCell ref="D858:G858"/>
    <mergeCell ref="D859:G859"/>
    <mergeCell ref="E861:F862"/>
    <mergeCell ref="G861:G862"/>
    <mergeCell ref="B853:H853"/>
    <mergeCell ref="B854:G854"/>
    <mergeCell ref="B868:C868"/>
    <mergeCell ref="E868:F868"/>
    <mergeCell ref="B869:C869"/>
    <mergeCell ref="H869:H878"/>
    <mergeCell ref="B870:C870"/>
    <mergeCell ref="B871:C871"/>
    <mergeCell ref="B872:C872"/>
    <mergeCell ref="B873:C873"/>
    <mergeCell ref="B874:C874"/>
    <mergeCell ref="B875:C875"/>
    <mergeCell ref="B876:C876"/>
    <mergeCell ref="B810:H810"/>
    <mergeCell ref="B811:G811"/>
    <mergeCell ref="C838:C841"/>
    <mergeCell ref="D844:E844"/>
    <mergeCell ref="D845:E845"/>
    <mergeCell ref="B825:C825"/>
    <mergeCell ref="E825:F825"/>
    <mergeCell ref="B826:C826"/>
    <mergeCell ref="H826:H835"/>
    <mergeCell ref="B827:C827"/>
    <mergeCell ref="B828:C828"/>
    <mergeCell ref="B829:C829"/>
    <mergeCell ref="B830:C830"/>
    <mergeCell ref="B831:C831"/>
    <mergeCell ref="B832:C832"/>
    <mergeCell ref="B833:C833"/>
    <mergeCell ref="B834:C834"/>
    <mergeCell ref="B835:C835"/>
    <mergeCell ref="C814:C816"/>
    <mergeCell ref="D814:G814"/>
    <mergeCell ref="D815:G815"/>
    <mergeCell ref="D816:G816"/>
    <mergeCell ref="E818:F819"/>
    <mergeCell ref="G818:G819"/>
    <mergeCell ref="C793:C796"/>
    <mergeCell ref="D799:E799"/>
    <mergeCell ref="D800:E800"/>
    <mergeCell ref="B780:C780"/>
    <mergeCell ref="E780:F780"/>
    <mergeCell ref="B781:C781"/>
    <mergeCell ref="H781:H790"/>
    <mergeCell ref="B782:C782"/>
    <mergeCell ref="B783:C783"/>
    <mergeCell ref="B784:C784"/>
    <mergeCell ref="B785:C785"/>
    <mergeCell ref="B786:C786"/>
    <mergeCell ref="B787:C787"/>
    <mergeCell ref="B788:C788"/>
    <mergeCell ref="B789:C789"/>
    <mergeCell ref="B790:C790"/>
    <mergeCell ref="B735:C735"/>
    <mergeCell ref="E735:F735"/>
    <mergeCell ref="B736:C736"/>
    <mergeCell ref="H736:H745"/>
    <mergeCell ref="B737:C737"/>
    <mergeCell ref="B738:C738"/>
    <mergeCell ref="B739:C739"/>
    <mergeCell ref="B740:C740"/>
    <mergeCell ref="B741:C741"/>
    <mergeCell ref="B742:C742"/>
    <mergeCell ref="B743:C743"/>
    <mergeCell ref="B744:C744"/>
    <mergeCell ref="B745:C745"/>
    <mergeCell ref="C769:C771"/>
    <mergeCell ref="D769:G769"/>
    <mergeCell ref="D770:G770"/>
    <mergeCell ref="D771:G771"/>
    <mergeCell ref="E773:F774"/>
    <mergeCell ref="G773:G774"/>
    <mergeCell ref="C748:C751"/>
    <mergeCell ref="D754:E754"/>
    <mergeCell ref="D755:E755"/>
    <mergeCell ref="B765:H765"/>
    <mergeCell ref="B766:G766"/>
    <mergeCell ref="E728:F729"/>
    <mergeCell ref="G728:G729"/>
    <mergeCell ref="C703:C706"/>
    <mergeCell ref="D709:E709"/>
    <mergeCell ref="D710:E710"/>
    <mergeCell ref="B720:H720"/>
    <mergeCell ref="B721:G721"/>
    <mergeCell ref="B690:C690"/>
    <mergeCell ref="E690:F690"/>
    <mergeCell ref="B691:C691"/>
    <mergeCell ref="H691:H700"/>
    <mergeCell ref="B692:C692"/>
    <mergeCell ref="B693:C693"/>
    <mergeCell ref="B694:C694"/>
    <mergeCell ref="B695:C695"/>
    <mergeCell ref="B696:C696"/>
    <mergeCell ref="B697:C697"/>
    <mergeCell ref="B698:C698"/>
    <mergeCell ref="B699:C699"/>
    <mergeCell ref="B700:C700"/>
    <mergeCell ref="C679:C681"/>
    <mergeCell ref="D679:G679"/>
    <mergeCell ref="D680:G680"/>
    <mergeCell ref="D681:G681"/>
    <mergeCell ref="E683:F684"/>
    <mergeCell ref="G683:G684"/>
    <mergeCell ref="B675:H675"/>
    <mergeCell ref="B676:G676"/>
    <mergeCell ref="C724:C726"/>
    <mergeCell ref="D724:G724"/>
    <mergeCell ref="D725:G725"/>
    <mergeCell ref="D726:G726"/>
    <mergeCell ref="D665:E665"/>
    <mergeCell ref="D666:E666"/>
    <mergeCell ref="B646:C646"/>
    <mergeCell ref="E646:F646"/>
    <mergeCell ref="B647:C647"/>
    <mergeCell ref="H647:H656"/>
    <mergeCell ref="B648:C648"/>
    <mergeCell ref="B649:C649"/>
    <mergeCell ref="B650:C650"/>
    <mergeCell ref="B651:C651"/>
    <mergeCell ref="B652:C652"/>
    <mergeCell ref="B653:C653"/>
    <mergeCell ref="B654:C654"/>
    <mergeCell ref="B655:C655"/>
    <mergeCell ref="B656:C656"/>
    <mergeCell ref="B609:C609"/>
    <mergeCell ref="B610:C610"/>
    <mergeCell ref="B611:C611"/>
    <mergeCell ref="D635:G635"/>
    <mergeCell ref="D636:G636"/>
    <mergeCell ref="D637:G637"/>
    <mergeCell ref="C659:C662"/>
    <mergeCell ref="C635:C637"/>
    <mergeCell ref="E639:F640"/>
    <mergeCell ref="C590:C592"/>
    <mergeCell ref="E594:F595"/>
    <mergeCell ref="G594:G595"/>
    <mergeCell ref="B586:H586"/>
    <mergeCell ref="B587:G587"/>
    <mergeCell ref="D592:G592"/>
    <mergeCell ref="D590:G590"/>
    <mergeCell ref="D591:G591"/>
    <mergeCell ref="G639:G640"/>
    <mergeCell ref="C614:C617"/>
    <mergeCell ref="D620:E620"/>
    <mergeCell ref="D621:E621"/>
    <mergeCell ref="B631:H631"/>
    <mergeCell ref="B632:G632"/>
    <mergeCell ref="B601:C601"/>
    <mergeCell ref="E601:F601"/>
    <mergeCell ref="B602:C602"/>
    <mergeCell ref="H602:H611"/>
    <mergeCell ref="B603:C603"/>
    <mergeCell ref="B604:C604"/>
    <mergeCell ref="B605:C605"/>
    <mergeCell ref="B606:C606"/>
    <mergeCell ref="B607:C607"/>
    <mergeCell ref="B608:C608"/>
    <mergeCell ref="E54:F55"/>
    <mergeCell ref="G54:G55"/>
    <mergeCell ref="C29:C32"/>
    <mergeCell ref="D35:E35"/>
    <mergeCell ref="D36:E36"/>
    <mergeCell ref="B46:H46"/>
    <mergeCell ref="B47:G47"/>
    <mergeCell ref="B16:C16"/>
    <mergeCell ref="E16:F16"/>
    <mergeCell ref="B17:C17"/>
    <mergeCell ref="H17:H26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D50:G50"/>
    <mergeCell ref="D51:G51"/>
    <mergeCell ref="D52:G52"/>
    <mergeCell ref="C5:C7"/>
    <mergeCell ref="E9:F10"/>
    <mergeCell ref="G9:G10"/>
    <mergeCell ref="B1:H1"/>
    <mergeCell ref="B2:G2"/>
    <mergeCell ref="D5:G5"/>
    <mergeCell ref="D6:G6"/>
    <mergeCell ref="D7:G7"/>
    <mergeCell ref="C50:C52"/>
    <mergeCell ref="C74:C77"/>
    <mergeCell ref="D80:E80"/>
    <mergeCell ref="D81:E81"/>
    <mergeCell ref="B61:C61"/>
    <mergeCell ref="E61:F61"/>
    <mergeCell ref="B62:C62"/>
    <mergeCell ref="H62:H71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D126:E126"/>
    <mergeCell ref="B106:C106"/>
    <mergeCell ref="E106:F106"/>
    <mergeCell ref="B107:C107"/>
    <mergeCell ref="H107:H116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E99:F100"/>
    <mergeCell ref="G99:G100"/>
    <mergeCell ref="B91:H91"/>
    <mergeCell ref="B92:G92"/>
    <mergeCell ref="D95:G95"/>
    <mergeCell ref="D96:G96"/>
    <mergeCell ref="D97:G97"/>
    <mergeCell ref="C119:C122"/>
    <mergeCell ref="D125:E125"/>
    <mergeCell ref="C95:C97"/>
    <mergeCell ref="E189:F190"/>
    <mergeCell ref="G189:G190"/>
    <mergeCell ref="C164:C167"/>
    <mergeCell ref="D170:E170"/>
    <mergeCell ref="D171:E171"/>
    <mergeCell ref="B181:H181"/>
    <mergeCell ref="B182:G182"/>
    <mergeCell ref="B151:C151"/>
    <mergeCell ref="E151:F151"/>
    <mergeCell ref="B152:C152"/>
    <mergeCell ref="H152:H161"/>
    <mergeCell ref="B153:C153"/>
    <mergeCell ref="B154:C154"/>
    <mergeCell ref="B155:C155"/>
    <mergeCell ref="B156:C156"/>
    <mergeCell ref="B157:C157"/>
    <mergeCell ref="B158:C158"/>
    <mergeCell ref="B159:C159"/>
    <mergeCell ref="B160:C160"/>
    <mergeCell ref="B161:C161"/>
    <mergeCell ref="D185:G185"/>
    <mergeCell ref="D186:G186"/>
    <mergeCell ref="D187:G187"/>
    <mergeCell ref="C140:C142"/>
    <mergeCell ref="E144:F145"/>
    <mergeCell ref="G144:G145"/>
    <mergeCell ref="B136:H136"/>
    <mergeCell ref="B137:G137"/>
    <mergeCell ref="D140:G140"/>
    <mergeCell ref="D141:G141"/>
    <mergeCell ref="D142:G142"/>
    <mergeCell ref="C185:C187"/>
    <mergeCell ref="B196:C196"/>
    <mergeCell ref="E196:F196"/>
    <mergeCell ref="B197:C197"/>
    <mergeCell ref="H197:H206"/>
    <mergeCell ref="B198:C198"/>
    <mergeCell ref="B199:C199"/>
    <mergeCell ref="B200:C200"/>
    <mergeCell ref="B201:C201"/>
    <mergeCell ref="B202:C202"/>
    <mergeCell ref="B203:C203"/>
    <mergeCell ref="B204:C204"/>
    <mergeCell ref="B205:C205"/>
    <mergeCell ref="B206:C206"/>
    <mergeCell ref="C209:C212"/>
    <mergeCell ref="D215:E215"/>
    <mergeCell ref="D216:E216"/>
    <mergeCell ref="C230:C232"/>
    <mergeCell ref="E234:F235"/>
    <mergeCell ref="G234:G235"/>
    <mergeCell ref="B226:H226"/>
    <mergeCell ref="B227:G227"/>
    <mergeCell ref="D230:G230"/>
    <mergeCell ref="D231:G231"/>
    <mergeCell ref="D232:G232"/>
    <mergeCell ref="E279:F280"/>
    <mergeCell ref="G279:G280"/>
    <mergeCell ref="C254:C257"/>
    <mergeCell ref="D260:E260"/>
    <mergeCell ref="D261:E261"/>
    <mergeCell ref="B271:H271"/>
    <mergeCell ref="B272:G272"/>
    <mergeCell ref="B241:C241"/>
    <mergeCell ref="E241:F241"/>
    <mergeCell ref="B242:C242"/>
    <mergeCell ref="H242:H251"/>
    <mergeCell ref="B243:C243"/>
    <mergeCell ref="B244:C244"/>
    <mergeCell ref="B245:C245"/>
    <mergeCell ref="B246:C246"/>
    <mergeCell ref="B247:C247"/>
    <mergeCell ref="B248:C248"/>
    <mergeCell ref="B249:C249"/>
    <mergeCell ref="B250:C250"/>
    <mergeCell ref="B251:C251"/>
    <mergeCell ref="D275:G275"/>
    <mergeCell ref="D276:G276"/>
    <mergeCell ref="D277:G277"/>
    <mergeCell ref="C275:C277"/>
    <mergeCell ref="B286:C286"/>
    <mergeCell ref="E286:F286"/>
    <mergeCell ref="B287:C287"/>
    <mergeCell ref="H287:H296"/>
    <mergeCell ref="B288:C288"/>
    <mergeCell ref="B289:C289"/>
    <mergeCell ref="B290:C290"/>
    <mergeCell ref="B291:C291"/>
    <mergeCell ref="B292:C292"/>
    <mergeCell ref="B293:C293"/>
    <mergeCell ref="B294:C294"/>
    <mergeCell ref="B295:C295"/>
    <mergeCell ref="B296:C296"/>
    <mergeCell ref="C299:C302"/>
    <mergeCell ref="D305:E305"/>
    <mergeCell ref="D306:E306"/>
    <mergeCell ref="C320:C322"/>
    <mergeCell ref="E324:F325"/>
    <mergeCell ref="G324:G325"/>
    <mergeCell ref="B316:H316"/>
    <mergeCell ref="B317:G317"/>
    <mergeCell ref="D320:G320"/>
    <mergeCell ref="D321:G321"/>
    <mergeCell ref="D322:G322"/>
    <mergeCell ref="E369:F370"/>
    <mergeCell ref="G369:G370"/>
    <mergeCell ref="C344:C347"/>
    <mergeCell ref="D350:E350"/>
    <mergeCell ref="D351:E351"/>
    <mergeCell ref="B361:H361"/>
    <mergeCell ref="B362:G362"/>
    <mergeCell ref="B331:C331"/>
    <mergeCell ref="E331:F331"/>
    <mergeCell ref="B332:C332"/>
    <mergeCell ref="H332:H341"/>
    <mergeCell ref="B333:C333"/>
    <mergeCell ref="B334:C334"/>
    <mergeCell ref="B335:C335"/>
    <mergeCell ref="B336:C336"/>
    <mergeCell ref="B337:C337"/>
    <mergeCell ref="B338:C338"/>
    <mergeCell ref="B339:C339"/>
    <mergeCell ref="B340:C340"/>
    <mergeCell ref="B341:C341"/>
    <mergeCell ref="D365:G365"/>
    <mergeCell ref="D366:G366"/>
    <mergeCell ref="D367:G367"/>
    <mergeCell ref="C365:C367"/>
    <mergeCell ref="C389:C392"/>
    <mergeCell ref="D395:E395"/>
    <mergeCell ref="D396:E396"/>
    <mergeCell ref="B376:C376"/>
    <mergeCell ref="E376:F376"/>
    <mergeCell ref="B377:C377"/>
    <mergeCell ref="H377:H386"/>
    <mergeCell ref="B378:C378"/>
    <mergeCell ref="B379:C379"/>
    <mergeCell ref="B380:C380"/>
    <mergeCell ref="B381:C381"/>
    <mergeCell ref="B382:C382"/>
    <mergeCell ref="B383:C383"/>
    <mergeCell ref="B384:C384"/>
    <mergeCell ref="B385:C385"/>
    <mergeCell ref="B386:C386"/>
    <mergeCell ref="E459:F460"/>
    <mergeCell ref="G459:G460"/>
    <mergeCell ref="C434:C437"/>
    <mergeCell ref="D440:E440"/>
    <mergeCell ref="D441:E441"/>
    <mergeCell ref="B451:H451"/>
    <mergeCell ref="B452:G452"/>
    <mergeCell ref="B421:C421"/>
    <mergeCell ref="E421:F421"/>
    <mergeCell ref="B422:C422"/>
    <mergeCell ref="H422:H431"/>
    <mergeCell ref="B423:C423"/>
    <mergeCell ref="B424:C424"/>
    <mergeCell ref="B425:C425"/>
    <mergeCell ref="B426:C426"/>
    <mergeCell ref="B427:C427"/>
    <mergeCell ref="B428:C428"/>
    <mergeCell ref="B429:C429"/>
    <mergeCell ref="B430:C430"/>
    <mergeCell ref="B431:C431"/>
    <mergeCell ref="D455:G455"/>
    <mergeCell ref="D456:G456"/>
    <mergeCell ref="D457:G457"/>
    <mergeCell ref="C410:C412"/>
    <mergeCell ref="E414:F415"/>
    <mergeCell ref="G414:G415"/>
    <mergeCell ref="B406:H406"/>
    <mergeCell ref="B407:G407"/>
    <mergeCell ref="D410:G410"/>
    <mergeCell ref="D411:G411"/>
    <mergeCell ref="D412:G412"/>
    <mergeCell ref="C455:C457"/>
    <mergeCell ref="B466:C466"/>
    <mergeCell ref="E466:F466"/>
    <mergeCell ref="B467:C467"/>
    <mergeCell ref="H467:H476"/>
    <mergeCell ref="B468:C468"/>
    <mergeCell ref="B469:C469"/>
    <mergeCell ref="B470:C470"/>
    <mergeCell ref="B471:C471"/>
    <mergeCell ref="B472:C472"/>
    <mergeCell ref="B473:C473"/>
    <mergeCell ref="B474:C474"/>
    <mergeCell ref="B475:C475"/>
    <mergeCell ref="B476:C476"/>
    <mergeCell ref="C479:C482"/>
    <mergeCell ref="D485:E485"/>
    <mergeCell ref="D486:E486"/>
    <mergeCell ref="C500:C502"/>
    <mergeCell ref="E504:F505"/>
    <mergeCell ref="G504:G505"/>
    <mergeCell ref="B496:H496"/>
    <mergeCell ref="B497:G497"/>
    <mergeCell ref="D500:G500"/>
    <mergeCell ref="D501:G501"/>
    <mergeCell ref="D502:G502"/>
    <mergeCell ref="E549:F550"/>
    <mergeCell ref="G549:G550"/>
    <mergeCell ref="C524:C527"/>
    <mergeCell ref="D530:E530"/>
    <mergeCell ref="D531:E531"/>
    <mergeCell ref="B541:H541"/>
    <mergeCell ref="B542:G542"/>
    <mergeCell ref="B511:C511"/>
    <mergeCell ref="E511:F511"/>
    <mergeCell ref="B512:C512"/>
    <mergeCell ref="H512:H521"/>
    <mergeCell ref="B513:C513"/>
    <mergeCell ref="B514:C514"/>
    <mergeCell ref="B515:C515"/>
    <mergeCell ref="B516:C516"/>
    <mergeCell ref="B517:C517"/>
    <mergeCell ref="B518:C518"/>
    <mergeCell ref="B519:C519"/>
    <mergeCell ref="B520:C520"/>
    <mergeCell ref="B521:C521"/>
    <mergeCell ref="D545:G545"/>
    <mergeCell ref="D546:G546"/>
    <mergeCell ref="D547:G547"/>
    <mergeCell ref="C545:C547"/>
    <mergeCell ref="C569:C572"/>
    <mergeCell ref="D575:E575"/>
    <mergeCell ref="D576:E576"/>
    <mergeCell ref="B556:C556"/>
    <mergeCell ref="E556:F556"/>
    <mergeCell ref="B557:C557"/>
    <mergeCell ref="H557:H566"/>
    <mergeCell ref="B558:C558"/>
    <mergeCell ref="B559:C559"/>
    <mergeCell ref="B560:C560"/>
    <mergeCell ref="B561:C561"/>
    <mergeCell ref="B562:C562"/>
    <mergeCell ref="B563:C563"/>
    <mergeCell ref="B564:C564"/>
    <mergeCell ref="B565:C565"/>
    <mergeCell ref="B566:C566"/>
  </mergeCells>
  <dataValidations count="1">
    <dataValidation type="list" allowBlank="1" showInputMessage="1" showErrorMessage="1" sqref="D509 D554 D464 D419 D239 D284 D104 D59 D14 D194 D149 D374 D329">
      <formula1>способ_рубки</formula1>
    </dataValidation>
  </dataValidations>
  <pageMargins left="0.25" right="0.25" top="0.54166666666666663" bottom="0.75" header="0.3" footer="0.3"/>
  <pageSetup paperSize="9" scale="65" orientation="portrait" r:id="rId1"/>
  <rowBreaks count="25" manualBreakCount="25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  <brk id="405" max="16383" man="1"/>
    <brk id="450" max="16383" man="1"/>
    <brk id="495" max="16383" man="1"/>
    <brk id="540" max="16383" man="1"/>
    <brk id="585" max="16383" man="1"/>
    <brk id="630" max="16383" man="1"/>
    <brk id="674" max="16383" man="1"/>
    <brk id="719" max="16383" man="1"/>
    <brk id="764" max="16383" man="1"/>
    <brk id="809" max="16383" man="1"/>
    <brk id="852" max="16383" man="1"/>
    <brk id="895" max="16383" man="1"/>
    <brk id="939" max="16383" man="1"/>
    <brk id="983" max="16383" man="1"/>
    <brk id="1028" max="16383" man="1"/>
    <brk id="1073" max="16383" man="1"/>
    <brk id="1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 по Методике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2018-05-21T11:24:41Z</cp:lastPrinted>
  <dcterms:created xsi:type="dcterms:W3CDTF">2016-01-18T14:22:10Z</dcterms:created>
  <dcterms:modified xsi:type="dcterms:W3CDTF">2018-05-22T09:53:47Z</dcterms:modified>
</cp:coreProperties>
</file>