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На сайт МЛХ\"/>
    </mc:Choice>
  </mc:AlternateContent>
  <bookViews>
    <workbookView xWindow="0" yWindow="0" windowWidth="2880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Методике'!$A$1:$H$45</definedName>
    <definedName name="способ_рубки">'Расчет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G154" i="4" l="1"/>
  <c r="G153" i="4"/>
  <c r="G152" i="4"/>
  <c r="G151" i="4"/>
  <c r="G150" i="4"/>
  <c r="G149" i="4"/>
  <c r="G148" i="4"/>
  <c r="E159" i="4" s="1"/>
  <c r="G147" i="4"/>
  <c r="G146" i="4"/>
  <c r="G145" i="4"/>
  <c r="E157" i="4" s="1"/>
  <c r="G137" i="4"/>
  <c r="G283" i="4"/>
  <c r="G282" i="4"/>
  <c r="G281" i="4"/>
  <c r="G280" i="4"/>
  <c r="G279" i="4"/>
  <c r="G278" i="4"/>
  <c r="G277" i="4"/>
  <c r="E288" i="4" s="1"/>
  <c r="G276" i="4"/>
  <c r="G275" i="4"/>
  <c r="G274" i="4"/>
  <c r="E286" i="4" s="1"/>
  <c r="G266" i="4"/>
  <c r="G238" i="4"/>
  <c r="G237" i="4"/>
  <c r="G236" i="4"/>
  <c r="G235" i="4"/>
  <c r="G234" i="4"/>
  <c r="G233" i="4"/>
  <c r="G232" i="4"/>
  <c r="E243" i="4" s="1"/>
  <c r="G231" i="4"/>
  <c r="G230" i="4"/>
  <c r="G229" i="4"/>
  <c r="E241" i="4" s="1"/>
  <c r="G221" i="4"/>
  <c r="G193" i="4"/>
  <c r="G192" i="4"/>
  <c r="G191" i="4"/>
  <c r="G190" i="4"/>
  <c r="G189" i="4"/>
  <c r="G188" i="4"/>
  <c r="G187" i="4"/>
  <c r="E198" i="4" s="1"/>
  <c r="G186" i="4"/>
  <c r="G185" i="4"/>
  <c r="E197" i="4" s="1"/>
  <c r="G184" i="4"/>
  <c r="E196" i="4" s="1"/>
  <c r="G176" i="4"/>
  <c r="G116" i="4"/>
  <c r="G115" i="4"/>
  <c r="G114" i="4"/>
  <c r="G113" i="4"/>
  <c r="G112" i="4"/>
  <c r="G111" i="4"/>
  <c r="G110" i="4"/>
  <c r="E121" i="4" s="1"/>
  <c r="G109" i="4"/>
  <c r="G108" i="4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E287" i="4" l="1"/>
  <c r="E158" i="4"/>
  <c r="E120" i="4"/>
  <c r="E122" i="4"/>
  <c r="E289" i="4"/>
  <c r="E290" i="4" s="1"/>
  <c r="D292" i="4" s="1"/>
  <c r="D293" i="4" s="1"/>
  <c r="E244" i="4"/>
  <c r="E242" i="4"/>
  <c r="E75" i="4"/>
  <c r="E160" i="4"/>
  <c r="E199" i="4"/>
  <c r="E200" i="4" s="1"/>
  <c r="D202" i="4" s="1"/>
  <c r="D203" i="4" s="1"/>
  <c r="E77" i="4"/>
  <c r="G9" i="4"/>
  <c r="E161" i="4" l="1"/>
  <c r="D163" i="4" s="1"/>
  <c r="D164" i="4" s="1"/>
  <c r="E78" i="4"/>
  <c r="D80" i="4" s="1"/>
  <c r="D81" i="4" s="1"/>
  <c r="E245" i="4"/>
  <c r="D247" i="4" s="1"/>
  <c r="D248" i="4" s="1"/>
  <c r="E123" i="4"/>
  <c r="D125" i="4" s="1"/>
  <c r="D126" i="4" s="1"/>
  <c r="G20" i="4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<sst xmlns="http://schemas.openxmlformats.org/spreadsheetml/2006/main" count="345" uniqueCount="59">
  <si>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</si>
  <si>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</si>
  <si>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</si>
  <si>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</si>
  <si>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</si>
  <si>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</si>
  <si>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</si>
  <si>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</si>
  <si>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</si>
  <si>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</si>
  <si>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</si>
  <si>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</si>
  <si>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</si>
  <si>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</si>
  <si>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</si>
  <si>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</si>
  <si>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</si>
  <si>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</si>
  <si>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</si>
  <si>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</si>
  <si>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</si>
  <si>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</si>
  <si>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</si>
  <si>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</si>
  <si>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</si>
  <si>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</si>
  <si>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</si>
  <si>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</si>
  <si>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</si>
  <si>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</si>
  <si>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</si>
  <si>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</si>
  <si>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</si>
  <si>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</si>
  <si>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</si>
  <si>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</si>
  <si>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</si>
  <si>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"Лаишевское лесничество"</t>
  </si>
  <si>
    <t>Пестречинское участковое лесничество</t>
  </si>
  <si>
    <t>Янтыковское участковое лесничество</t>
  </si>
  <si>
    <t>кв. 18, выд. 7, делянка 1</t>
  </si>
  <si>
    <t>9ОС1ЛП+Б</t>
  </si>
  <si>
    <t>кв. 14, выд.5, делянка 1</t>
  </si>
  <si>
    <t>3ДН2КЛ3ЛП1В1ЛП</t>
  </si>
  <si>
    <t>кв. 14, выд.5, делянка 2</t>
  </si>
  <si>
    <t>кв. 59, выд. 10, делянка 1</t>
  </si>
  <si>
    <t>5ДН2ЛП1КЛ1ОС</t>
  </si>
  <si>
    <t>кв. 26, выд. 9, делянка 2</t>
  </si>
  <si>
    <t>8ОС2ЛП+Д+В</t>
  </si>
  <si>
    <t>кв. 29, выд. 15, делянка 1</t>
  </si>
  <si>
    <t>10ОС+ЛП+Д</t>
  </si>
  <si>
    <t>кв. 29, выд. 15, делянка 2</t>
  </si>
  <si>
    <t>ЛОТ № 45</t>
  </si>
  <si>
    <t>ЛОТ № 46</t>
  </si>
  <si>
    <t>ЛОТ № 47</t>
  </si>
  <si>
    <t>ЛОТ № 48</t>
  </si>
  <si>
    <t>ЛОТ № 49</t>
  </si>
  <si>
    <t>ЛОТ № 50</t>
  </si>
  <si>
    <t>ЛОТ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</si>
</sst>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3"/>
  <sheetViews>
    <sheetView tabSelected="1" zoomScale="90" zoomScaleNormal="90" zoomScaleSheetLayoutView="85" zoomScalePageLayoutView="85" workbookViewId="0">
      <selection activeCell="G294" sqref="G294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4" hidden="1" customWidth="1"/>
    <col min="11" max="16384" width="9.140625" style="7"/>
  </cols>
  <sheetData>
    <row r="1" spans="2:10" s="22" customFormat="1" ht="54.75" customHeight="1" x14ac:dyDescent="0.8">
      <c r="B1" s="103" t="s">
        <v>52</v>
      </c>
      <c r="C1" s="103"/>
      <c r="D1" s="103"/>
      <c r="E1" s="103"/>
      <c r="F1" s="103"/>
      <c r="G1" s="103"/>
      <c r="H1" s="103"/>
      <c r="J1" s="63"/>
    </row>
    <row r="2" spans="2:10" ht="46.5" customHeight="1" x14ac:dyDescent="0.25">
      <c r="B2" s="104" t="s">
        <v>36</v>
      </c>
      <c r="C2" s="104"/>
      <c r="D2" s="104"/>
      <c r="E2" s="104"/>
      <c r="F2" s="104"/>
      <c r="G2" s="104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93" t="s">
        <v>15</v>
      </c>
      <c r="D5" s="96" t="s">
        <v>37</v>
      </c>
      <c r="E5" s="96"/>
      <c r="F5" s="96"/>
      <c r="G5" s="96"/>
      <c r="H5" s="40"/>
      <c r="J5" s="65"/>
    </row>
    <row r="6" spans="2:10" s="10" customFormat="1" ht="20.25" customHeight="1" x14ac:dyDescent="0.25">
      <c r="C6" s="94"/>
      <c r="D6" s="96" t="s">
        <v>39</v>
      </c>
      <c r="E6" s="96"/>
      <c r="F6" s="96"/>
      <c r="G6" s="96"/>
      <c r="H6" s="40"/>
      <c r="J6" s="65"/>
    </row>
    <row r="7" spans="2:10" s="10" customFormat="1" ht="20.25" customHeight="1" x14ac:dyDescent="0.25">
      <c r="C7" s="95"/>
      <c r="D7" s="96" t="s">
        <v>40</v>
      </c>
      <c r="E7" s="96"/>
      <c r="F7" s="96"/>
      <c r="G7" s="96"/>
      <c r="H7" s="40"/>
      <c r="J7" s="65"/>
    </row>
    <row r="8" spans="2:10" ht="28.5" customHeight="1" x14ac:dyDescent="0.25">
      <c r="C8" s="35" t="s">
        <v>12</v>
      </c>
      <c r="D8" s="53">
        <v>2.2000000000000002</v>
      </c>
      <c r="E8" s="49"/>
      <c r="F8" s="10"/>
    </row>
    <row r="9" spans="2:10" ht="28.5" customHeight="1" x14ac:dyDescent="0.25">
      <c r="C9" s="1" t="s">
        <v>9</v>
      </c>
      <c r="D9" s="54">
        <v>471</v>
      </c>
      <c r="E9" s="97" t="s">
        <v>16</v>
      </c>
      <c r="F9" s="98"/>
      <c r="G9" s="101">
        <f>D10/D9</f>
        <v>15.909554140127387</v>
      </c>
    </row>
    <row r="10" spans="2:10" ht="28.5" customHeight="1" x14ac:dyDescent="0.25">
      <c r="C10" s="1" t="s">
        <v>10</v>
      </c>
      <c r="D10" s="54">
        <v>7493.4</v>
      </c>
      <c r="E10" s="99"/>
      <c r="F10" s="100"/>
      <c r="G10" s="102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5" t="s">
        <v>41</v>
      </c>
    </row>
    <row r="13" spans="2:10" x14ac:dyDescent="0.3">
      <c r="C13" s="36" t="s">
        <v>11</v>
      </c>
      <c r="D13" s="55">
        <v>50</v>
      </c>
      <c r="J13" s="64" t="s">
        <v>33</v>
      </c>
    </row>
    <row r="14" spans="2:10" x14ac:dyDescent="0.3">
      <c r="C14" s="36" t="s">
        <v>13</v>
      </c>
      <c r="D14" s="69" t="s">
        <v>33</v>
      </c>
      <c r="E14" s="41"/>
      <c r="J14" s="64" t="s">
        <v>34</v>
      </c>
    </row>
    <row r="15" spans="2:10" ht="24" thickBot="1" x14ac:dyDescent="0.3">
      <c r="C15" s="42"/>
      <c r="D15" s="42"/>
    </row>
    <row r="16" spans="2:10" ht="48" thickBot="1" x14ac:dyDescent="0.3">
      <c r="B16" s="78" t="s">
        <v>17</v>
      </c>
      <c r="C16" s="79"/>
      <c r="D16" s="23" t="s">
        <v>20</v>
      </c>
      <c r="E16" s="80" t="s">
        <v>22</v>
      </c>
      <c r="F16" s="81"/>
      <c r="G16" s="2" t="s">
        <v>21</v>
      </c>
    </row>
    <row r="17" spans="2:10" s="43" customFormat="1" ht="24" thickBot="1" x14ac:dyDescent="0.3">
      <c r="B17" s="82" t="s">
        <v>35</v>
      </c>
      <c r="C17" s="83"/>
      <c r="D17" s="70">
        <v>200</v>
      </c>
      <c r="E17" s="56">
        <v>2.2000000000000002</v>
      </c>
      <c r="F17" s="18" t="s">
        <v>24</v>
      </c>
      <c r="G17" s="26">
        <f t="shared" ref="G17:G22" si="0">D17*E17</f>
        <v>440.00000000000006</v>
      </c>
      <c r="H17" s="84"/>
      <c r="J17" s="66"/>
    </row>
    <row r="18" spans="2:10" s="44" customFormat="1" ht="46.5" customHeight="1" x14ac:dyDescent="0.25">
      <c r="B18" s="85" t="s">
        <v>18</v>
      </c>
      <c r="C18" s="86"/>
      <c r="D18" s="59">
        <v>97.44</v>
      </c>
      <c r="E18" s="57">
        <v>0.63</v>
      </c>
      <c r="F18" s="19" t="s">
        <v>25</v>
      </c>
      <c r="G18" s="27">
        <f t="shared" si="0"/>
        <v>61.3872</v>
      </c>
      <c r="H18" s="84"/>
      <c r="J18" s="67"/>
    </row>
    <row r="19" spans="2:10" s="44" customFormat="1" ht="24" thickBot="1" x14ac:dyDescent="0.3">
      <c r="B19" s="87" t="s">
        <v>19</v>
      </c>
      <c r="C19" s="88"/>
      <c r="D19" s="62">
        <v>151.63</v>
      </c>
      <c r="E19" s="58">
        <v>0.63</v>
      </c>
      <c r="F19" s="20" t="s">
        <v>25</v>
      </c>
      <c r="G19" s="28">
        <f t="shared" si="0"/>
        <v>95.526899999999998</v>
      </c>
      <c r="H19" s="84"/>
      <c r="J19" s="67"/>
    </row>
    <row r="20" spans="2:10" s="44" customFormat="1" ht="24" thickBot="1" x14ac:dyDescent="0.3">
      <c r="B20" s="89" t="s">
        <v>27</v>
      </c>
      <c r="C20" s="90"/>
      <c r="D20" s="71"/>
      <c r="E20" s="71"/>
      <c r="F20" s="24" t="s">
        <v>24</v>
      </c>
      <c r="G20" s="29">
        <f t="shared" si="0"/>
        <v>0</v>
      </c>
      <c r="H20" s="84"/>
      <c r="J20" s="67"/>
    </row>
    <row r="21" spans="2:10" s="44" customFormat="1" ht="48" customHeight="1" x14ac:dyDescent="0.25">
      <c r="B21" s="85" t="s">
        <v>32</v>
      </c>
      <c r="C21" s="86"/>
      <c r="D21" s="59">
        <v>652.6</v>
      </c>
      <c r="E21" s="59">
        <v>4.4000000000000004</v>
      </c>
      <c r="F21" s="19" t="s">
        <v>24</v>
      </c>
      <c r="G21" s="27">
        <f t="shared" si="0"/>
        <v>2871.4400000000005</v>
      </c>
      <c r="H21" s="84"/>
      <c r="J21" s="67"/>
    </row>
    <row r="22" spans="2:10" s="44" customFormat="1" x14ac:dyDescent="0.25">
      <c r="B22" s="91" t="s">
        <v>26</v>
      </c>
      <c r="C22" s="92"/>
      <c r="D22" s="72"/>
      <c r="E22" s="60"/>
      <c r="F22" s="21" t="s">
        <v>24</v>
      </c>
      <c r="G22" s="30">
        <f t="shared" si="0"/>
        <v>0</v>
      </c>
      <c r="H22" s="84"/>
      <c r="J22" s="67"/>
    </row>
    <row r="23" spans="2:10" s="44" customFormat="1" x14ac:dyDescent="0.25">
      <c r="B23" s="91" t="s">
        <v>28</v>
      </c>
      <c r="C23" s="92"/>
      <c r="D23" s="73">
        <v>5438.99</v>
      </c>
      <c r="E23" s="61">
        <v>2.2000000000000002</v>
      </c>
      <c r="F23" s="21" t="s">
        <v>24</v>
      </c>
      <c r="G23" s="30">
        <f t="shared" ref="G23:G24" si="1">D23*E23</f>
        <v>11965.778</v>
      </c>
      <c r="H23" s="84"/>
      <c r="J23" s="67"/>
    </row>
    <row r="24" spans="2:10" s="44" customFormat="1" x14ac:dyDescent="0.25">
      <c r="B24" s="91" t="s">
        <v>29</v>
      </c>
      <c r="C24" s="92"/>
      <c r="D24" s="73">
        <v>1672.77</v>
      </c>
      <c r="E24" s="61">
        <v>2.2000000000000002</v>
      </c>
      <c r="F24" s="21" t="s">
        <v>24</v>
      </c>
      <c r="G24" s="30">
        <f t="shared" si="1"/>
        <v>3680.0940000000001</v>
      </c>
      <c r="H24" s="84"/>
      <c r="J24" s="67"/>
    </row>
    <row r="25" spans="2:10" s="44" customFormat="1" x14ac:dyDescent="0.25">
      <c r="B25" s="91" t="s">
        <v>31</v>
      </c>
      <c r="C25" s="92"/>
      <c r="D25" s="73">
        <v>548.24</v>
      </c>
      <c r="E25" s="61">
        <v>2.2000000000000002</v>
      </c>
      <c r="F25" s="21" t="s">
        <v>24</v>
      </c>
      <c r="G25" s="30">
        <f>D25*E25</f>
        <v>1206.1280000000002</v>
      </c>
      <c r="H25" s="84"/>
      <c r="J25" s="67"/>
    </row>
    <row r="26" spans="2:10" s="44" customFormat="1" ht="24" thickBot="1" x14ac:dyDescent="0.3">
      <c r="B26" s="87" t="s">
        <v>30</v>
      </c>
      <c r="C26" s="88"/>
      <c r="D26" s="74">
        <v>340.74</v>
      </c>
      <c r="E26" s="62">
        <v>22</v>
      </c>
      <c r="F26" s="20" t="s">
        <v>24</v>
      </c>
      <c r="G26" s="31">
        <f>D26*E26</f>
        <v>7496.2800000000007</v>
      </c>
      <c r="H26" s="84"/>
      <c r="J26" s="67"/>
    </row>
    <row r="27" spans="2:10" ht="11.25" customHeight="1" x14ac:dyDescent="0.25">
      <c r="C27" s="3"/>
      <c r="D27" s="3"/>
      <c r="E27" s="4"/>
      <c r="F27" s="4"/>
      <c r="H27" s="45"/>
      <c r="I27" s="46"/>
      <c r="J27" s="68"/>
    </row>
    <row r="28" spans="2:10" ht="25.5" x14ac:dyDescent="0.25">
      <c r="C28" s="14" t="s">
        <v>14</v>
      </c>
      <c r="D28" s="6"/>
    </row>
    <row r="29" spans="2:10" ht="20.25" x14ac:dyDescent="0.25">
      <c r="C29" s="75" t="s">
        <v>6</v>
      </c>
      <c r="D29" s="8" t="s">
        <v>0</v>
      </c>
      <c r="E29" s="9">
        <f>IF(G17&gt;0, ROUND((G17+D10)/D10,2), 0)</f>
        <v>1.06</v>
      </c>
      <c r="F29" s="9"/>
      <c r="G29" s="10"/>
      <c r="H29" s="7"/>
    </row>
    <row r="30" spans="2:10" x14ac:dyDescent="0.25">
      <c r="C30" s="75"/>
      <c r="D30" s="8" t="s">
        <v>1</v>
      </c>
      <c r="E30" s="9">
        <f>IF(SUM(G18:G19)&gt;0,ROUND((G18+G19+D10)/D10,2),0)</f>
        <v>1.02</v>
      </c>
      <c r="F30" s="9"/>
      <c r="G30" s="11"/>
      <c r="H30" s="47"/>
    </row>
    <row r="31" spans="2:10" x14ac:dyDescent="0.25">
      <c r="C31" s="75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75"/>
      <c r="D32" s="13" t="s">
        <v>3</v>
      </c>
      <c r="E32" s="32">
        <f>IF(SUM(G21:G26)&gt;0,ROUND((SUM(G21:G26)+D10)/D10,2),0)</f>
        <v>4.63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4.71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76">
        <f>E33*D10</f>
        <v>35293.913999999997</v>
      </c>
      <c r="E35" s="76"/>
      <c r="F35" s="7"/>
      <c r="G35" s="5"/>
      <c r="H35" s="5"/>
      <c r="J35" s="63"/>
    </row>
    <row r="36" spans="2:10" ht="20.25" x14ac:dyDescent="0.3">
      <c r="C36" s="17" t="s">
        <v>8</v>
      </c>
      <c r="D36" s="77">
        <f>D35/D9</f>
        <v>74.933999999999997</v>
      </c>
      <c r="E36" s="77"/>
      <c r="G36" s="7"/>
      <c r="H36" s="48"/>
    </row>
    <row r="46" spans="2:10" ht="60.75" x14ac:dyDescent="0.8">
      <c r="B46" s="103" t="s">
        <v>53</v>
      </c>
      <c r="C46" s="103"/>
      <c r="D46" s="103"/>
      <c r="E46" s="103"/>
      <c r="F46" s="103"/>
      <c r="G46" s="103"/>
      <c r="H46" s="103"/>
    </row>
    <row r="47" spans="2:10" x14ac:dyDescent="0.25">
      <c r="B47" s="104" t="s">
        <v>36</v>
      </c>
      <c r="C47" s="104"/>
      <c r="D47" s="104"/>
      <c r="E47" s="104"/>
      <c r="F47" s="104"/>
      <c r="G47" s="104"/>
    </row>
    <row r="48" spans="2:10" x14ac:dyDescent="0.25">
      <c r="C48" s="52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93" t="s">
        <v>15</v>
      </c>
      <c r="D50" s="96" t="s">
        <v>37</v>
      </c>
      <c r="E50" s="96"/>
      <c r="F50" s="96"/>
      <c r="G50" s="96"/>
      <c r="H50" s="40"/>
    </row>
    <row r="51" spans="2:8" ht="20.25" x14ac:dyDescent="0.25">
      <c r="B51" s="10"/>
      <c r="C51" s="94"/>
      <c r="D51" s="96" t="s">
        <v>38</v>
      </c>
      <c r="E51" s="96"/>
      <c r="F51" s="96"/>
      <c r="G51" s="96"/>
      <c r="H51" s="40"/>
    </row>
    <row r="52" spans="2:8" ht="20.25" x14ac:dyDescent="0.25">
      <c r="B52" s="10"/>
      <c r="C52" s="95"/>
      <c r="D52" s="96" t="s">
        <v>47</v>
      </c>
      <c r="E52" s="96"/>
      <c r="F52" s="96"/>
      <c r="G52" s="96"/>
      <c r="H52" s="40"/>
    </row>
    <row r="53" spans="2:8" x14ac:dyDescent="0.25">
      <c r="C53" s="35" t="s">
        <v>12</v>
      </c>
      <c r="D53" s="53">
        <v>1.2</v>
      </c>
      <c r="E53" s="49"/>
      <c r="F53" s="10"/>
    </row>
    <row r="54" spans="2:8" x14ac:dyDescent="0.25">
      <c r="C54" s="1" t="s">
        <v>9</v>
      </c>
      <c r="D54" s="54">
        <v>243</v>
      </c>
      <c r="E54" s="97" t="s">
        <v>16</v>
      </c>
      <c r="F54" s="98"/>
      <c r="G54" s="101">
        <f>D55/D54</f>
        <v>10.785185185185187</v>
      </c>
    </row>
    <row r="55" spans="2:8" x14ac:dyDescent="0.25">
      <c r="C55" s="1" t="s">
        <v>10</v>
      </c>
      <c r="D55" s="54">
        <v>2620.8000000000002</v>
      </c>
      <c r="E55" s="99"/>
      <c r="F55" s="100"/>
      <c r="G55" s="102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5" t="s">
        <v>48</v>
      </c>
    </row>
    <row r="58" spans="2:8" x14ac:dyDescent="0.3">
      <c r="C58" s="36" t="s">
        <v>11</v>
      </c>
      <c r="D58" s="55">
        <v>55</v>
      </c>
    </row>
    <row r="59" spans="2:8" x14ac:dyDescent="0.3">
      <c r="C59" s="36" t="s">
        <v>13</v>
      </c>
      <c r="D59" s="69" t="s">
        <v>34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78" t="s">
        <v>17</v>
      </c>
      <c r="C61" s="79"/>
      <c r="D61" s="23" t="s">
        <v>20</v>
      </c>
      <c r="E61" s="80" t="s">
        <v>22</v>
      </c>
      <c r="F61" s="81"/>
      <c r="G61" s="2" t="s">
        <v>21</v>
      </c>
    </row>
    <row r="62" spans="2:8" ht="24" thickBot="1" x14ac:dyDescent="0.3">
      <c r="B62" s="82" t="s">
        <v>35</v>
      </c>
      <c r="C62" s="83"/>
      <c r="D62" s="70">
        <v>197.93</v>
      </c>
      <c r="E62" s="56">
        <v>1.2</v>
      </c>
      <c r="F62" s="18" t="s">
        <v>24</v>
      </c>
      <c r="G62" s="26">
        <f t="shared" ref="G62:G69" si="2">D62*E62</f>
        <v>237.51599999999999</v>
      </c>
      <c r="H62" s="84"/>
    </row>
    <row r="63" spans="2:8" x14ac:dyDescent="0.25">
      <c r="B63" s="85" t="s">
        <v>18</v>
      </c>
      <c r="C63" s="86"/>
      <c r="D63" s="59"/>
      <c r="E63" s="57"/>
      <c r="F63" s="19" t="s">
        <v>25</v>
      </c>
      <c r="G63" s="27">
        <f t="shared" si="2"/>
        <v>0</v>
      </c>
      <c r="H63" s="84"/>
    </row>
    <row r="64" spans="2:8" ht="24" thickBot="1" x14ac:dyDescent="0.3">
      <c r="B64" s="87" t="s">
        <v>19</v>
      </c>
      <c r="C64" s="88"/>
      <c r="D64" s="62"/>
      <c r="E64" s="58"/>
      <c r="F64" s="20" t="s">
        <v>25</v>
      </c>
      <c r="G64" s="28">
        <f t="shared" si="2"/>
        <v>0</v>
      </c>
      <c r="H64" s="84"/>
    </row>
    <row r="65" spans="2:8" ht="24" thickBot="1" x14ac:dyDescent="0.3">
      <c r="B65" s="89" t="s">
        <v>27</v>
      </c>
      <c r="C65" s="90"/>
      <c r="D65" s="71">
        <v>731.97</v>
      </c>
      <c r="E65" s="71">
        <v>1.2</v>
      </c>
      <c r="F65" s="24" t="s">
        <v>24</v>
      </c>
      <c r="G65" s="29">
        <f t="shared" si="2"/>
        <v>878.36400000000003</v>
      </c>
      <c r="H65" s="84"/>
    </row>
    <row r="66" spans="2:8" x14ac:dyDescent="0.25">
      <c r="B66" s="85" t="s">
        <v>32</v>
      </c>
      <c r="C66" s="86"/>
      <c r="D66" s="59"/>
      <c r="E66" s="59"/>
      <c r="F66" s="19" t="s">
        <v>24</v>
      </c>
      <c r="G66" s="27">
        <f t="shared" si="2"/>
        <v>0</v>
      </c>
      <c r="H66" s="84"/>
    </row>
    <row r="67" spans="2:8" x14ac:dyDescent="0.25">
      <c r="B67" s="91" t="s">
        <v>26</v>
      </c>
      <c r="C67" s="92"/>
      <c r="D67" s="72"/>
      <c r="E67" s="60"/>
      <c r="F67" s="21" t="s">
        <v>24</v>
      </c>
      <c r="G67" s="30">
        <f t="shared" si="2"/>
        <v>0</v>
      </c>
      <c r="H67" s="84"/>
    </row>
    <row r="68" spans="2:8" x14ac:dyDescent="0.25">
      <c r="B68" s="91" t="s">
        <v>28</v>
      </c>
      <c r="C68" s="92"/>
      <c r="D68" s="73"/>
      <c r="E68" s="61"/>
      <c r="F68" s="21" t="s">
        <v>24</v>
      </c>
      <c r="G68" s="30">
        <f t="shared" si="2"/>
        <v>0</v>
      </c>
      <c r="H68" s="84"/>
    </row>
    <row r="69" spans="2:8" x14ac:dyDescent="0.25">
      <c r="B69" s="91" t="s">
        <v>29</v>
      </c>
      <c r="C69" s="92"/>
      <c r="D69" s="73"/>
      <c r="E69" s="61"/>
      <c r="F69" s="21" t="s">
        <v>24</v>
      </c>
      <c r="G69" s="30">
        <f t="shared" si="2"/>
        <v>0</v>
      </c>
      <c r="H69" s="84"/>
    </row>
    <row r="70" spans="2:8" x14ac:dyDescent="0.25">
      <c r="B70" s="91" t="s">
        <v>31</v>
      </c>
      <c r="C70" s="92"/>
      <c r="D70" s="73"/>
      <c r="E70" s="61"/>
      <c r="F70" s="21" t="s">
        <v>24</v>
      </c>
      <c r="G70" s="30">
        <f>D70*E70</f>
        <v>0</v>
      </c>
      <c r="H70" s="84"/>
    </row>
    <row r="71" spans="2:8" ht="24" thickBot="1" x14ac:dyDescent="0.3">
      <c r="B71" s="87" t="s">
        <v>30</v>
      </c>
      <c r="C71" s="88"/>
      <c r="D71" s="74"/>
      <c r="E71" s="62"/>
      <c r="F71" s="20" t="s">
        <v>24</v>
      </c>
      <c r="G71" s="31">
        <f>D71*E71</f>
        <v>0</v>
      </c>
      <c r="H71" s="84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75" t="s">
        <v>6</v>
      </c>
      <c r="D74" s="51" t="s">
        <v>0</v>
      </c>
      <c r="E74" s="9">
        <f>IF(G62&gt;0, ROUND((G62+D55)/D55,2), 0)</f>
        <v>1.0900000000000001</v>
      </c>
      <c r="F74" s="9"/>
      <c r="G74" s="10"/>
      <c r="H74" s="7"/>
    </row>
    <row r="75" spans="2:8" x14ac:dyDescent="0.25">
      <c r="C75" s="75"/>
      <c r="D75" s="51" t="s">
        <v>1</v>
      </c>
      <c r="E75" s="9">
        <f>IF(SUM(G63:G64)&gt;0,ROUND((G63+G64+D55)/D55,2),0)</f>
        <v>0</v>
      </c>
      <c r="F75" s="9"/>
      <c r="G75" s="11"/>
      <c r="H75" s="47"/>
    </row>
    <row r="76" spans="2:8" x14ac:dyDescent="0.25">
      <c r="C76" s="75"/>
      <c r="D76" s="51" t="s">
        <v>2</v>
      </c>
      <c r="E76" s="9">
        <f>IF(G65&gt;0,ROUND((G65+D55)/D55,2),0)</f>
        <v>1.34</v>
      </c>
      <c r="F76" s="12"/>
      <c r="G76" s="11"/>
    </row>
    <row r="77" spans="2:8" x14ac:dyDescent="0.25">
      <c r="C77" s="75"/>
      <c r="D77" s="13" t="s">
        <v>3</v>
      </c>
      <c r="E77" s="32">
        <f>IF(SUM(G66:G71)&gt;0,ROUND((SUM(G66:G71)+D55)/D55,2),0)</f>
        <v>0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1.4300000000000002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76">
        <f>E78*D55</f>
        <v>3747.7440000000006</v>
      </c>
      <c r="E80" s="76"/>
    </row>
    <row r="81" spans="2:8" ht="20.25" x14ac:dyDescent="0.3">
      <c r="C81" s="17" t="s">
        <v>8</v>
      </c>
      <c r="D81" s="77">
        <f>D80/D54</f>
        <v>15.422814814814817</v>
      </c>
      <c r="E81" s="77"/>
      <c r="G81" s="7"/>
      <c r="H81" s="48"/>
    </row>
    <row r="91" spans="2:8" ht="60.75" x14ac:dyDescent="0.8">
      <c r="B91" s="103" t="s">
        <v>54</v>
      </c>
      <c r="C91" s="103"/>
      <c r="D91" s="103"/>
      <c r="E91" s="103"/>
      <c r="F91" s="103"/>
      <c r="G91" s="103"/>
      <c r="H91" s="103"/>
    </row>
    <row r="92" spans="2:8" x14ac:dyDescent="0.25">
      <c r="B92" s="104" t="s">
        <v>36</v>
      </c>
      <c r="C92" s="104"/>
      <c r="D92" s="104"/>
      <c r="E92" s="104"/>
      <c r="F92" s="104"/>
      <c r="G92" s="104"/>
    </row>
    <row r="93" spans="2:8" x14ac:dyDescent="0.25">
      <c r="C93" s="52"/>
      <c r="G93" s="7"/>
    </row>
    <row r="94" spans="2:8" ht="25.5" x14ac:dyDescent="0.25">
      <c r="C94" s="14" t="s">
        <v>5</v>
      </c>
      <c r="D94" s="6"/>
    </row>
    <row r="95" spans="2:8" ht="20.25" x14ac:dyDescent="0.25">
      <c r="B95" s="10"/>
      <c r="C95" s="93" t="s">
        <v>15</v>
      </c>
      <c r="D95" s="96" t="s">
        <v>37</v>
      </c>
      <c r="E95" s="96"/>
      <c r="F95" s="96"/>
      <c r="G95" s="96"/>
      <c r="H95" s="40"/>
    </row>
    <row r="96" spans="2:8" ht="20.25" x14ac:dyDescent="0.25">
      <c r="B96" s="10"/>
      <c r="C96" s="94"/>
      <c r="D96" s="96" t="s">
        <v>38</v>
      </c>
      <c r="E96" s="96"/>
      <c r="F96" s="96"/>
      <c r="G96" s="96"/>
      <c r="H96" s="40"/>
    </row>
    <row r="97" spans="2:8" ht="20.25" x14ac:dyDescent="0.25">
      <c r="B97" s="10"/>
      <c r="C97" s="95"/>
      <c r="D97" s="96" t="s">
        <v>49</v>
      </c>
      <c r="E97" s="96"/>
      <c r="F97" s="96"/>
      <c r="G97" s="96"/>
      <c r="H97" s="40"/>
    </row>
    <row r="98" spans="2:8" x14ac:dyDescent="0.25">
      <c r="C98" s="35" t="s">
        <v>12</v>
      </c>
      <c r="D98" s="53">
        <v>1.4</v>
      </c>
      <c r="E98" s="49"/>
      <c r="F98" s="10"/>
    </row>
    <row r="99" spans="2:8" x14ac:dyDescent="0.25">
      <c r="C99" s="1" t="s">
        <v>9</v>
      </c>
      <c r="D99" s="54">
        <v>259</v>
      </c>
      <c r="E99" s="97" t="s">
        <v>16</v>
      </c>
      <c r="F99" s="98"/>
      <c r="G99" s="101">
        <f>D100/D99</f>
        <v>11.234749034749035</v>
      </c>
    </row>
    <row r="100" spans="2:8" x14ac:dyDescent="0.25">
      <c r="C100" s="1" t="s">
        <v>10</v>
      </c>
      <c r="D100" s="54">
        <v>2909.8</v>
      </c>
      <c r="E100" s="99"/>
      <c r="F100" s="100"/>
      <c r="G100" s="102"/>
    </row>
    <row r="101" spans="2:8" x14ac:dyDescent="0.25">
      <c r="C101" s="37"/>
      <c r="D101" s="38"/>
      <c r="E101" s="50"/>
    </row>
    <row r="102" spans="2:8" x14ac:dyDescent="0.3">
      <c r="C102" s="36" t="s">
        <v>7</v>
      </c>
      <c r="D102" s="55" t="s">
        <v>50</v>
      </c>
    </row>
    <row r="103" spans="2:8" x14ac:dyDescent="0.3">
      <c r="C103" s="36" t="s">
        <v>11</v>
      </c>
      <c r="D103" s="55">
        <v>55</v>
      </c>
    </row>
    <row r="104" spans="2:8" x14ac:dyDescent="0.3">
      <c r="C104" s="36" t="s">
        <v>13</v>
      </c>
      <c r="D104" s="69" t="s">
        <v>34</v>
      </c>
      <c r="E104" s="41"/>
    </row>
    <row r="105" spans="2:8" ht="24" thickBot="1" x14ac:dyDescent="0.3">
      <c r="C105" s="42"/>
      <c r="D105" s="42"/>
    </row>
    <row r="106" spans="2:8" ht="48" thickBot="1" x14ac:dyDescent="0.3">
      <c r="B106" s="78" t="s">
        <v>17</v>
      </c>
      <c r="C106" s="79"/>
      <c r="D106" s="23" t="s">
        <v>20</v>
      </c>
      <c r="E106" s="80" t="s">
        <v>22</v>
      </c>
      <c r="F106" s="81"/>
      <c r="G106" s="2" t="s">
        <v>21</v>
      </c>
    </row>
    <row r="107" spans="2:8" ht="24" thickBot="1" x14ac:dyDescent="0.3">
      <c r="B107" s="82" t="s">
        <v>35</v>
      </c>
      <c r="C107" s="83"/>
      <c r="D107" s="70">
        <v>197.93</v>
      </c>
      <c r="E107" s="56">
        <v>1.4</v>
      </c>
      <c r="F107" s="18" t="s">
        <v>24</v>
      </c>
      <c r="G107" s="26">
        <f t="shared" ref="G107:G114" si="3">D107*E107</f>
        <v>277.10199999999998</v>
      </c>
      <c r="H107" s="84"/>
    </row>
    <row r="108" spans="2:8" x14ac:dyDescent="0.25">
      <c r="B108" s="85" t="s">
        <v>18</v>
      </c>
      <c r="C108" s="86"/>
      <c r="D108" s="59"/>
      <c r="E108" s="57"/>
      <c r="F108" s="19" t="s">
        <v>25</v>
      </c>
      <c r="G108" s="27">
        <f t="shared" si="3"/>
        <v>0</v>
      </c>
      <c r="H108" s="84"/>
    </row>
    <row r="109" spans="2:8" ht="24" thickBot="1" x14ac:dyDescent="0.3">
      <c r="B109" s="87" t="s">
        <v>19</v>
      </c>
      <c r="C109" s="88"/>
      <c r="D109" s="62"/>
      <c r="E109" s="58"/>
      <c r="F109" s="20" t="s">
        <v>25</v>
      </c>
      <c r="G109" s="28">
        <f t="shared" si="3"/>
        <v>0</v>
      </c>
      <c r="H109" s="84"/>
    </row>
    <row r="110" spans="2:8" ht="24" thickBot="1" x14ac:dyDescent="0.3">
      <c r="B110" s="89" t="s">
        <v>27</v>
      </c>
      <c r="C110" s="90"/>
      <c r="D110" s="71">
        <v>731.97</v>
      </c>
      <c r="E110" s="71">
        <v>1.4</v>
      </c>
      <c r="F110" s="24" t="s">
        <v>24</v>
      </c>
      <c r="G110" s="29">
        <f t="shared" si="3"/>
        <v>1024.758</v>
      </c>
      <c r="H110" s="84"/>
    </row>
    <row r="111" spans="2:8" x14ac:dyDescent="0.25">
      <c r="B111" s="85" t="s">
        <v>32</v>
      </c>
      <c r="C111" s="86"/>
      <c r="D111" s="59"/>
      <c r="E111" s="59"/>
      <c r="F111" s="19" t="s">
        <v>24</v>
      </c>
      <c r="G111" s="27">
        <f t="shared" si="3"/>
        <v>0</v>
      </c>
      <c r="H111" s="84"/>
    </row>
    <row r="112" spans="2:8" x14ac:dyDescent="0.25">
      <c r="B112" s="91" t="s">
        <v>26</v>
      </c>
      <c r="C112" s="92"/>
      <c r="D112" s="72"/>
      <c r="E112" s="60"/>
      <c r="F112" s="21" t="s">
        <v>24</v>
      </c>
      <c r="G112" s="30">
        <f t="shared" si="3"/>
        <v>0</v>
      </c>
      <c r="H112" s="84"/>
    </row>
    <row r="113" spans="2:8" x14ac:dyDescent="0.25">
      <c r="B113" s="91" t="s">
        <v>28</v>
      </c>
      <c r="C113" s="92"/>
      <c r="D113" s="73"/>
      <c r="E113" s="61"/>
      <c r="F113" s="21" t="s">
        <v>24</v>
      </c>
      <c r="G113" s="30">
        <f t="shared" si="3"/>
        <v>0</v>
      </c>
      <c r="H113" s="84"/>
    </row>
    <row r="114" spans="2:8" x14ac:dyDescent="0.25">
      <c r="B114" s="91" t="s">
        <v>29</v>
      </c>
      <c r="C114" s="92"/>
      <c r="D114" s="73"/>
      <c r="E114" s="61"/>
      <c r="F114" s="21" t="s">
        <v>24</v>
      </c>
      <c r="G114" s="30">
        <f t="shared" si="3"/>
        <v>0</v>
      </c>
      <c r="H114" s="84"/>
    </row>
    <row r="115" spans="2:8" x14ac:dyDescent="0.25">
      <c r="B115" s="91" t="s">
        <v>31</v>
      </c>
      <c r="C115" s="92"/>
      <c r="D115" s="73"/>
      <c r="E115" s="61"/>
      <c r="F115" s="21" t="s">
        <v>24</v>
      </c>
      <c r="G115" s="30">
        <f>D115*E115</f>
        <v>0</v>
      </c>
      <c r="H115" s="84"/>
    </row>
    <row r="116" spans="2:8" ht="24" thickBot="1" x14ac:dyDescent="0.3">
      <c r="B116" s="87" t="s">
        <v>30</v>
      </c>
      <c r="C116" s="88"/>
      <c r="D116" s="74"/>
      <c r="E116" s="62"/>
      <c r="F116" s="20" t="s">
        <v>24</v>
      </c>
      <c r="G116" s="31">
        <f>D116*E116</f>
        <v>0</v>
      </c>
      <c r="H116" s="84"/>
    </row>
    <row r="117" spans="2:8" x14ac:dyDescent="0.25">
      <c r="C117" s="3"/>
      <c r="D117" s="3"/>
      <c r="E117" s="4"/>
      <c r="F117" s="4"/>
      <c r="H117" s="45"/>
    </row>
    <row r="118" spans="2:8" ht="25.5" x14ac:dyDescent="0.25">
      <c r="C118" s="14" t="s">
        <v>14</v>
      </c>
      <c r="D118" s="6"/>
    </row>
    <row r="119" spans="2:8" ht="20.25" x14ac:dyDescent="0.25">
      <c r="C119" s="75" t="s">
        <v>6</v>
      </c>
      <c r="D119" s="51" t="s">
        <v>0</v>
      </c>
      <c r="E119" s="9">
        <f>IF(G107&gt;0, ROUND((G107+D100)/D100,2), 0)</f>
        <v>1.1000000000000001</v>
      </c>
      <c r="F119" s="9"/>
      <c r="G119" s="10"/>
      <c r="H119" s="7"/>
    </row>
    <row r="120" spans="2:8" x14ac:dyDescent="0.25">
      <c r="C120" s="75"/>
      <c r="D120" s="51" t="s">
        <v>1</v>
      </c>
      <c r="E120" s="9">
        <f>IF(SUM(G108:G109)&gt;0,ROUND((G108+G109+D100)/D100,2),0)</f>
        <v>0</v>
      </c>
      <c r="F120" s="9"/>
      <c r="G120" s="11"/>
      <c r="H120" s="47"/>
    </row>
    <row r="121" spans="2:8" x14ac:dyDescent="0.25">
      <c r="C121" s="75"/>
      <c r="D121" s="51" t="s">
        <v>2</v>
      </c>
      <c r="E121" s="9">
        <f>IF(G110&gt;0,ROUND((G110+D100)/D100,2),0)</f>
        <v>1.35</v>
      </c>
      <c r="F121" s="12"/>
      <c r="G121" s="11"/>
    </row>
    <row r="122" spans="2:8" x14ac:dyDescent="0.25">
      <c r="C122" s="75"/>
      <c r="D122" s="13" t="s">
        <v>3</v>
      </c>
      <c r="E122" s="32">
        <f>IF(SUM(G111:G116)&gt;0,ROUND((SUM(G111:G116)+D100)/D100,2),0)</f>
        <v>0</v>
      </c>
      <c r="F122" s="10"/>
      <c r="G122" s="11"/>
    </row>
    <row r="123" spans="2:8" ht="25.5" x14ac:dyDescent="0.25">
      <c r="D123" s="33" t="s">
        <v>4</v>
      </c>
      <c r="E123" s="34">
        <f>SUM(E119:E122)-IF(VALUE(COUNTIF(E119:E122,"&gt;0"))=4,3,0)-IF(VALUE(COUNTIF(E119:E122,"&gt;0"))=3,2,0)-IF(VALUE(COUNTIF(E119:E122,"&gt;0"))=2,1,0)</f>
        <v>1.4500000000000002</v>
      </c>
      <c r="F123" s="25"/>
    </row>
    <row r="124" spans="2:8" x14ac:dyDescent="0.25">
      <c r="E124" s="15"/>
    </row>
    <row r="125" spans="2:8" ht="25.5" x14ac:dyDescent="0.35">
      <c r="B125" s="22"/>
      <c r="C125" s="16" t="s">
        <v>23</v>
      </c>
      <c r="D125" s="76">
        <f>E123*D100</f>
        <v>4219.2100000000009</v>
      </c>
      <c r="E125" s="76"/>
    </row>
    <row r="126" spans="2:8" ht="20.25" x14ac:dyDescent="0.3">
      <c r="C126" s="17" t="s">
        <v>8</v>
      </c>
      <c r="D126" s="77">
        <f>D125/D99</f>
        <v>16.290386100386105</v>
      </c>
      <c r="E126" s="77"/>
      <c r="G126" s="7"/>
      <c r="H126" s="48"/>
    </row>
    <row r="129" spans="2:8" ht="60.75" x14ac:dyDescent="0.8">
      <c r="B129" s="103" t="s">
        <v>55</v>
      </c>
      <c r="C129" s="103"/>
      <c r="D129" s="103"/>
      <c r="E129" s="103"/>
      <c r="F129" s="103"/>
      <c r="G129" s="103"/>
      <c r="H129" s="103"/>
    </row>
    <row r="130" spans="2:8" x14ac:dyDescent="0.25">
      <c r="B130" s="104" t="s">
        <v>36</v>
      </c>
      <c r="C130" s="104"/>
      <c r="D130" s="104"/>
      <c r="E130" s="104"/>
      <c r="F130" s="104"/>
      <c r="G130" s="104"/>
    </row>
    <row r="131" spans="2:8" x14ac:dyDescent="0.25">
      <c r="C131" s="52"/>
      <c r="G131" s="7"/>
    </row>
    <row r="132" spans="2:8" ht="25.5" x14ac:dyDescent="0.25">
      <c r="C132" s="14" t="s">
        <v>5</v>
      </c>
      <c r="D132" s="6"/>
    </row>
    <row r="133" spans="2:8" ht="20.25" x14ac:dyDescent="0.25">
      <c r="B133" s="10"/>
      <c r="C133" s="93" t="s">
        <v>15</v>
      </c>
      <c r="D133" s="96" t="s">
        <v>37</v>
      </c>
      <c r="E133" s="96"/>
      <c r="F133" s="96"/>
      <c r="G133" s="96"/>
      <c r="H133" s="40"/>
    </row>
    <row r="134" spans="2:8" ht="20.25" x14ac:dyDescent="0.25">
      <c r="B134" s="10"/>
      <c r="C134" s="94"/>
      <c r="D134" s="96" t="s">
        <v>38</v>
      </c>
      <c r="E134" s="96"/>
      <c r="F134" s="96"/>
      <c r="G134" s="96"/>
      <c r="H134" s="40"/>
    </row>
    <row r="135" spans="2:8" ht="20.25" x14ac:dyDescent="0.25">
      <c r="B135" s="10"/>
      <c r="C135" s="95"/>
      <c r="D135" s="96" t="s">
        <v>51</v>
      </c>
      <c r="E135" s="96"/>
      <c r="F135" s="96"/>
      <c r="G135" s="96"/>
      <c r="H135" s="40"/>
    </row>
    <row r="136" spans="2:8" x14ac:dyDescent="0.25">
      <c r="C136" s="35" t="s">
        <v>12</v>
      </c>
      <c r="D136" s="53">
        <v>1.4</v>
      </c>
      <c r="E136" s="49"/>
      <c r="F136" s="10"/>
    </row>
    <row r="137" spans="2:8" x14ac:dyDescent="0.25">
      <c r="C137" s="1" t="s">
        <v>9</v>
      </c>
      <c r="D137" s="54">
        <v>275</v>
      </c>
      <c r="E137" s="97" t="s">
        <v>16</v>
      </c>
      <c r="F137" s="98"/>
      <c r="G137" s="101">
        <f>D138/D137</f>
        <v>10.633454545454544</v>
      </c>
    </row>
    <row r="138" spans="2:8" x14ac:dyDescent="0.25">
      <c r="C138" s="1" t="s">
        <v>10</v>
      </c>
      <c r="D138" s="54">
        <v>2924.2</v>
      </c>
      <c r="E138" s="99"/>
      <c r="F138" s="100"/>
      <c r="G138" s="102"/>
    </row>
    <row r="139" spans="2:8" x14ac:dyDescent="0.25">
      <c r="C139" s="37"/>
      <c r="D139" s="38"/>
      <c r="E139" s="50"/>
    </row>
    <row r="140" spans="2:8" x14ac:dyDescent="0.3">
      <c r="C140" s="36" t="s">
        <v>7</v>
      </c>
      <c r="D140" s="55" t="s">
        <v>50</v>
      </c>
    </row>
    <row r="141" spans="2:8" x14ac:dyDescent="0.3">
      <c r="C141" s="36" t="s">
        <v>11</v>
      </c>
      <c r="D141" s="55">
        <v>55</v>
      </c>
    </row>
    <row r="142" spans="2:8" x14ac:dyDescent="0.3">
      <c r="C142" s="36" t="s">
        <v>13</v>
      </c>
      <c r="D142" s="69" t="s">
        <v>34</v>
      </c>
      <c r="E142" s="41"/>
    </row>
    <row r="143" spans="2:8" ht="24" thickBot="1" x14ac:dyDescent="0.3">
      <c r="C143" s="42"/>
      <c r="D143" s="42"/>
    </row>
    <row r="144" spans="2:8" ht="48" thickBot="1" x14ac:dyDescent="0.3">
      <c r="B144" s="78" t="s">
        <v>17</v>
      </c>
      <c r="C144" s="79"/>
      <c r="D144" s="23" t="s">
        <v>20</v>
      </c>
      <c r="E144" s="80" t="s">
        <v>22</v>
      </c>
      <c r="F144" s="81"/>
      <c r="G144" s="2" t="s">
        <v>21</v>
      </c>
    </row>
    <row r="145" spans="2:8" ht="24" thickBot="1" x14ac:dyDescent="0.3">
      <c r="B145" s="82" t="s">
        <v>35</v>
      </c>
      <c r="C145" s="83"/>
      <c r="D145" s="70">
        <v>197.93</v>
      </c>
      <c r="E145" s="56">
        <v>1.4</v>
      </c>
      <c r="F145" s="18" t="s">
        <v>24</v>
      </c>
      <c r="G145" s="26">
        <f t="shared" ref="G145:G152" si="4">D145*E145</f>
        <v>277.10199999999998</v>
      </c>
      <c r="H145" s="84"/>
    </row>
    <row r="146" spans="2:8" x14ac:dyDescent="0.25">
      <c r="B146" s="85" t="s">
        <v>18</v>
      </c>
      <c r="C146" s="86"/>
      <c r="D146" s="59"/>
      <c r="E146" s="57"/>
      <c r="F146" s="19" t="s">
        <v>25</v>
      </c>
      <c r="G146" s="27">
        <f t="shared" si="4"/>
        <v>0</v>
      </c>
      <c r="H146" s="84"/>
    </row>
    <row r="147" spans="2:8" ht="24" thickBot="1" x14ac:dyDescent="0.3">
      <c r="B147" s="87" t="s">
        <v>19</v>
      </c>
      <c r="C147" s="88"/>
      <c r="D147" s="62"/>
      <c r="E147" s="58"/>
      <c r="F147" s="20" t="s">
        <v>25</v>
      </c>
      <c r="G147" s="28">
        <f t="shared" si="4"/>
        <v>0</v>
      </c>
      <c r="H147" s="84"/>
    </row>
    <row r="148" spans="2:8" ht="24" thickBot="1" x14ac:dyDescent="0.3">
      <c r="B148" s="89" t="s">
        <v>27</v>
      </c>
      <c r="C148" s="90"/>
      <c r="D148" s="71">
        <v>731.97</v>
      </c>
      <c r="E148" s="71">
        <v>1.4</v>
      </c>
      <c r="F148" s="24" t="s">
        <v>24</v>
      </c>
      <c r="G148" s="29">
        <f t="shared" si="4"/>
        <v>1024.758</v>
      </c>
      <c r="H148" s="84"/>
    </row>
    <row r="149" spans="2:8" x14ac:dyDescent="0.25">
      <c r="B149" s="85" t="s">
        <v>32</v>
      </c>
      <c r="C149" s="86"/>
      <c r="D149" s="59"/>
      <c r="E149" s="59"/>
      <c r="F149" s="19" t="s">
        <v>24</v>
      </c>
      <c r="G149" s="27">
        <f t="shared" si="4"/>
        <v>0</v>
      </c>
      <c r="H149" s="84"/>
    </row>
    <row r="150" spans="2:8" x14ac:dyDescent="0.25">
      <c r="B150" s="91" t="s">
        <v>26</v>
      </c>
      <c r="C150" s="92"/>
      <c r="D150" s="72"/>
      <c r="E150" s="60"/>
      <c r="F150" s="21" t="s">
        <v>24</v>
      </c>
      <c r="G150" s="30">
        <f t="shared" si="4"/>
        <v>0</v>
      </c>
      <c r="H150" s="84"/>
    </row>
    <row r="151" spans="2:8" x14ac:dyDescent="0.25">
      <c r="B151" s="91" t="s">
        <v>28</v>
      </c>
      <c r="C151" s="92"/>
      <c r="D151" s="73"/>
      <c r="E151" s="61"/>
      <c r="F151" s="21" t="s">
        <v>24</v>
      </c>
      <c r="G151" s="30">
        <f t="shared" si="4"/>
        <v>0</v>
      </c>
      <c r="H151" s="84"/>
    </row>
    <row r="152" spans="2:8" x14ac:dyDescent="0.25">
      <c r="B152" s="91" t="s">
        <v>29</v>
      </c>
      <c r="C152" s="92"/>
      <c r="D152" s="73"/>
      <c r="E152" s="61"/>
      <c r="F152" s="21" t="s">
        <v>24</v>
      </c>
      <c r="G152" s="30">
        <f t="shared" si="4"/>
        <v>0</v>
      </c>
      <c r="H152" s="84"/>
    </row>
    <row r="153" spans="2:8" x14ac:dyDescent="0.25">
      <c r="B153" s="91" t="s">
        <v>31</v>
      </c>
      <c r="C153" s="92"/>
      <c r="D153" s="73"/>
      <c r="E153" s="61"/>
      <c r="F153" s="21" t="s">
        <v>24</v>
      </c>
      <c r="G153" s="30">
        <f>D153*E153</f>
        <v>0</v>
      </c>
      <c r="H153" s="84"/>
    </row>
    <row r="154" spans="2:8" ht="24" thickBot="1" x14ac:dyDescent="0.3">
      <c r="B154" s="87" t="s">
        <v>30</v>
      </c>
      <c r="C154" s="88"/>
      <c r="D154" s="74"/>
      <c r="E154" s="62"/>
      <c r="F154" s="20" t="s">
        <v>24</v>
      </c>
      <c r="G154" s="31">
        <f>D154*E154</f>
        <v>0</v>
      </c>
      <c r="H154" s="84"/>
    </row>
    <row r="155" spans="2:8" x14ac:dyDescent="0.25">
      <c r="C155" s="3"/>
      <c r="D155" s="3"/>
      <c r="E155" s="4"/>
      <c r="F155" s="4"/>
      <c r="H155" s="45"/>
    </row>
    <row r="156" spans="2:8" ht="25.5" x14ac:dyDescent="0.25">
      <c r="C156" s="14" t="s">
        <v>14</v>
      </c>
      <c r="D156" s="6"/>
    </row>
    <row r="157" spans="2:8" ht="20.25" x14ac:dyDescent="0.25">
      <c r="C157" s="75" t="s">
        <v>6</v>
      </c>
      <c r="D157" s="51" t="s">
        <v>0</v>
      </c>
      <c r="E157" s="9">
        <f>IF(G145&gt;0, ROUND((G145+D138)/D138,2), 0)</f>
        <v>1.0900000000000001</v>
      </c>
      <c r="F157" s="9"/>
      <c r="G157" s="10"/>
      <c r="H157" s="7"/>
    </row>
    <row r="158" spans="2:8" x14ac:dyDescent="0.25">
      <c r="C158" s="75"/>
      <c r="D158" s="51" t="s">
        <v>1</v>
      </c>
      <c r="E158" s="9">
        <f>IF(SUM(G146:G147)&gt;0,ROUND((G146+G147+D138)/D138,2),0)</f>
        <v>0</v>
      </c>
      <c r="F158" s="9"/>
      <c r="G158" s="11"/>
      <c r="H158" s="47"/>
    </row>
    <row r="159" spans="2:8" x14ac:dyDescent="0.25">
      <c r="C159" s="75"/>
      <c r="D159" s="51" t="s">
        <v>2</v>
      </c>
      <c r="E159" s="9">
        <f>IF(G148&gt;0,ROUND((G148+D138)/D138,2),0)</f>
        <v>1.35</v>
      </c>
      <c r="F159" s="12"/>
      <c r="G159" s="11"/>
    </row>
    <row r="160" spans="2:8" x14ac:dyDescent="0.25">
      <c r="C160" s="75"/>
      <c r="D160" s="13" t="s">
        <v>3</v>
      </c>
      <c r="E160" s="32">
        <f>IF(SUM(G149:G154)&gt;0,ROUND((SUM(G149:G154)+D138)/D138,2),0)</f>
        <v>0</v>
      </c>
      <c r="F160" s="10"/>
      <c r="G160" s="11"/>
    </row>
    <row r="161" spans="2:8" ht="25.5" x14ac:dyDescent="0.25">
      <c r="D161" s="33" t="s">
        <v>4</v>
      </c>
      <c r="E161" s="34">
        <f>SUM(E157:E160)-IF(VALUE(COUNTIF(E157:E160,"&gt;0"))=4,3,0)-IF(VALUE(COUNTIF(E157:E160,"&gt;0"))=3,2,0)-IF(VALUE(COUNTIF(E157:E160,"&gt;0"))=2,1,0)</f>
        <v>1.4400000000000004</v>
      </c>
      <c r="F161" s="25"/>
    </row>
    <row r="162" spans="2:8" x14ac:dyDescent="0.25">
      <c r="E162" s="15"/>
    </row>
    <row r="163" spans="2:8" ht="25.5" x14ac:dyDescent="0.35">
      <c r="B163" s="22"/>
      <c r="C163" s="16" t="s">
        <v>23</v>
      </c>
      <c r="D163" s="76">
        <f>E161*D138</f>
        <v>4210.8480000000009</v>
      </c>
      <c r="E163" s="76"/>
    </row>
    <row r="164" spans="2:8" ht="20.25" x14ac:dyDescent="0.3">
      <c r="C164" s="17" t="s">
        <v>8</v>
      </c>
      <c r="D164" s="77">
        <f>D163/D137</f>
        <v>15.312174545454548</v>
      </c>
      <c r="E164" s="77"/>
      <c r="G164" s="7"/>
      <c r="H164" s="48"/>
    </row>
    <row r="168" spans="2:8" ht="60.75" x14ac:dyDescent="0.8">
      <c r="B168" s="103" t="s">
        <v>56</v>
      </c>
      <c r="C168" s="103"/>
      <c r="D168" s="103"/>
      <c r="E168" s="103"/>
      <c r="F168" s="103"/>
      <c r="G168" s="103"/>
      <c r="H168" s="103"/>
    </row>
    <row r="169" spans="2:8" x14ac:dyDescent="0.25">
      <c r="B169" s="104" t="s">
        <v>36</v>
      </c>
      <c r="C169" s="104"/>
      <c r="D169" s="104"/>
      <c r="E169" s="104"/>
      <c r="F169" s="104"/>
      <c r="G169" s="104"/>
    </row>
    <row r="170" spans="2:8" x14ac:dyDescent="0.25">
      <c r="C170" s="52"/>
      <c r="G170" s="7"/>
    </row>
    <row r="171" spans="2:8" ht="25.5" x14ac:dyDescent="0.25">
      <c r="C171" s="14" t="s">
        <v>5</v>
      </c>
      <c r="D171" s="6"/>
    </row>
    <row r="172" spans="2:8" ht="20.25" x14ac:dyDescent="0.25">
      <c r="B172" s="10"/>
      <c r="C172" s="93" t="s">
        <v>15</v>
      </c>
      <c r="D172" s="96" t="s">
        <v>37</v>
      </c>
      <c r="E172" s="96"/>
      <c r="F172" s="96"/>
      <c r="G172" s="96"/>
      <c r="H172" s="40"/>
    </row>
    <row r="173" spans="2:8" ht="20.25" x14ac:dyDescent="0.25">
      <c r="B173" s="10"/>
      <c r="C173" s="94"/>
      <c r="D173" s="96" t="s">
        <v>39</v>
      </c>
      <c r="E173" s="96"/>
      <c r="F173" s="96"/>
      <c r="G173" s="96"/>
      <c r="H173" s="40"/>
    </row>
    <row r="174" spans="2:8" ht="20.25" x14ac:dyDescent="0.25">
      <c r="B174" s="10"/>
      <c r="C174" s="95"/>
      <c r="D174" s="96" t="s">
        <v>42</v>
      </c>
      <c r="E174" s="96"/>
      <c r="F174" s="96"/>
      <c r="G174" s="96"/>
      <c r="H174" s="40"/>
    </row>
    <row r="175" spans="2:8" x14ac:dyDescent="0.25">
      <c r="C175" s="35" t="s">
        <v>12</v>
      </c>
      <c r="D175" s="53">
        <v>2.85</v>
      </c>
      <c r="E175" s="49"/>
      <c r="F175" s="10"/>
    </row>
    <row r="176" spans="2:8" x14ac:dyDescent="0.25">
      <c r="C176" s="1" t="s">
        <v>9</v>
      </c>
      <c r="D176" s="54">
        <v>152</v>
      </c>
      <c r="E176" s="97" t="s">
        <v>16</v>
      </c>
      <c r="F176" s="98"/>
      <c r="G176" s="101">
        <f>D177/D176</f>
        <v>108.45855263157895</v>
      </c>
    </row>
    <row r="177" spans="2:8" x14ac:dyDescent="0.25">
      <c r="C177" s="1" t="s">
        <v>10</v>
      </c>
      <c r="D177" s="54">
        <v>16485.7</v>
      </c>
      <c r="E177" s="99"/>
      <c r="F177" s="100"/>
      <c r="G177" s="102"/>
    </row>
    <row r="178" spans="2:8" x14ac:dyDescent="0.25">
      <c r="C178" s="37"/>
      <c r="D178" s="38"/>
      <c r="E178" s="50"/>
    </row>
    <row r="179" spans="2:8" x14ac:dyDescent="0.3">
      <c r="C179" s="36" t="s">
        <v>7</v>
      </c>
      <c r="D179" s="55" t="s">
        <v>43</v>
      </c>
    </row>
    <row r="180" spans="2:8" x14ac:dyDescent="0.3">
      <c r="C180" s="36" t="s">
        <v>11</v>
      </c>
      <c r="D180" s="55">
        <v>70</v>
      </c>
    </row>
    <row r="181" spans="2:8" x14ac:dyDescent="0.3">
      <c r="C181" s="36" t="s">
        <v>13</v>
      </c>
      <c r="D181" s="69" t="s">
        <v>33</v>
      </c>
      <c r="E181" s="41"/>
    </row>
    <row r="182" spans="2:8" ht="24" thickBot="1" x14ac:dyDescent="0.3">
      <c r="C182" s="42"/>
      <c r="D182" s="42"/>
    </row>
    <row r="183" spans="2:8" ht="48" thickBot="1" x14ac:dyDescent="0.3">
      <c r="B183" s="78" t="s">
        <v>17</v>
      </c>
      <c r="C183" s="79"/>
      <c r="D183" s="23" t="s">
        <v>20</v>
      </c>
      <c r="E183" s="80" t="s">
        <v>22</v>
      </c>
      <c r="F183" s="81"/>
      <c r="G183" s="2" t="s">
        <v>21</v>
      </c>
    </row>
    <row r="184" spans="2:8" ht="24" thickBot="1" x14ac:dyDescent="0.3">
      <c r="B184" s="82" t="s">
        <v>35</v>
      </c>
      <c r="C184" s="83"/>
      <c r="D184" s="70">
        <v>197.93</v>
      </c>
      <c r="E184" s="56">
        <v>2.85</v>
      </c>
      <c r="F184" s="18" t="s">
        <v>24</v>
      </c>
      <c r="G184" s="26">
        <f t="shared" ref="G184:G191" si="5">D184*E184</f>
        <v>564.10050000000001</v>
      </c>
      <c r="H184" s="84"/>
    </row>
    <row r="185" spans="2:8" x14ac:dyDescent="0.25">
      <c r="B185" s="85" t="s">
        <v>18</v>
      </c>
      <c r="C185" s="86"/>
      <c r="D185" s="59">
        <v>97.44</v>
      </c>
      <c r="E185" s="57">
        <v>0.7</v>
      </c>
      <c r="F185" s="19" t="s">
        <v>25</v>
      </c>
      <c r="G185" s="27">
        <f t="shared" si="5"/>
        <v>68.207999999999998</v>
      </c>
      <c r="H185" s="84"/>
    </row>
    <row r="186" spans="2:8" ht="24" thickBot="1" x14ac:dyDescent="0.3">
      <c r="B186" s="87" t="s">
        <v>19</v>
      </c>
      <c r="C186" s="88"/>
      <c r="D186" s="62">
        <v>151.63</v>
      </c>
      <c r="E186" s="58">
        <v>0.7</v>
      </c>
      <c r="F186" s="20" t="s">
        <v>25</v>
      </c>
      <c r="G186" s="28">
        <f t="shared" si="5"/>
        <v>106.14099999999999</v>
      </c>
      <c r="H186" s="84"/>
    </row>
    <row r="187" spans="2:8" ht="24" thickBot="1" x14ac:dyDescent="0.3">
      <c r="B187" s="89" t="s">
        <v>27</v>
      </c>
      <c r="C187" s="90"/>
      <c r="D187" s="71"/>
      <c r="E187" s="71"/>
      <c r="F187" s="24" t="s">
        <v>24</v>
      </c>
      <c r="G187" s="29">
        <f t="shared" si="5"/>
        <v>0</v>
      </c>
      <c r="H187" s="84"/>
    </row>
    <row r="188" spans="2:8" x14ac:dyDescent="0.25">
      <c r="B188" s="85" t="s">
        <v>32</v>
      </c>
      <c r="C188" s="86"/>
      <c r="D188" s="59">
        <v>652.6</v>
      </c>
      <c r="E188" s="59">
        <v>5.7</v>
      </c>
      <c r="F188" s="19" t="s">
        <v>24</v>
      </c>
      <c r="G188" s="27">
        <f t="shared" si="5"/>
        <v>3719.82</v>
      </c>
      <c r="H188" s="84"/>
    </row>
    <row r="189" spans="2:8" x14ac:dyDescent="0.25">
      <c r="B189" s="91" t="s">
        <v>26</v>
      </c>
      <c r="C189" s="92"/>
      <c r="D189" s="72"/>
      <c r="E189" s="60"/>
      <c r="F189" s="21" t="s">
        <v>24</v>
      </c>
      <c r="G189" s="30">
        <f t="shared" si="5"/>
        <v>0</v>
      </c>
      <c r="H189" s="84"/>
    </row>
    <row r="190" spans="2:8" x14ac:dyDescent="0.25">
      <c r="B190" s="91" t="s">
        <v>28</v>
      </c>
      <c r="C190" s="92"/>
      <c r="D190" s="73">
        <v>5438.99</v>
      </c>
      <c r="E190" s="61">
        <v>2.85</v>
      </c>
      <c r="F190" s="21" t="s">
        <v>24</v>
      </c>
      <c r="G190" s="30">
        <f t="shared" si="5"/>
        <v>15501.121499999999</v>
      </c>
      <c r="H190" s="84"/>
    </row>
    <row r="191" spans="2:8" x14ac:dyDescent="0.25">
      <c r="B191" s="91" t="s">
        <v>29</v>
      </c>
      <c r="C191" s="92"/>
      <c r="D191" s="73">
        <v>1672.77</v>
      </c>
      <c r="E191" s="61">
        <v>2.85</v>
      </c>
      <c r="F191" s="21" t="s">
        <v>24</v>
      </c>
      <c r="G191" s="30">
        <f t="shared" si="5"/>
        <v>4767.3945000000003</v>
      </c>
      <c r="H191" s="84"/>
    </row>
    <row r="192" spans="2:8" x14ac:dyDescent="0.25">
      <c r="B192" s="91" t="s">
        <v>31</v>
      </c>
      <c r="C192" s="92"/>
      <c r="D192" s="73">
        <v>548.24</v>
      </c>
      <c r="E192" s="61">
        <v>2.85</v>
      </c>
      <c r="F192" s="21" t="s">
        <v>24</v>
      </c>
      <c r="G192" s="30">
        <f>D192*E192</f>
        <v>1562.4840000000002</v>
      </c>
      <c r="H192" s="84"/>
    </row>
    <row r="193" spans="2:8" ht="24" thickBot="1" x14ac:dyDescent="0.3">
      <c r="B193" s="87" t="s">
        <v>30</v>
      </c>
      <c r="C193" s="88"/>
      <c r="D193" s="74">
        <v>340.74</v>
      </c>
      <c r="E193" s="62">
        <v>28.5</v>
      </c>
      <c r="F193" s="20" t="s">
        <v>24</v>
      </c>
      <c r="G193" s="31">
        <f>D193*E193</f>
        <v>9711.09</v>
      </c>
      <c r="H193" s="84"/>
    </row>
    <row r="194" spans="2:8" x14ac:dyDescent="0.25">
      <c r="C194" s="3"/>
      <c r="D194" s="3"/>
      <c r="E194" s="4"/>
      <c r="F194" s="4"/>
      <c r="H194" s="45"/>
    </row>
    <row r="195" spans="2:8" ht="25.5" x14ac:dyDescent="0.25">
      <c r="C195" s="14" t="s">
        <v>14</v>
      </c>
      <c r="D195" s="6"/>
    </row>
    <row r="196" spans="2:8" ht="20.25" x14ac:dyDescent="0.25">
      <c r="C196" s="75" t="s">
        <v>6</v>
      </c>
      <c r="D196" s="51" t="s">
        <v>0</v>
      </c>
      <c r="E196" s="9">
        <f>IF(G184&gt;0, ROUND((G184+D177)/D177,2), 0)</f>
        <v>1.03</v>
      </c>
      <c r="F196" s="9"/>
      <c r="G196" s="10"/>
      <c r="H196" s="7"/>
    </row>
    <row r="197" spans="2:8" x14ac:dyDescent="0.25">
      <c r="C197" s="75"/>
      <c r="D197" s="51" t="s">
        <v>1</v>
      </c>
      <c r="E197" s="9">
        <f>IF(SUM(G185:G186)&gt;0,ROUND((G185+G186+D177)/D177,2),0)</f>
        <v>1.01</v>
      </c>
      <c r="F197" s="9"/>
      <c r="G197" s="11"/>
      <c r="H197" s="47"/>
    </row>
    <row r="198" spans="2:8" x14ac:dyDescent="0.25">
      <c r="C198" s="75"/>
      <c r="D198" s="51" t="s">
        <v>2</v>
      </c>
      <c r="E198" s="9">
        <f>IF(G187&gt;0,ROUND((G187+D177)/D177,2),0)</f>
        <v>0</v>
      </c>
      <c r="F198" s="12"/>
      <c r="G198" s="11"/>
    </row>
    <row r="199" spans="2:8" x14ac:dyDescent="0.25">
      <c r="C199" s="75"/>
      <c r="D199" s="13" t="s">
        <v>3</v>
      </c>
      <c r="E199" s="32">
        <f>IF(SUM(G188:G193)&gt;0,ROUND((SUM(G188:G193)+D177)/D177,2),0)</f>
        <v>3.14</v>
      </c>
      <c r="F199" s="10"/>
      <c r="G199" s="11"/>
    </row>
    <row r="200" spans="2:8" ht="25.5" x14ac:dyDescent="0.25">
      <c r="D200" s="33" t="s">
        <v>4</v>
      </c>
      <c r="E200" s="34">
        <f>SUM(E196:E199)-IF(VALUE(COUNTIF(E196:E199,"&gt;0"))=4,3,0)-IF(VALUE(COUNTIF(E196:E199,"&gt;0"))=3,2,0)-IF(VALUE(COUNTIF(E196:E199,"&gt;0"))=2,1,0)</f>
        <v>3.1799999999999997</v>
      </c>
      <c r="F200" s="25"/>
    </row>
    <row r="201" spans="2:8" x14ac:dyDescent="0.25">
      <c r="E201" s="15"/>
    </row>
    <row r="202" spans="2:8" ht="25.5" x14ac:dyDescent="0.35">
      <c r="B202" s="22"/>
      <c r="C202" s="16" t="s">
        <v>23</v>
      </c>
      <c r="D202" s="76">
        <f>E200*D177</f>
        <v>52424.525999999998</v>
      </c>
      <c r="E202" s="76"/>
    </row>
    <row r="203" spans="2:8" ht="20.25" x14ac:dyDescent="0.3">
      <c r="C203" s="17" t="s">
        <v>8</v>
      </c>
      <c r="D203" s="77">
        <f>D202/D176</f>
        <v>344.89819736842105</v>
      </c>
      <c r="E203" s="77"/>
      <c r="G203" s="7"/>
      <c r="H203" s="48"/>
    </row>
    <row r="213" spans="2:8" ht="60.75" x14ac:dyDescent="0.8">
      <c r="B213" s="103" t="s">
        <v>57</v>
      </c>
      <c r="C213" s="103"/>
      <c r="D213" s="103"/>
      <c r="E213" s="103"/>
      <c r="F213" s="103"/>
      <c r="G213" s="103"/>
      <c r="H213" s="103"/>
    </row>
    <row r="214" spans="2:8" x14ac:dyDescent="0.25">
      <c r="B214" s="104" t="s">
        <v>36</v>
      </c>
      <c r="C214" s="104"/>
      <c r="D214" s="104"/>
      <c r="E214" s="104"/>
      <c r="F214" s="104"/>
      <c r="G214" s="104"/>
    </row>
    <row r="215" spans="2:8" x14ac:dyDescent="0.25">
      <c r="C215" s="52"/>
      <c r="G215" s="7"/>
    </row>
    <row r="216" spans="2:8" ht="25.5" x14ac:dyDescent="0.25">
      <c r="C216" s="14" t="s">
        <v>5</v>
      </c>
      <c r="D216" s="6"/>
    </row>
    <row r="217" spans="2:8" ht="20.25" x14ac:dyDescent="0.25">
      <c r="B217" s="10"/>
      <c r="C217" s="93" t="s">
        <v>15</v>
      </c>
      <c r="D217" s="96" t="s">
        <v>37</v>
      </c>
      <c r="E217" s="96"/>
      <c r="F217" s="96"/>
      <c r="G217" s="96"/>
      <c r="H217" s="40"/>
    </row>
    <row r="218" spans="2:8" ht="20.25" x14ac:dyDescent="0.25">
      <c r="B218" s="10"/>
      <c r="C218" s="94"/>
      <c r="D218" s="96" t="s">
        <v>39</v>
      </c>
      <c r="E218" s="96"/>
      <c r="F218" s="96"/>
      <c r="G218" s="96"/>
      <c r="H218" s="40"/>
    </row>
    <row r="219" spans="2:8" ht="20.25" x14ac:dyDescent="0.25">
      <c r="B219" s="10"/>
      <c r="C219" s="95"/>
      <c r="D219" s="96" t="s">
        <v>44</v>
      </c>
      <c r="E219" s="96"/>
      <c r="F219" s="96"/>
      <c r="G219" s="96"/>
      <c r="H219" s="40"/>
    </row>
    <row r="220" spans="2:8" x14ac:dyDescent="0.25">
      <c r="C220" s="35" t="s">
        <v>12</v>
      </c>
      <c r="D220" s="53">
        <v>3.79</v>
      </c>
      <c r="E220" s="49"/>
      <c r="F220" s="10"/>
    </row>
    <row r="221" spans="2:8" x14ac:dyDescent="0.25">
      <c r="C221" s="1" t="s">
        <v>9</v>
      </c>
      <c r="D221" s="54">
        <v>167</v>
      </c>
      <c r="E221" s="97" t="s">
        <v>16</v>
      </c>
      <c r="F221" s="98"/>
      <c r="G221" s="101">
        <f>D222/D221</f>
        <v>248.98323353293412</v>
      </c>
    </row>
    <row r="222" spans="2:8" x14ac:dyDescent="0.25">
      <c r="C222" s="1" t="s">
        <v>10</v>
      </c>
      <c r="D222" s="54">
        <v>41580.199999999997</v>
      </c>
      <c r="E222" s="99"/>
      <c r="F222" s="100"/>
      <c r="G222" s="102"/>
    </row>
    <row r="223" spans="2:8" x14ac:dyDescent="0.25">
      <c r="C223" s="37"/>
      <c r="D223" s="38"/>
      <c r="E223" s="50"/>
    </row>
    <row r="224" spans="2:8" x14ac:dyDescent="0.3">
      <c r="C224" s="36" t="s">
        <v>7</v>
      </c>
      <c r="D224" s="55" t="s">
        <v>43</v>
      </c>
    </row>
    <row r="225" spans="2:8" x14ac:dyDescent="0.3">
      <c r="C225" s="36" t="s">
        <v>11</v>
      </c>
      <c r="D225" s="55">
        <v>70</v>
      </c>
    </row>
    <row r="226" spans="2:8" x14ac:dyDescent="0.3">
      <c r="C226" s="36" t="s">
        <v>13</v>
      </c>
      <c r="D226" s="69" t="s">
        <v>33</v>
      </c>
      <c r="E226" s="41"/>
    </row>
    <row r="227" spans="2:8" ht="24" thickBot="1" x14ac:dyDescent="0.3">
      <c r="C227" s="42"/>
      <c r="D227" s="42"/>
    </row>
    <row r="228" spans="2:8" ht="48" thickBot="1" x14ac:dyDescent="0.3">
      <c r="B228" s="78" t="s">
        <v>17</v>
      </c>
      <c r="C228" s="79"/>
      <c r="D228" s="23" t="s">
        <v>20</v>
      </c>
      <c r="E228" s="80" t="s">
        <v>22</v>
      </c>
      <c r="F228" s="81"/>
      <c r="G228" s="2" t="s">
        <v>21</v>
      </c>
    </row>
    <row r="229" spans="2:8" ht="24" thickBot="1" x14ac:dyDescent="0.3">
      <c r="B229" s="82" t="s">
        <v>35</v>
      </c>
      <c r="C229" s="83"/>
      <c r="D229" s="70">
        <v>197.93</v>
      </c>
      <c r="E229" s="56">
        <v>3.79</v>
      </c>
      <c r="F229" s="18" t="s">
        <v>24</v>
      </c>
      <c r="G229" s="26">
        <f t="shared" ref="G229:G236" si="6">D229*E229</f>
        <v>750.15470000000005</v>
      </c>
      <c r="H229" s="84"/>
    </row>
    <row r="230" spans="2:8" x14ac:dyDescent="0.25">
      <c r="B230" s="85" t="s">
        <v>18</v>
      </c>
      <c r="C230" s="86"/>
      <c r="D230" s="59">
        <v>97.44</v>
      </c>
      <c r="E230" s="57">
        <v>0.83</v>
      </c>
      <c r="F230" s="19" t="s">
        <v>25</v>
      </c>
      <c r="G230" s="27">
        <f t="shared" si="6"/>
        <v>80.875199999999992</v>
      </c>
      <c r="H230" s="84"/>
    </row>
    <row r="231" spans="2:8" ht="24" thickBot="1" x14ac:dyDescent="0.3">
      <c r="B231" s="87" t="s">
        <v>19</v>
      </c>
      <c r="C231" s="88"/>
      <c r="D231" s="62">
        <v>151.63</v>
      </c>
      <c r="E231" s="58">
        <v>0.83</v>
      </c>
      <c r="F231" s="20" t="s">
        <v>25</v>
      </c>
      <c r="G231" s="28">
        <f t="shared" si="6"/>
        <v>125.85289999999999</v>
      </c>
      <c r="H231" s="84"/>
    </row>
    <row r="232" spans="2:8" ht="24" thickBot="1" x14ac:dyDescent="0.3">
      <c r="B232" s="89" t="s">
        <v>27</v>
      </c>
      <c r="C232" s="90"/>
      <c r="D232" s="71"/>
      <c r="E232" s="71"/>
      <c r="F232" s="24" t="s">
        <v>24</v>
      </c>
      <c r="G232" s="29">
        <f t="shared" si="6"/>
        <v>0</v>
      </c>
      <c r="H232" s="84"/>
    </row>
    <row r="233" spans="2:8" x14ac:dyDescent="0.25">
      <c r="B233" s="85" t="s">
        <v>32</v>
      </c>
      <c r="C233" s="86"/>
      <c r="D233" s="59">
        <v>652.6</v>
      </c>
      <c r="E233" s="59">
        <v>7.58</v>
      </c>
      <c r="F233" s="19" t="s">
        <v>24</v>
      </c>
      <c r="G233" s="27">
        <f t="shared" si="6"/>
        <v>4946.7080000000005</v>
      </c>
      <c r="H233" s="84"/>
    </row>
    <row r="234" spans="2:8" x14ac:dyDescent="0.25">
      <c r="B234" s="91" t="s">
        <v>26</v>
      </c>
      <c r="C234" s="92"/>
      <c r="D234" s="72"/>
      <c r="E234" s="60"/>
      <c r="F234" s="21" t="s">
        <v>24</v>
      </c>
      <c r="G234" s="30">
        <f t="shared" si="6"/>
        <v>0</v>
      </c>
      <c r="H234" s="84"/>
    </row>
    <row r="235" spans="2:8" x14ac:dyDescent="0.25">
      <c r="B235" s="91" t="s">
        <v>28</v>
      </c>
      <c r="C235" s="92"/>
      <c r="D235" s="73">
        <v>5438.99</v>
      </c>
      <c r="E235" s="61">
        <v>3.79</v>
      </c>
      <c r="F235" s="21" t="s">
        <v>24</v>
      </c>
      <c r="G235" s="30">
        <f t="shared" si="6"/>
        <v>20613.772099999998</v>
      </c>
      <c r="H235" s="84"/>
    </row>
    <row r="236" spans="2:8" x14ac:dyDescent="0.25">
      <c r="B236" s="91" t="s">
        <v>29</v>
      </c>
      <c r="C236" s="92"/>
      <c r="D236" s="73">
        <v>1672.77</v>
      </c>
      <c r="E236" s="61">
        <v>3.79</v>
      </c>
      <c r="F236" s="21" t="s">
        <v>24</v>
      </c>
      <c r="G236" s="30">
        <f t="shared" si="6"/>
        <v>6339.7983000000004</v>
      </c>
      <c r="H236" s="84"/>
    </row>
    <row r="237" spans="2:8" x14ac:dyDescent="0.25">
      <c r="B237" s="91" t="s">
        <v>31</v>
      </c>
      <c r="C237" s="92"/>
      <c r="D237" s="73">
        <v>548.24</v>
      </c>
      <c r="E237" s="61">
        <v>3.79</v>
      </c>
      <c r="F237" s="21" t="s">
        <v>24</v>
      </c>
      <c r="G237" s="30">
        <f>D237*E237</f>
        <v>2077.8296</v>
      </c>
      <c r="H237" s="84"/>
    </row>
    <row r="238" spans="2:8" ht="24" thickBot="1" x14ac:dyDescent="0.3">
      <c r="B238" s="87" t="s">
        <v>30</v>
      </c>
      <c r="C238" s="88"/>
      <c r="D238" s="74">
        <v>340.74</v>
      </c>
      <c r="E238" s="62">
        <v>37.9</v>
      </c>
      <c r="F238" s="20" t="s">
        <v>24</v>
      </c>
      <c r="G238" s="31">
        <f>D238*E238</f>
        <v>12914.046</v>
      </c>
      <c r="H238" s="84"/>
    </row>
    <row r="239" spans="2:8" x14ac:dyDescent="0.25">
      <c r="C239" s="3"/>
      <c r="D239" s="3"/>
      <c r="E239" s="4"/>
      <c r="F239" s="4"/>
      <c r="H239" s="45"/>
    </row>
    <row r="240" spans="2:8" ht="25.5" x14ac:dyDescent="0.25">
      <c r="C240" s="14" t="s">
        <v>14</v>
      </c>
      <c r="D240" s="6"/>
    </row>
    <row r="241" spans="2:8" ht="20.25" x14ac:dyDescent="0.25">
      <c r="C241" s="75" t="s">
        <v>6</v>
      </c>
      <c r="D241" s="51" t="s">
        <v>0</v>
      </c>
      <c r="E241" s="9">
        <f>IF(G229&gt;0, ROUND((G229+D222)/D222,2), 0)</f>
        <v>1.02</v>
      </c>
      <c r="F241" s="9"/>
      <c r="G241" s="10"/>
      <c r="H241" s="7"/>
    </row>
    <row r="242" spans="2:8" x14ac:dyDescent="0.25">
      <c r="C242" s="75"/>
      <c r="D242" s="51" t="s">
        <v>1</v>
      </c>
      <c r="E242" s="9">
        <f>IF(SUM(G230:G231)&gt;0,ROUND((G230+G231+D222)/D222,2),0)</f>
        <v>1</v>
      </c>
      <c r="F242" s="9"/>
      <c r="G242" s="11"/>
      <c r="H242" s="47"/>
    </row>
    <row r="243" spans="2:8" x14ac:dyDescent="0.25">
      <c r="C243" s="75"/>
      <c r="D243" s="51" t="s">
        <v>2</v>
      </c>
      <c r="E243" s="9">
        <f>IF(G232&gt;0,ROUND((G232+D222)/D222,2),0)</f>
        <v>0</v>
      </c>
      <c r="F243" s="12"/>
      <c r="G243" s="11"/>
    </row>
    <row r="244" spans="2:8" x14ac:dyDescent="0.25">
      <c r="C244" s="75"/>
      <c r="D244" s="13" t="s">
        <v>3</v>
      </c>
      <c r="E244" s="32">
        <f>IF(SUM(G233:G238)&gt;0,ROUND((SUM(G233:G238)+D222)/D222,2),0)</f>
        <v>2.13</v>
      </c>
      <c r="F244" s="10"/>
      <c r="G244" s="11"/>
    </row>
    <row r="245" spans="2:8" ht="25.5" x14ac:dyDescent="0.25">
      <c r="D245" s="33" t="s">
        <v>4</v>
      </c>
      <c r="E245" s="34">
        <f>SUM(E241:E244)-IF(VALUE(COUNTIF(E241:E244,"&gt;0"))=4,3,0)-IF(VALUE(COUNTIF(E241:E244,"&gt;0"))=3,2,0)-IF(VALUE(COUNTIF(E241:E244,"&gt;0"))=2,1,0)</f>
        <v>2.1500000000000004</v>
      </c>
      <c r="F245" s="25"/>
    </row>
    <row r="246" spans="2:8" x14ac:dyDescent="0.25">
      <c r="E246" s="15"/>
    </row>
    <row r="247" spans="2:8" ht="25.5" x14ac:dyDescent="0.35">
      <c r="B247" s="22"/>
      <c r="C247" s="16" t="s">
        <v>23</v>
      </c>
      <c r="D247" s="76">
        <f>E245*D222</f>
        <v>89397.430000000008</v>
      </c>
      <c r="E247" s="76"/>
    </row>
    <row r="248" spans="2:8" ht="20.25" x14ac:dyDescent="0.3">
      <c r="C248" s="17" t="s">
        <v>8</v>
      </c>
      <c r="D248" s="77">
        <f>D247/D221</f>
        <v>535.31395209580842</v>
      </c>
      <c r="E248" s="77"/>
      <c r="G248" s="7"/>
      <c r="H248" s="48"/>
    </row>
    <row r="258" spans="2:8" ht="60.75" x14ac:dyDescent="0.8">
      <c r="B258" s="103" t="s">
        <v>58</v>
      </c>
      <c r="C258" s="103"/>
      <c r="D258" s="103"/>
      <c r="E258" s="103"/>
      <c r="F258" s="103"/>
      <c r="G258" s="103"/>
      <c r="H258" s="103"/>
    </row>
    <row r="259" spans="2:8" x14ac:dyDescent="0.25">
      <c r="B259" s="104" t="s">
        <v>36</v>
      </c>
      <c r="C259" s="104"/>
      <c r="D259" s="104"/>
      <c r="E259" s="104"/>
      <c r="F259" s="104"/>
      <c r="G259" s="104"/>
    </row>
    <row r="260" spans="2:8" x14ac:dyDescent="0.25">
      <c r="C260" s="52"/>
      <c r="G260" s="7"/>
    </row>
    <row r="261" spans="2:8" ht="25.5" x14ac:dyDescent="0.25">
      <c r="C261" s="14" t="s">
        <v>5</v>
      </c>
      <c r="D261" s="6"/>
    </row>
    <row r="262" spans="2:8" ht="20.25" x14ac:dyDescent="0.25">
      <c r="B262" s="10"/>
      <c r="C262" s="93" t="s">
        <v>15</v>
      </c>
      <c r="D262" s="96" t="s">
        <v>37</v>
      </c>
      <c r="E262" s="96"/>
      <c r="F262" s="96"/>
      <c r="G262" s="96"/>
      <c r="H262" s="40"/>
    </row>
    <row r="263" spans="2:8" ht="20.25" x14ac:dyDescent="0.25">
      <c r="B263" s="10"/>
      <c r="C263" s="94"/>
      <c r="D263" s="96" t="s">
        <v>38</v>
      </c>
      <c r="E263" s="96"/>
      <c r="F263" s="96"/>
      <c r="G263" s="96"/>
      <c r="H263" s="40"/>
    </row>
    <row r="264" spans="2:8" ht="20.25" x14ac:dyDescent="0.25">
      <c r="B264" s="10"/>
      <c r="C264" s="95"/>
      <c r="D264" s="96" t="s">
        <v>45</v>
      </c>
      <c r="E264" s="96"/>
      <c r="F264" s="96"/>
      <c r="G264" s="96"/>
      <c r="H264" s="40"/>
    </row>
    <row r="265" spans="2:8" x14ac:dyDescent="0.25">
      <c r="C265" s="35" t="s">
        <v>12</v>
      </c>
      <c r="D265" s="53">
        <v>2.4</v>
      </c>
      <c r="E265" s="49"/>
      <c r="F265" s="10"/>
    </row>
    <row r="266" spans="2:8" x14ac:dyDescent="0.25">
      <c r="C266" s="1" t="s">
        <v>9</v>
      </c>
      <c r="D266" s="54">
        <v>88</v>
      </c>
      <c r="E266" s="97" t="s">
        <v>16</v>
      </c>
      <c r="F266" s="98"/>
      <c r="G266" s="101">
        <f>D267/D266</f>
        <v>120.41420454545455</v>
      </c>
    </row>
    <row r="267" spans="2:8" x14ac:dyDescent="0.25">
      <c r="C267" s="1" t="s">
        <v>10</v>
      </c>
      <c r="D267" s="54">
        <v>10596.45</v>
      </c>
      <c r="E267" s="99"/>
      <c r="F267" s="100"/>
      <c r="G267" s="102"/>
    </row>
    <row r="268" spans="2:8" x14ac:dyDescent="0.25">
      <c r="C268" s="37"/>
      <c r="D268" s="38"/>
      <c r="E268" s="50"/>
    </row>
    <row r="269" spans="2:8" x14ac:dyDescent="0.3">
      <c r="C269" s="36" t="s">
        <v>7</v>
      </c>
      <c r="D269" s="55" t="s">
        <v>46</v>
      </c>
    </row>
    <row r="270" spans="2:8" x14ac:dyDescent="0.3">
      <c r="C270" s="36" t="s">
        <v>11</v>
      </c>
      <c r="D270" s="55">
        <v>75</v>
      </c>
    </row>
    <row r="271" spans="2:8" x14ac:dyDescent="0.3">
      <c r="C271" s="36" t="s">
        <v>13</v>
      </c>
      <c r="D271" s="69" t="s">
        <v>34</v>
      </c>
      <c r="E271" s="41"/>
    </row>
    <row r="272" spans="2:8" ht="24" thickBot="1" x14ac:dyDescent="0.3">
      <c r="C272" s="42"/>
      <c r="D272" s="42"/>
    </row>
    <row r="273" spans="2:8" ht="48" thickBot="1" x14ac:dyDescent="0.3">
      <c r="B273" s="78" t="s">
        <v>17</v>
      </c>
      <c r="C273" s="79"/>
      <c r="D273" s="23" t="s">
        <v>20</v>
      </c>
      <c r="E273" s="80" t="s">
        <v>22</v>
      </c>
      <c r="F273" s="81"/>
      <c r="G273" s="2" t="s">
        <v>21</v>
      </c>
    </row>
    <row r="274" spans="2:8" ht="24" thickBot="1" x14ac:dyDescent="0.3">
      <c r="B274" s="82" t="s">
        <v>35</v>
      </c>
      <c r="C274" s="83"/>
      <c r="D274" s="70">
        <v>197.93</v>
      </c>
      <c r="E274" s="56">
        <v>2.4</v>
      </c>
      <c r="F274" s="18" t="s">
        <v>24</v>
      </c>
      <c r="G274" s="26">
        <f t="shared" ref="G274:G281" si="7">D274*E274</f>
        <v>475.03199999999998</v>
      </c>
      <c r="H274" s="84"/>
    </row>
    <row r="275" spans="2:8" x14ac:dyDescent="0.25">
      <c r="B275" s="85" t="s">
        <v>18</v>
      </c>
      <c r="C275" s="86"/>
      <c r="D275" s="59"/>
      <c r="E275" s="57"/>
      <c r="F275" s="19" t="s">
        <v>25</v>
      </c>
      <c r="G275" s="27">
        <f t="shared" si="7"/>
        <v>0</v>
      </c>
      <c r="H275" s="84"/>
    </row>
    <row r="276" spans="2:8" ht="24" thickBot="1" x14ac:dyDescent="0.3">
      <c r="B276" s="87" t="s">
        <v>19</v>
      </c>
      <c r="C276" s="88"/>
      <c r="D276" s="62"/>
      <c r="E276" s="58"/>
      <c r="F276" s="20" t="s">
        <v>25</v>
      </c>
      <c r="G276" s="28">
        <f t="shared" si="7"/>
        <v>0</v>
      </c>
      <c r="H276" s="84"/>
    </row>
    <row r="277" spans="2:8" ht="24" thickBot="1" x14ac:dyDescent="0.3">
      <c r="B277" s="89" t="s">
        <v>27</v>
      </c>
      <c r="C277" s="90"/>
      <c r="D277" s="71">
        <v>731.97</v>
      </c>
      <c r="E277" s="71">
        <v>2.4</v>
      </c>
      <c r="F277" s="24" t="s">
        <v>24</v>
      </c>
      <c r="G277" s="29">
        <f t="shared" si="7"/>
        <v>1756.7280000000001</v>
      </c>
      <c r="H277" s="84"/>
    </row>
    <row r="278" spans="2:8" x14ac:dyDescent="0.25">
      <c r="B278" s="85" t="s">
        <v>32</v>
      </c>
      <c r="C278" s="86"/>
      <c r="D278" s="59"/>
      <c r="E278" s="59"/>
      <c r="F278" s="19" t="s">
        <v>24</v>
      </c>
      <c r="G278" s="27">
        <f t="shared" si="7"/>
        <v>0</v>
      </c>
      <c r="H278" s="84"/>
    </row>
    <row r="279" spans="2:8" x14ac:dyDescent="0.25">
      <c r="B279" s="91" t="s">
        <v>26</v>
      </c>
      <c r="C279" s="92"/>
      <c r="D279" s="72"/>
      <c r="E279" s="60"/>
      <c r="F279" s="21" t="s">
        <v>24</v>
      </c>
      <c r="G279" s="30">
        <f t="shared" si="7"/>
        <v>0</v>
      </c>
      <c r="H279" s="84"/>
    </row>
    <row r="280" spans="2:8" x14ac:dyDescent="0.25">
      <c r="B280" s="91" t="s">
        <v>28</v>
      </c>
      <c r="C280" s="92"/>
      <c r="D280" s="73"/>
      <c r="E280" s="61"/>
      <c r="F280" s="21" t="s">
        <v>24</v>
      </c>
      <c r="G280" s="30">
        <f t="shared" si="7"/>
        <v>0</v>
      </c>
      <c r="H280" s="84"/>
    </row>
    <row r="281" spans="2:8" x14ac:dyDescent="0.25">
      <c r="B281" s="91" t="s">
        <v>29</v>
      </c>
      <c r="C281" s="92"/>
      <c r="D281" s="73"/>
      <c r="E281" s="61"/>
      <c r="F281" s="21" t="s">
        <v>24</v>
      </c>
      <c r="G281" s="30">
        <f t="shared" si="7"/>
        <v>0</v>
      </c>
      <c r="H281" s="84"/>
    </row>
    <row r="282" spans="2:8" x14ac:dyDescent="0.25">
      <c r="B282" s="91" t="s">
        <v>31</v>
      </c>
      <c r="C282" s="92"/>
      <c r="D282" s="73"/>
      <c r="E282" s="61"/>
      <c r="F282" s="21" t="s">
        <v>24</v>
      </c>
      <c r="G282" s="30">
        <f>D282*E282</f>
        <v>0</v>
      </c>
      <c r="H282" s="84"/>
    </row>
    <row r="283" spans="2:8" ht="24" thickBot="1" x14ac:dyDescent="0.3">
      <c r="B283" s="87" t="s">
        <v>30</v>
      </c>
      <c r="C283" s="88"/>
      <c r="D283" s="74"/>
      <c r="E283" s="62"/>
      <c r="F283" s="20" t="s">
        <v>24</v>
      </c>
      <c r="G283" s="31">
        <f>D283*E283</f>
        <v>0</v>
      </c>
      <c r="H283" s="84"/>
    </row>
    <row r="284" spans="2:8" x14ac:dyDescent="0.25">
      <c r="C284" s="3"/>
      <c r="D284" s="3"/>
      <c r="E284" s="4"/>
      <c r="F284" s="4"/>
      <c r="H284" s="45"/>
    </row>
    <row r="285" spans="2:8" ht="25.5" x14ac:dyDescent="0.25">
      <c r="C285" s="14" t="s">
        <v>14</v>
      </c>
      <c r="D285" s="6"/>
    </row>
    <row r="286" spans="2:8" ht="20.25" x14ac:dyDescent="0.25">
      <c r="C286" s="75" t="s">
        <v>6</v>
      </c>
      <c r="D286" s="51" t="s">
        <v>0</v>
      </c>
      <c r="E286" s="9">
        <f>IF(G274&gt;0, ROUND((G274+D267)/D267,2), 0)</f>
        <v>1.04</v>
      </c>
      <c r="F286" s="9"/>
      <c r="G286" s="10"/>
      <c r="H286" s="7"/>
    </row>
    <row r="287" spans="2:8" x14ac:dyDescent="0.25">
      <c r="C287" s="75"/>
      <c r="D287" s="51" t="s">
        <v>1</v>
      </c>
      <c r="E287" s="9">
        <f>IF(SUM(G275:G276)&gt;0,ROUND((G275+G276+D267)/D267,2),0)</f>
        <v>0</v>
      </c>
      <c r="F287" s="9"/>
      <c r="G287" s="11"/>
      <c r="H287" s="47"/>
    </row>
    <row r="288" spans="2:8" x14ac:dyDescent="0.25">
      <c r="C288" s="75"/>
      <c r="D288" s="51" t="s">
        <v>2</v>
      </c>
      <c r="E288" s="9">
        <f>IF(G277&gt;0,ROUND((G277+D267)/D267,2),0)</f>
        <v>1.17</v>
      </c>
      <c r="F288" s="12"/>
      <c r="G288" s="11"/>
    </row>
    <row r="289" spans="2:8" x14ac:dyDescent="0.25">
      <c r="C289" s="75"/>
      <c r="D289" s="13" t="s">
        <v>3</v>
      </c>
      <c r="E289" s="32">
        <f>IF(SUM(G278:G283)&gt;0,ROUND((SUM(G278:G283)+D267)/D267,2),0)</f>
        <v>0</v>
      </c>
      <c r="F289" s="10"/>
      <c r="G289" s="11"/>
    </row>
    <row r="290" spans="2:8" ht="25.5" x14ac:dyDescent="0.25">
      <c r="D290" s="33" t="s">
        <v>4</v>
      </c>
      <c r="E290" s="34">
        <f>SUM(E286:E289)-IF(VALUE(COUNTIF(E286:E289,"&gt;0"))=4,3,0)-IF(VALUE(COUNTIF(E286:E289,"&gt;0"))=3,2,0)-IF(VALUE(COUNTIF(E286:E289,"&gt;0"))=2,1,0)</f>
        <v>1.21</v>
      </c>
      <c r="F290" s="25"/>
    </row>
    <row r="291" spans="2:8" x14ac:dyDescent="0.25">
      <c r="E291" s="15"/>
    </row>
    <row r="292" spans="2:8" ht="25.5" x14ac:dyDescent="0.35">
      <c r="B292" s="22"/>
      <c r="C292" s="16" t="s">
        <v>23</v>
      </c>
      <c r="D292" s="76">
        <f>E290*D267</f>
        <v>12821.7045</v>
      </c>
      <c r="E292" s="76"/>
    </row>
    <row r="293" spans="2:8" ht="20.25" x14ac:dyDescent="0.3">
      <c r="C293" s="17" t="s">
        <v>8</v>
      </c>
      <c r="D293" s="77">
        <f>D292/D266</f>
        <v>145.7011875</v>
      </c>
      <c r="E293" s="77"/>
      <c r="G293" s="7"/>
      <c r="H293" s="48"/>
    </row>
  </sheetData>
  <sheetProtection formatRows="0" insertColumns="0" insertRows="0"/>
  <mergeCells count="168">
    <mergeCell ref="C50:C52"/>
    <mergeCell ref="D50:G50"/>
    <mergeCell ref="D51:G51"/>
    <mergeCell ref="D52:G52"/>
    <mergeCell ref="E54:F55"/>
    <mergeCell ref="G54:G55"/>
    <mergeCell ref="B22:C22"/>
    <mergeCell ref="B23:C23"/>
    <mergeCell ref="D35:E35"/>
    <mergeCell ref="B46:H46"/>
    <mergeCell ref="B47:G47"/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C95:C97"/>
    <mergeCell ref="D95:G95"/>
    <mergeCell ref="D96:G96"/>
    <mergeCell ref="D97:G97"/>
    <mergeCell ref="E99:F100"/>
    <mergeCell ref="G99:G100"/>
    <mergeCell ref="C74:C77"/>
    <mergeCell ref="D80:E80"/>
    <mergeCell ref="D81:E81"/>
    <mergeCell ref="B91:H91"/>
    <mergeCell ref="B92:G92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C172:C174"/>
    <mergeCell ref="D172:G172"/>
    <mergeCell ref="D173:G173"/>
    <mergeCell ref="D174:G174"/>
    <mergeCell ref="E176:F177"/>
    <mergeCell ref="G176:G177"/>
    <mergeCell ref="C119:C122"/>
    <mergeCell ref="D125:E125"/>
    <mergeCell ref="D126:E126"/>
    <mergeCell ref="B168:H168"/>
    <mergeCell ref="B169:G169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C133:C135"/>
    <mergeCell ref="D133:G133"/>
    <mergeCell ref="D134:G134"/>
    <mergeCell ref="D135:G135"/>
    <mergeCell ref="E137:F138"/>
    <mergeCell ref="G137:G138"/>
    <mergeCell ref="B237:C237"/>
    <mergeCell ref="B238:C238"/>
    <mergeCell ref="C217:C219"/>
    <mergeCell ref="D217:G217"/>
    <mergeCell ref="D218:G218"/>
    <mergeCell ref="D219:G219"/>
    <mergeCell ref="E221:F222"/>
    <mergeCell ref="G221:G222"/>
    <mergeCell ref="C196:C199"/>
    <mergeCell ref="D202:E202"/>
    <mergeCell ref="D203:E203"/>
    <mergeCell ref="B213:H213"/>
    <mergeCell ref="B214:G214"/>
    <mergeCell ref="B183:C183"/>
    <mergeCell ref="E183:F183"/>
    <mergeCell ref="B184:C184"/>
    <mergeCell ref="H184:H193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C286:C289"/>
    <mergeCell ref="D292:E292"/>
    <mergeCell ref="D293:E293"/>
    <mergeCell ref="B129:H129"/>
    <mergeCell ref="B130:G130"/>
    <mergeCell ref="B273:C273"/>
    <mergeCell ref="E273:F273"/>
    <mergeCell ref="B274:C274"/>
    <mergeCell ref="H274:H283"/>
    <mergeCell ref="B275:C275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C262:C264"/>
    <mergeCell ref="D262:G262"/>
    <mergeCell ref="D263:G263"/>
    <mergeCell ref="D264:G264"/>
    <mergeCell ref="E266:F267"/>
    <mergeCell ref="G266:G267"/>
    <mergeCell ref="C241:C244"/>
    <mergeCell ref="D247:E247"/>
    <mergeCell ref="B231:C231"/>
    <mergeCell ref="B232:C232"/>
    <mergeCell ref="B233:C233"/>
    <mergeCell ref="B234:C234"/>
    <mergeCell ref="B235:C235"/>
    <mergeCell ref="B236:C236"/>
    <mergeCell ref="C157:C160"/>
    <mergeCell ref="D163:E163"/>
    <mergeCell ref="D164:E164"/>
    <mergeCell ref="B144:C144"/>
    <mergeCell ref="E144:F144"/>
    <mergeCell ref="B145:C145"/>
    <mergeCell ref="H145:H154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D248:E248"/>
    <mergeCell ref="B258:H258"/>
    <mergeCell ref="B259:G259"/>
    <mergeCell ref="B228:C228"/>
    <mergeCell ref="E228:F228"/>
    <mergeCell ref="B229:C229"/>
    <mergeCell ref="H229:H238"/>
    <mergeCell ref="B230:C230"/>
  </mergeCells>
  <dataValidations count="1">
    <dataValidation type="list" allowBlank="1" showInputMessage="1" showErrorMessage="1" sqref="D14 D59 D104 D181 D226 D271 D142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2018-08-31T12:10:24Z</dcterms:modified>
</cp:coreProperties>
</file>