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7 Материалы для аукциона 09.10 Буг Ма Ме Ну\Нурлатское\Отредактированные\"/>
    </mc:Choice>
  </mc:AlternateContent>
  <bookViews>
    <workbookView xWindow="480" yWindow="45" windowWidth="27960" windowHeight="12075"/>
  </bookViews>
  <sheets>
    <sheet name="ЛОТЫ" sheetId="1" r:id="rId1"/>
  </sheets>
  <externalReferences>
    <externalReference r:id="rId2"/>
  </externalReferences>
  <definedNames>
    <definedName name="д1">'[1]Расчет стоимости по Методике'!$K$1:$K$2</definedName>
    <definedName name="ЛУ">#REF!</definedName>
  </definedNames>
  <calcPr calcId="162913" calcMode="manual"/>
</workbook>
</file>

<file path=xl/calcChain.xml><?xml version="1.0" encoding="utf-8"?>
<calcChain xmlns="http://schemas.openxmlformats.org/spreadsheetml/2006/main">
  <c r="F345" i="1" l="1"/>
  <c r="F343" i="1"/>
  <c r="D354" i="1" s="1"/>
  <c r="F309" i="1"/>
  <c r="F307" i="1"/>
  <c r="D318" i="1" s="1"/>
  <c r="F273" i="1"/>
  <c r="F271" i="1"/>
  <c r="D282" i="1" s="1"/>
  <c r="F237" i="1"/>
  <c r="F235" i="1"/>
  <c r="D246" i="1" s="1"/>
  <c r="F201" i="1"/>
  <c r="F199" i="1"/>
  <c r="D210" i="1" s="1"/>
  <c r="F165" i="1"/>
  <c r="F163" i="1"/>
  <c r="D174" i="1" s="1"/>
  <c r="F129" i="1"/>
  <c r="F127" i="1"/>
  <c r="D138" i="1" s="1"/>
  <c r="F93" i="1"/>
  <c r="F91" i="1"/>
  <c r="D102" i="1" s="1"/>
  <c r="F57" i="1"/>
  <c r="F55" i="1"/>
  <c r="D66" i="1" s="1"/>
  <c r="F21" i="1"/>
  <c r="F19" i="1"/>
  <c r="D30" i="1" s="1"/>
  <c r="F270" i="1" l="1"/>
  <c r="F269" i="1"/>
  <c r="F169" i="1"/>
  <c r="F167" i="1"/>
  <c r="F160" i="1"/>
  <c r="D172" i="1" s="1"/>
  <c r="F166" i="1"/>
  <c r="F164" i="1"/>
  <c r="F168" i="1"/>
  <c r="F188" i="1"/>
  <c r="F313" i="1"/>
  <c r="F311" i="1"/>
  <c r="F304" i="1"/>
  <c r="F310" i="1"/>
  <c r="F312" i="1"/>
  <c r="F308" i="1"/>
  <c r="F162" i="1"/>
  <c r="F161" i="1"/>
  <c r="F306" i="1"/>
  <c r="F305" i="1"/>
  <c r="F296" i="1"/>
  <c r="F152" i="1"/>
  <c r="F116" i="1"/>
  <c r="F80" i="1"/>
  <c r="D281" i="1" l="1"/>
  <c r="D175" i="1"/>
  <c r="D176" i="1" s="1"/>
  <c r="D173" i="1"/>
  <c r="F18" i="1"/>
  <c r="F17" i="1"/>
  <c r="F198" i="1"/>
  <c r="F197" i="1"/>
  <c r="F224" i="1"/>
  <c r="D317" i="1"/>
  <c r="F234" i="1"/>
  <c r="F233" i="1"/>
  <c r="F349" i="1"/>
  <c r="F347" i="1"/>
  <c r="F340" i="1"/>
  <c r="D352" i="1" s="1"/>
  <c r="F344" i="1"/>
  <c r="F346" i="1"/>
  <c r="F348" i="1"/>
  <c r="F44" i="1"/>
  <c r="F90" i="1"/>
  <c r="F89" i="1"/>
  <c r="F126" i="1"/>
  <c r="F125" i="1"/>
  <c r="F342" i="1"/>
  <c r="F341" i="1"/>
  <c r="F24" i="1"/>
  <c r="F23" i="1"/>
  <c r="F25" i="1"/>
  <c r="F20" i="1"/>
  <c r="F22" i="1"/>
  <c r="F16" i="1"/>
  <c r="D28" i="1" s="1"/>
  <c r="F54" i="1"/>
  <c r="F53" i="1"/>
  <c r="F97" i="1"/>
  <c r="F95" i="1"/>
  <c r="F88" i="1"/>
  <c r="D100" i="1" s="1"/>
  <c r="F92" i="1"/>
  <c r="F94" i="1"/>
  <c r="F96" i="1"/>
  <c r="F133" i="1"/>
  <c r="F131" i="1"/>
  <c r="F124" i="1"/>
  <c r="D136" i="1" s="1"/>
  <c r="F130" i="1"/>
  <c r="F132" i="1"/>
  <c r="F128" i="1"/>
  <c r="F277" i="1"/>
  <c r="F275" i="1"/>
  <c r="F268" i="1"/>
  <c r="D280" i="1" s="1"/>
  <c r="F274" i="1"/>
  <c r="F276" i="1"/>
  <c r="F272" i="1"/>
  <c r="F241" i="1"/>
  <c r="F239" i="1"/>
  <c r="F232" i="1"/>
  <c r="D244" i="1" s="1"/>
  <c r="F240" i="1"/>
  <c r="F236" i="1"/>
  <c r="F238" i="1"/>
  <c r="F332" i="1"/>
  <c r="D316" i="1"/>
  <c r="F60" i="1"/>
  <c r="F59" i="1"/>
  <c r="F61" i="1"/>
  <c r="F56" i="1"/>
  <c r="F58" i="1"/>
  <c r="F52" i="1"/>
  <c r="D64" i="1" s="1"/>
  <c r="F260" i="1"/>
  <c r="F8" i="1"/>
  <c r="D319" i="1"/>
  <c r="F205" i="1"/>
  <c r="F203" i="1"/>
  <c r="F196" i="1"/>
  <c r="D208" i="1" s="1"/>
  <c r="F200" i="1"/>
  <c r="F204" i="1"/>
  <c r="F202" i="1"/>
  <c r="D245" i="1" l="1"/>
  <c r="D209" i="1"/>
  <c r="D29" i="1"/>
  <c r="D67" i="1"/>
  <c r="D247" i="1"/>
  <c r="D248" i="1" s="1"/>
  <c r="C178" i="1"/>
  <c r="D355" i="1"/>
  <c r="D320" i="1"/>
  <c r="D283" i="1"/>
  <c r="D284" i="1" s="1"/>
  <c r="D137" i="1"/>
  <c r="D140" i="1" s="1"/>
  <c r="D211" i="1"/>
  <c r="D139" i="1"/>
  <c r="D103" i="1"/>
  <c r="D65" i="1"/>
  <c r="D68" i="1" s="1"/>
  <c r="D31" i="1"/>
  <c r="D32" i="1" s="1"/>
  <c r="D353" i="1"/>
  <c r="D356" i="1" s="1"/>
  <c r="D101" i="1"/>
  <c r="D104" i="1" s="1"/>
  <c r="D212" i="1" l="1"/>
  <c r="C70" i="1"/>
  <c r="C214" i="1"/>
  <c r="C106" i="1"/>
  <c r="C286" i="1"/>
  <c r="C358" i="1"/>
  <c r="C34" i="1"/>
  <c r="C142" i="1"/>
  <c r="C322" i="1"/>
  <c r="C179" i="1"/>
  <c r="C250" i="1"/>
  <c r="C323" i="1" l="1"/>
  <c r="C251" i="1"/>
  <c r="C35" i="1"/>
  <c r="C287" i="1"/>
  <c r="C215" i="1"/>
  <c r="C143" i="1"/>
  <c r="C359" i="1"/>
  <c r="C107" i="1"/>
  <c r="C71" i="1"/>
</calcChain>
</file>

<file path=xl/sharedStrings.xml><?xml version="1.0" encoding="utf-8"?>
<sst xmlns="http://schemas.openxmlformats.org/spreadsheetml/2006/main" count="490" uniqueCount="72">
  <si>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</si>
  <si>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>Исходные данные:</t>
  </si>
  <si>
    <t>возраст</t>
  </si>
  <si>
    <t>Место расположения лесосеки</t>
  </si>
  <si>
    <t>ГКУ "Нурлатское лесничество"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</si>
  <si>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</si>
  <si>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</si>
  <si>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</si>
  <si>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</si>
  <si>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</si>
  <si>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способ рубки</t>
  </si>
  <si>
    <t>Сплошная</t>
  </si>
  <si>
    <t>Мероприятия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</si>
  <si>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</si>
  <si>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</si>
  <si>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</si>
  <si>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</si>
  <si>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га</t>
  </si>
  <si>
    <t>Прочистка и обновление противопожарных минерализованных полос</t>
  </si>
  <si>
    <t>км</t>
  </si>
  <si>
    <t>Устройство противопожарных минерализованных полос</t>
  </si>
  <si>
    <t>Очистка от захламленности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</si>
  <si>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</si>
  <si>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</si>
  <si>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Создание лесных культур</t>
  </si>
  <si>
    <t>Подготовка почвы под лесные культуры</t>
  </si>
  <si>
    <t>Дополнение лесных культур</t>
  </si>
  <si>
    <t>Агротехнический уход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</si>
  <si>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</si>
  <si>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</si>
  <si>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</si>
  <si>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</si>
  <si>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</si>
  <si>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</si>
  <si>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</si>
  <si>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</si>
  <si>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</si>
  <si>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7Ос3Лп</t>
  </si>
  <si>
    <t>8Ос3Лп</t>
  </si>
  <si>
    <t>6ОС3Б1ЛП</t>
  </si>
  <si>
    <t>8ОС2ЛП+ДН</t>
  </si>
  <si>
    <t>7ОС2ЛП1Б</t>
  </si>
  <si>
    <t>8ОС2Б+ЛП</t>
  </si>
  <si>
    <t>8ОС2Б+ИВ</t>
  </si>
  <si>
    <t>9ОС1Б+ЛП</t>
  </si>
  <si>
    <t>10ОС+ЛП</t>
  </si>
  <si>
    <t>7ОС1ЛП2Д</t>
  </si>
  <si>
    <t>ЛОТ № 1</t>
  </si>
  <si>
    <t>ЛОТ № 2</t>
  </si>
  <si>
    <t>ЛОТ № 3</t>
  </si>
  <si>
    <t>ЛОТ № 4</t>
  </si>
  <si>
    <t>ЛОТ № 5</t>
  </si>
  <si>
    <t>ЛОТ № 6</t>
  </si>
  <si>
    <t>ЛОТ № 7</t>
  </si>
  <si>
    <t>ЛОТ № 8</t>
  </si>
  <si>
    <t>ЛОТ № 9</t>
  </si>
  <si>
    <t>ЛОТ № 10</t>
  </si>
  <si>
    <t>Вишнево-Полянское участковое лесничество</t>
  </si>
  <si>
    <t>Восходское участковое лесничество</t>
  </si>
  <si>
    <t>Мамыковское участковое лесничество</t>
  </si>
  <si>
    <t>Тимерликовское участковое лесничество</t>
  </si>
  <si>
    <t>Чулпановское участковое лесничество</t>
  </si>
  <si>
    <t>кв. 4 выд. 8 лесосека 1</t>
  </si>
  <si>
    <t>кв. 41 выд. 10 лесосека 1</t>
  </si>
  <si>
    <t>кв. 26 выд. 2 лесосека 1</t>
  </si>
  <si>
    <t>кв. 86 выд. 2 лесосека 1</t>
  </si>
  <si>
    <t>кв. 67 выд. 15 лесосека 3</t>
  </si>
  <si>
    <t>кв. 32 выд. 5 лесосека 1</t>
  </si>
  <si>
    <t>кв. 33 выд. 19 лесосека 2</t>
  </si>
  <si>
    <t>кв. 86 выд. 3 лесосека 1</t>
  </si>
  <si>
    <t>кв. 22 выд. 33 лесосека 1</t>
  </si>
  <si>
    <t>кв. 22 выд. 40 лесосека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</si>
</sst>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44" x14ac:knownFonts="1">
    <font>
      <sz val="10"/>
      <name val="Arial"/>
    </font>
    <font>
      <sz val="12"/>
      <color theme="1"/>
      <name val="Times New Roman"/>
      <family val="2"/>
      <charset val="204"/>
    </font>
    <font>
      <sz val="10"/>
      <name val="Arial"/>
    </font>
    <font>
      <b/>
      <sz val="4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 tint="0.499984740745262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8"/>
      <color rgb="FFC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3">
    <xf numFmtId="0" fontId="0" fillId="0" borderId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25" fillId="11" borderId="0" applyNumberFormat="0" applyBorder="0" applyAlignment="0" applyProtection="0"/>
    <xf numFmtId="0" fontId="25" fillId="15" borderId="0" applyNumberFormat="0" applyBorder="0" applyAlignment="0" applyProtection="0"/>
    <xf numFmtId="0" fontId="25" fillId="19" borderId="0" applyNumberFormat="0" applyBorder="0" applyAlignment="0" applyProtection="0"/>
    <xf numFmtId="0" fontId="25" fillId="23" borderId="0" applyNumberFormat="0" applyBorder="0" applyAlignment="0" applyProtection="0"/>
    <xf numFmtId="0" fontId="25" fillId="27" borderId="0" applyNumberFormat="0" applyBorder="0" applyAlignment="0" applyProtection="0"/>
    <xf numFmtId="0" fontId="25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6" fillId="21" borderId="0" applyNumberFormat="0" applyBorder="0" applyAlignment="0" applyProtection="0"/>
    <xf numFmtId="0" fontId="26" fillId="25" borderId="0" applyNumberFormat="0" applyBorder="0" applyAlignment="0" applyProtection="0"/>
    <xf numFmtId="0" fontId="26" fillId="29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7" borderId="7" applyNumberFormat="0" applyAlignment="0" applyProtection="0"/>
    <xf numFmtId="0" fontId="35" fillId="4" borderId="0" applyNumberFormat="0" applyBorder="0" applyAlignment="0" applyProtection="0"/>
    <xf numFmtId="0" fontId="25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25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25" fillId="0" borderId="0"/>
    <xf numFmtId="0" fontId="2" fillId="0" borderId="0"/>
    <xf numFmtId="0" fontId="36" fillId="0" borderId="0"/>
    <xf numFmtId="0" fontId="39" fillId="3" borderId="0" applyNumberFormat="0" applyBorder="0" applyAlignment="0" applyProtection="0"/>
    <xf numFmtId="0" fontId="40" fillId="0" borderId="0" applyNumberFormat="0" applyFill="0" applyBorder="0" applyAlignment="0" applyProtection="0"/>
    <xf numFmtId="0" fontId="25" fillId="8" borderId="8" applyNumberFormat="0" applyFont="0" applyAlignment="0" applyProtection="0"/>
    <xf numFmtId="0" fontId="41" fillId="0" borderId="6" applyNumberFormat="0" applyFill="0" applyAlignment="0" applyProtection="0"/>
    <xf numFmtId="0" fontId="42" fillId="0" borderId="0" applyNumberFormat="0" applyFill="0" applyBorder="0" applyAlignment="0" applyProtection="0"/>
    <xf numFmtId="0" fontId="43" fillId="2" borderId="0" applyNumberFormat="0" applyBorder="0" applyAlignment="0" applyProtection="0"/>
  </cellStyleXfs>
  <cellXfs count="67">
    <xf numFmtId="0" fontId="0" fillId="0" borderId="0" xfId="0"/>
    <xf numFmtId="0" fontId="4" fillId="0" borderId="0" xfId="0" applyFont="1"/>
    <xf numFmtId="0" fontId="5" fillId="0" borderId="0" xfId="0" applyFont="1" applyFill="1" applyAlignment="1">
      <alignment wrapText="1"/>
    </xf>
    <xf numFmtId="0" fontId="7" fillId="33" borderId="0" xfId="0" applyFont="1" applyFill="1" applyAlignment="1">
      <alignment horizontal="center" vertical="center"/>
    </xf>
    <xf numFmtId="0" fontId="6" fillId="33" borderId="0" xfId="0" applyFont="1" applyFill="1" applyAlignment="1">
      <alignment horizontal="center" vertical="center"/>
    </xf>
    <xf numFmtId="0" fontId="8" fillId="33" borderId="0" xfId="0" applyFont="1" applyFill="1" applyAlignment="1">
      <alignment horizontal="center" vertical="center"/>
    </xf>
    <xf numFmtId="0" fontId="9" fillId="33" borderId="0" xfId="0" applyFont="1" applyFill="1" applyAlignment="1">
      <alignment horizontal="center" vertical="center"/>
    </xf>
    <xf numFmtId="0" fontId="10" fillId="33" borderId="0" xfId="0" applyFont="1" applyFill="1" applyAlignment="1">
      <alignment horizontal="center" vertical="center"/>
    </xf>
    <xf numFmtId="0" fontId="6" fillId="33" borderId="0" xfId="0" applyFont="1" applyFill="1" applyBorder="1" applyAlignment="1">
      <alignment horizontal="center" vertical="center"/>
    </xf>
    <xf numFmtId="0" fontId="13" fillId="33" borderId="0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4" fontId="10" fillId="33" borderId="0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3" fontId="14" fillId="34" borderId="10" xfId="0" applyNumberFormat="1" applyFont="1" applyFill="1" applyBorder="1" applyAlignment="1">
      <alignment horizontal="center" vertical="center"/>
    </xf>
    <xf numFmtId="4" fontId="14" fillId="34" borderId="10" xfId="0" applyNumberFormat="1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center" vertical="center"/>
    </xf>
    <xf numFmtId="4" fontId="6" fillId="33" borderId="0" xfId="0" applyNumberFormat="1" applyFont="1" applyFill="1" applyBorder="1" applyAlignment="1">
      <alignment horizontal="center" vertical="center"/>
    </xf>
    <xf numFmtId="4" fontId="10" fillId="33" borderId="0" xfId="0" applyNumberFormat="1" applyFont="1" applyFill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1" fontId="17" fillId="34" borderId="10" xfId="0" applyNumberFormat="1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 wrapText="1"/>
    </xf>
    <xf numFmtId="4" fontId="21" fillId="34" borderId="10" xfId="0" applyNumberFormat="1" applyFont="1" applyFill="1" applyBorder="1" applyAlignment="1">
      <alignment horizontal="right" vertical="center" wrapText="1"/>
    </xf>
    <xf numFmtId="4" fontId="11" fillId="33" borderId="10" xfId="0" applyNumberFormat="1" applyFont="1" applyFill="1" applyBorder="1" applyAlignment="1">
      <alignment horizontal="center" vertical="center" wrapText="1"/>
    </xf>
    <xf numFmtId="4" fontId="21" fillId="33" borderId="10" xfId="0" applyNumberFormat="1" applyFont="1" applyFill="1" applyBorder="1" applyAlignment="1">
      <alignment horizontal="right" vertical="center" wrapText="1"/>
    </xf>
    <xf numFmtId="0" fontId="6" fillId="33" borderId="0" xfId="0" applyFont="1" applyFill="1" applyBorder="1" applyAlignment="1">
      <alignment horizontal="center" vertical="center" wrapText="1"/>
    </xf>
    <xf numFmtId="43" fontId="11" fillId="33" borderId="0" xfId="0" applyNumberFormat="1" applyFont="1" applyFill="1" applyBorder="1" applyAlignment="1">
      <alignment horizontal="center" vertical="center" wrapText="1"/>
    </xf>
    <xf numFmtId="43" fontId="7" fillId="33" borderId="0" xfId="0" applyNumberFormat="1" applyFont="1" applyFill="1" applyBorder="1" applyAlignment="1">
      <alignment horizontal="center" vertical="center" wrapText="1"/>
    </xf>
    <xf numFmtId="0" fontId="23" fillId="33" borderId="0" xfId="0" applyFont="1" applyFill="1" applyBorder="1" applyAlignment="1">
      <alignment horizontal="center" vertical="center"/>
    </xf>
    <xf numFmtId="2" fontId="6" fillId="33" borderId="0" xfId="0" applyNumberFormat="1" applyFont="1" applyFill="1" applyBorder="1" applyAlignment="1">
      <alignment horizontal="center" vertical="center"/>
    </xf>
    <xf numFmtId="0" fontId="10" fillId="33" borderId="0" xfId="0" applyFont="1" applyFill="1" applyBorder="1" applyAlignment="1">
      <alignment horizontal="center" vertical="center"/>
    </xf>
    <xf numFmtId="2" fontId="7" fillId="33" borderId="0" xfId="0" applyNumberFormat="1" applyFont="1" applyFill="1" applyAlignment="1">
      <alignment horizontal="center" vertical="center"/>
    </xf>
    <xf numFmtId="0" fontId="23" fillId="33" borderId="21" xfId="0" applyFont="1" applyFill="1" applyBorder="1" applyAlignment="1">
      <alignment horizontal="center" vertical="center"/>
    </xf>
    <xf numFmtId="2" fontId="6" fillId="33" borderId="21" xfId="0" applyNumberFormat="1" applyFont="1" applyFill="1" applyBorder="1" applyAlignment="1">
      <alignment horizontal="center" vertical="center"/>
    </xf>
    <xf numFmtId="0" fontId="8" fillId="33" borderId="13" xfId="0" applyFont="1" applyFill="1" applyBorder="1" applyAlignment="1">
      <alignment horizontal="center" vertical="center"/>
    </xf>
    <xf numFmtId="2" fontId="8" fillId="33" borderId="13" xfId="0" applyNumberFormat="1" applyFont="1" applyFill="1" applyBorder="1" applyAlignment="1">
      <alignment horizontal="center" vertical="center"/>
    </xf>
    <xf numFmtId="2" fontId="8" fillId="33" borderId="0" xfId="0" applyNumberFormat="1" applyFont="1" applyFill="1" applyAlignment="1">
      <alignment horizontal="center" vertical="center"/>
    </xf>
    <xf numFmtId="4" fontId="6" fillId="33" borderId="0" xfId="0" applyNumberFormat="1" applyFont="1" applyFill="1" applyAlignment="1">
      <alignment horizontal="center" vertical="center"/>
    </xf>
    <xf numFmtId="0" fontId="6" fillId="33" borderId="0" xfId="0" applyFont="1" applyFill="1" applyAlignment="1">
      <alignment horizontal="center"/>
    </xf>
    <xf numFmtId="0" fontId="9" fillId="33" borderId="0" xfId="0" applyFont="1" applyFill="1" applyAlignment="1">
      <alignment horizontal="center"/>
    </xf>
    <xf numFmtId="0" fontId="7" fillId="33" borderId="0" xfId="0" applyFont="1" applyFill="1" applyBorder="1" applyAlignment="1">
      <alignment horizontal="center"/>
    </xf>
    <xf numFmtId="4" fontId="7" fillId="33" borderId="21" xfId="0" applyNumberFormat="1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4" fillId="0" borderId="0" xfId="0" applyFont="1"/>
    <xf numFmtId="164" fontId="14" fillId="34" borderId="16" xfId="0" applyNumberFormat="1" applyFont="1" applyFill="1" applyBorder="1" applyAlignment="1">
      <alignment horizontal="center" vertical="center"/>
    </xf>
    <xf numFmtId="0" fontId="3" fillId="33" borderId="0" xfId="0" applyFont="1" applyFill="1" applyAlignment="1">
      <alignment horizontal="center" wrapText="1"/>
    </xf>
    <xf numFmtId="0" fontId="6" fillId="33" borderId="0" xfId="0" applyFont="1" applyFill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/>
    </xf>
    <xf numFmtId="0" fontId="12" fillId="34" borderId="12" xfId="0" applyFont="1" applyFill="1" applyBorder="1" applyAlignment="1">
      <alignment horizontal="center" vertical="center" wrapText="1"/>
    </xf>
    <xf numFmtId="0" fontId="12" fillId="34" borderId="13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4" fontId="15" fillId="33" borderId="18" xfId="0" applyNumberFormat="1" applyFont="1" applyFill="1" applyBorder="1" applyAlignment="1">
      <alignment horizontal="center" vertical="center" wrapText="1"/>
    </xf>
    <xf numFmtId="4" fontId="15" fillId="33" borderId="19" xfId="0" applyNumberFormat="1" applyFont="1" applyFill="1" applyBorder="1" applyAlignment="1">
      <alignment horizontal="center" vertical="center" wrapText="1"/>
    </xf>
    <xf numFmtId="4" fontId="15" fillId="33" borderId="17" xfId="0" applyNumberFormat="1" applyFont="1" applyFill="1" applyBorder="1" applyAlignment="1">
      <alignment horizontal="center" vertical="center" wrapText="1"/>
    </xf>
    <xf numFmtId="4" fontId="15" fillId="33" borderId="20" xfId="0" applyNumberFormat="1" applyFont="1" applyFill="1" applyBorder="1" applyAlignment="1">
      <alignment horizontal="center" vertical="center" wrapText="1"/>
    </xf>
    <xf numFmtId="2" fontId="6" fillId="33" borderId="11" xfId="0" applyNumberFormat="1" applyFont="1" applyFill="1" applyBorder="1" applyAlignment="1">
      <alignment horizontal="center" vertical="center"/>
    </xf>
    <xf numFmtId="2" fontId="6" fillId="33" borderId="16" xfId="0" applyNumberFormat="1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22" fillId="33" borderId="0" xfId="0" applyFont="1" applyFill="1" applyBorder="1" applyAlignment="1">
      <alignment horizontal="center" vertical="center" textRotation="90" wrapText="1"/>
    </xf>
    <xf numFmtId="4" fontId="9" fillId="33" borderId="0" xfId="0" applyNumberFormat="1" applyFont="1" applyFill="1" applyAlignment="1">
      <alignment horizontal="center"/>
    </xf>
    <xf numFmtId="4" fontId="6" fillId="33" borderId="0" xfId="0" applyNumberFormat="1" applyFont="1" applyFill="1" applyBorder="1" applyAlignment="1">
      <alignment horizontal="center"/>
    </xf>
    <xf numFmtId="0" fontId="23" fillId="33" borderId="0" xfId="0" applyFont="1" applyFill="1" applyBorder="1" applyAlignment="1">
      <alignment horizontal="center" vertical="center"/>
    </xf>
  </cellXfs>
  <cellStyles count="6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ейтральный 2" xfId="34"/>
    <cellStyle name="Обычный" xfId="0" builtinId="0"/>
    <cellStyle name="Обычный 15 2 2" xfId="35"/>
    <cellStyle name="Обычный 2" xfId="36"/>
    <cellStyle name="Обычный 2 2" xfId="37"/>
    <cellStyle name="Обычный 2 3" xfId="38"/>
    <cellStyle name="Обычный 2 3 2" xfId="39"/>
    <cellStyle name="Обычный 2 3 3" xfId="40"/>
    <cellStyle name="Обычный 2 3 4" xfId="41"/>
    <cellStyle name="Обычный 2 3 5" xfId="42"/>
    <cellStyle name="Обычный 2 3 6" xfId="43"/>
    <cellStyle name="Обычный 3" xfId="44"/>
    <cellStyle name="Обычный 3 6 2" xfId="45"/>
    <cellStyle name="Обычный 4" xfId="46"/>
    <cellStyle name="Обычный 4 2" xfId="47"/>
    <cellStyle name="Обычный 5" xfId="48"/>
    <cellStyle name="Обычный 5 2" xfId="49"/>
    <cellStyle name="Обычный 6" xfId="50"/>
    <cellStyle name="Обычный 6 2" xfId="51"/>
    <cellStyle name="Обычный 7" xfId="52"/>
    <cellStyle name="Обычный 7 2" xfId="53"/>
    <cellStyle name="Обычный 8" xfId="54"/>
    <cellStyle name="Обычный 9" xfId="55"/>
    <cellStyle name="Обычный 9 2" xfId="56"/>
    <cellStyle name="Плохой 2" xfId="57"/>
    <cellStyle name="Пояснение 2" xfId="58"/>
    <cellStyle name="Примечание 2" xfId="59"/>
    <cellStyle name="Связанная ячейка 2" xfId="60"/>
    <cellStyle name="Текст предупреждения 2" xfId="61"/>
    <cellStyle name="Хороший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72;&#1080;&#1096;&#1077;&#1074;&#1086;%20&#1072;&#1091;&#1082;&#1094;&#1080;&#1086;&#1085;/&#1056;&#1040;&#1057;&#1063;&#1045;&#1058;%20&#1085;&#1072;&#1095;&#1072;&#1083;&#1100;&#1085;&#1086;&#1081;%20&#1094;&#1077;&#1085;&#1099;%20&#1051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по Методике"/>
    </sheetNames>
    <sheetDataSet>
      <sheetData sheetId="0">
        <row r="1">
          <cell r="K1" t="str">
            <v>Сплошная</v>
          </cell>
        </row>
        <row r="2">
          <cell r="K2" t="str">
            <v>Выборочная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Y359"/>
  <sheetViews>
    <sheetView tabSelected="1" topLeftCell="A328" zoomScale="115" zoomScaleNormal="115" zoomScaleSheetLayoutView="55" zoomScalePageLayoutView="40" workbookViewId="0">
      <selection activeCell="D7" sqref="D7"/>
    </sheetView>
  </sheetViews>
  <sheetFormatPr defaultRowHeight="23.1" customHeight="1" x14ac:dyDescent="0.25"/>
  <cols>
    <col min="1" max="1" width="37.28515625" style="42" customWidth="1"/>
    <col min="2" max="2" width="64.5703125" style="42" customWidth="1"/>
    <col min="3" max="3" width="27.85546875" style="42" customWidth="1"/>
    <col min="4" max="4" width="19.7109375" style="42" customWidth="1"/>
    <col min="5" max="5" width="9.140625" style="42"/>
    <col min="6" max="6" width="16" style="42" customWidth="1"/>
    <col min="7" max="7" width="5.5703125" style="43" customWidth="1"/>
    <col min="8" max="25" width="9.140625" style="1"/>
    <col min="26" max="16384" width="9.140625" style="44"/>
  </cols>
  <sheetData>
    <row r="1" spans="1:14" ht="54.95" customHeight="1" x14ac:dyDescent="0.8">
      <c r="A1" s="46" t="s">
        <v>47</v>
      </c>
      <c r="B1" s="46"/>
      <c r="C1" s="46"/>
      <c r="D1" s="46"/>
      <c r="E1" s="46"/>
      <c r="F1" s="46"/>
      <c r="G1" s="46"/>
      <c r="H1" s="2"/>
      <c r="I1" s="2"/>
      <c r="J1" s="2"/>
      <c r="K1" s="2"/>
      <c r="L1" s="2"/>
      <c r="M1" s="2"/>
      <c r="N1" s="2"/>
    </row>
    <row r="2" spans="1:14" ht="45.95" customHeight="1" x14ac:dyDescent="0.45">
      <c r="A2" s="47" t="s">
        <v>0</v>
      </c>
      <c r="B2" s="47"/>
      <c r="C2" s="47"/>
      <c r="D2" s="47"/>
      <c r="E2" s="47"/>
      <c r="F2" s="47"/>
      <c r="G2" s="3"/>
      <c r="H2" s="2"/>
      <c r="I2" s="2"/>
      <c r="J2" s="2"/>
      <c r="K2" s="2"/>
      <c r="L2" s="2"/>
      <c r="M2" s="2"/>
      <c r="N2" s="2"/>
    </row>
    <row r="3" spans="1:14" ht="30" customHeight="1" x14ac:dyDescent="0.25">
      <c r="A3" s="4"/>
      <c r="B3" s="5" t="s">
        <v>1</v>
      </c>
      <c r="C3" s="6"/>
      <c r="D3" s="4"/>
      <c r="E3" s="4"/>
      <c r="F3" s="7"/>
      <c r="G3" s="3"/>
    </row>
    <row r="4" spans="1:14" ht="23.1" customHeight="1" x14ac:dyDescent="0.25">
      <c r="A4" s="8"/>
      <c r="B4" s="48" t="s">
        <v>3</v>
      </c>
      <c r="C4" s="51" t="s">
        <v>4</v>
      </c>
      <c r="D4" s="52"/>
      <c r="E4" s="52"/>
      <c r="F4" s="53"/>
      <c r="G4" s="9"/>
    </row>
    <row r="5" spans="1:14" ht="23.1" customHeight="1" x14ac:dyDescent="0.25">
      <c r="A5" s="8"/>
      <c r="B5" s="49"/>
      <c r="C5" s="51" t="s">
        <v>57</v>
      </c>
      <c r="D5" s="52"/>
      <c r="E5" s="52"/>
      <c r="F5" s="53"/>
      <c r="G5" s="9"/>
    </row>
    <row r="6" spans="1:14" ht="23.1" customHeight="1" x14ac:dyDescent="0.25">
      <c r="A6" s="8"/>
      <c r="B6" s="50"/>
      <c r="C6" s="51" t="s">
        <v>62</v>
      </c>
      <c r="D6" s="52"/>
      <c r="E6" s="52"/>
      <c r="F6" s="53"/>
      <c r="G6" s="9"/>
    </row>
    <row r="7" spans="1:14" ht="23.1" customHeight="1" x14ac:dyDescent="0.25">
      <c r="A7" s="4"/>
      <c r="B7" s="10" t="s">
        <v>5</v>
      </c>
      <c r="C7" s="45">
        <v>7.3</v>
      </c>
      <c r="D7" s="11"/>
      <c r="E7" s="8"/>
      <c r="F7" s="7"/>
      <c r="G7" s="3"/>
    </row>
    <row r="8" spans="1:14" ht="23.1" customHeight="1" x14ac:dyDescent="0.25">
      <c r="A8" s="4"/>
      <c r="B8" s="12" t="s">
        <v>6</v>
      </c>
      <c r="C8" s="13">
        <v>1399</v>
      </c>
      <c r="D8" s="54" t="s">
        <v>7</v>
      </c>
      <c r="E8" s="55"/>
      <c r="F8" s="58">
        <f>C9/C8</f>
        <v>27.332380271622586</v>
      </c>
      <c r="G8" s="3"/>
    </row>
    <row r="9" spans="1:14" ht="23.1" customHeight="1" x14ac:dyDescent="0.25">
      <c r="A9" s="4"/>
      <c r="B9" s="12" t="s">
        <v>8</v>
      </c>
      <c r="C9" s="14">
        <v>38238</v>
      </c>
      <c r="D9" s="56"/>
      <c r="E9" s="57"/>
      <c r="F9" s="59"/>
      <c r="G9" s="3"/>
    </row>
    <row r="10" spans="1:14" ht="23.1" customHeight="1" x14ac:dyDescent="0.25">
      <c r="A10" s="4"/>
      <c r="B10" s="15"/>
      <c r="C10" s="16"/>
      <c r="D10" s="17"/>
      <c r="E10" s="4"/>
      <c r="F10" s="7"/>
      <c r="G10" s="3"/>
    </row>
    <row r="11" spans="1:14" ht="23.1" customHeight="1" x14ac:dyDescent="0.25">
      <c r="A11" s="4"/>
      <c r="B11" s="18" t="s">
        <v>9</v>
      </c>
      <c r="C11" s="19" t="s">
        <v>39</v>
      </c>
      <c r="D11" s="4"/>
      <c r="E11" s="4"/>
      <c r="F11" s="7"/>
      <c r="G11" s="3"/>
    </row>
    <row r="12" spans="1:14" ht="23.1" customHeight="1" x14ac:dyDescent="0.25">
      <c r="A12" s="4"/>
      <c r="B12" s="18" t="s">
        <v>2</v>
      </c>
      <c r="C12" s="19">
        <v>45</v>
      </c>
      <c r="D12" s="4"/>
      <c r="E12" s="4"/>
      <c r="F12" s="7"/>
      <c r="G12" s="3"/>
    </row>
    <row r="13" spans="1:14" ht="23.1" customHeight="1" x14ac:dyDescent="0.25">
      <c r="A13" s="4"/>
      <c r="B13" s="18" t="s">
        <v>10</v>
      </c>
      <c r="C13" s="20" t="s">
        <v>11</v>
      </c>
      <c r="D13" s="4"/>
      <c r="E13" s="4"/>
      <c r="F13" s="7"/>
      <c r="G13" s="3"/>
    </row>
    <row r="14" spans="1:14" ht="23.1" customHeight="1" x14ac:dyDescent="0.25">
      <c r="A14" s="4"/>
      <c r="B14" s="4"/>
      <c r="C14" s="4"/>
      <c r="D14" s="4"/>
      <c r="E14" s="4"/>
      <c r="F14" s="7"/>
      <c r="G14" s="3"/>
    </row>
    <row r="15" spans="1:14" ht="50.1" customHeight="1" x14ac:dyDescent="0.25">
      <c r="A15" s="60" t="s">
        <v>12</v>
      </c>
      <c r="B15" s="60"/>
      <c r="C15" s="21" t="s">
        <v>13</v>
      </c>
      <c r="D15" s="61" t="s">
        <v>14</v>
      </c>
      <c r="E15" s="61"/>
      <c r="F15" s="21" t="s">
        <v>15</v>
      </c>
      <c r="G15" s="3"/>
    </row>
    <row r="16" spans="1:14" ht="23.1" customHeight="1" x14ac:dyDescent="0.25">
      <c r="A16" s="62" t="s">
        <v>16</v>
      </c>
      <c r="B16" s="62"/>
      <c r="C16" s="22">
        <v>191.3</v>
      </c>
      <c r="D16" s="22">
        <v>7.3</v>
      </c>
      <c r="E16" s="23" t="s">
        <v>17</v>
      </c>
      <c r="F16" s="24">
        <f t="shared" ref="F16:F23" si="0">C16*D16</f>
        <v>1396.49</v>
      </c>
      <c r="G16" s="63"/>
    </row>
    <row r="17" spans="1:7" ht="23.1" customHeight="1" x14ac:dyDescent="0.25">
      <c r="A17" s="62" t="s">
        <v>18</v>
      </c>
      <c r="B17" s="62"/>
      <c r="C17" s="22">
        <v>97.44</v>
      </c>
      <c r="D17" s="22">
        <v>1.77</v>
      </c>
      <c r="E17" s="23" t="s">
        <v>19</v>
      </c>
      <c r="F17" s="24">
        <f t="shared" si="0"/>
        <v>172.46879999999999</v>
      </c>
      <c r="G17" s="63"/>
    </row>
    <row r="18" spans="1:7" ht="23.1" customHeight="1" x14ac:dyDescent="0.25">
      <c r="A18" s="62" t="s">
        <v>20</v>
      </c>
      <c r="B18" s="62"/>
      <c r="C18" s="22">
        <v>151.63</v>
      </c>
      <c r="D18" s="22">
        <v>1.77</v>
      </c>
      <c r="E18" s="23" t="s">
        <v>19</v>
      </c>
      <c r="F18" s="24">
        <f t="shared" si="0"/>
        <v>268.38510000000002</v>
      </c>
      <c r="G18" s="63"/>
    </row>
    <row r="19" spans="1:7" ht="23.1" customHeight="1" x14ac:dyDescent="0.25">
      <c r="A19" s="62" t="s">
        <v>21</v>
      </c>
      <c r="B19" s="62"/>
      <c r="C19" s="22">
        <v>731.97</v>
      </c>
      <c r="D19" s="22"/>
      <c r="E19" s="23" t="s">
        <v>17</v>
      </c>
      <c r="F19" s="24">
        <f t="shared" si="0"/>
        <v>0</v>
      </c>
      <c r="G19" s="63"/>
    </row>
    <row r="20" spans="1:7" ht="45.95" customHeight="1" x14ac:dyDescent="0.25">
      <c r="A20" s="62" t="s">
        <v>22</v>
      </c>
      <c r="B20" s="62"/>
      <c r="C20" s="22">
        <v>652.6</v>
      </c>
      <c r="D20" s="22">
        <v>14.6</v>
      </c>
      <c r="E20" s="23" t="s">
        <v>17</v>
      </c>
      <c r="F20" s="24">
        <f t="shared" si="0"/>
        <v>9527.9600000000009</v>
      </c>
      <c r="G20" s="63"/>
    </row>
    <row r="21" spans="1:7" ht="23.1" customHeight="1" x14ac:dyDescent="0.25">
      <c r="A21" s="62" t="s">
        <v>23</v>
      </c>
      <c r="B21" s="62"/>
      <c r="C21" s="22">
        <v>526.99</v>
      </c>
      <c r="D21" s="22"/>
      <c r="E21" s="23" t="s">
        <v>17</v>
      </c>
      <c r="F21" s="24">
        <f t="shared" si="0"/>
        <v>0</v>
      </c>
      <c r="G21" s="63"/>
    </row>
    <row r="22" spans="1:7" ht="23.1" customHeight="1" x14ac:dyDescent="0.25">
      <c r="A22" s="62" t="s">
        <v>24</v>
      </c>
      <c r="B22" s="62"/>
      <c r="C22" s="22">
        <v>5438.99</v>
      </c>
      <c r="D22" s="22">
        <v>7.3</v>
      </c>
      <c r="E22" s="23" t="s">
        <v>17</v>
      </c>
      <c r="F22" s="24">
        <f t="shared" si="0"/>
        <v>39704.627</v>
      </c>
      <c r="G22" s="63"/>
    </row>
    <row r="23" spans="1:7" ht="23.1" customHeight="1" x14ac:dyDescent="0.25">
      <c r="A23" s="62" t="s">
        <v>25</v>
      </c>
      <c r="B23" s="62"/>
      <c r="C23" s="22">
        <v>1672.77</v>
      </c>
      <c r="D23" s="22">
        <v>7.3</v>
      </c>
      <c r="E23" s="23" t="s">
        <v>17</v>
      </c>
      <c r="F23" s="24">
        <f t="shared" si="0"/>
        <v>12211.221</v>
      </c>
      <c r="G23" s="63"/>
    </row>
    <row r="24" spans="1:7" ht="23.1" customHeight="1" x14ac:dyDescent="0.25">
      <c r="A24" s="62" t="s">
        <v>26</v>
      </c>
      <c r="B24" s="62"/>
      <c r="C24" s="22">
        <v>548.24</v>
      </c>
      <c r="D24" s="22">
        <v>7.3</v>
      </c>
      <c r="E24" s="23" t="s">
        <v>17</v>
      </c>
      <c r="F24" s="24">
        <f>C24*D24</f>
        <v>4002.152</v>
      </c>
      <c r="G24" s="63"/>
    </row>
    <row r="25" spans="1:7" ht="23.1" customHeight="1" x14ac:dyDescent="0.25">
      <c r="A25" s="62" t="s">
        <v>27</v>
      </c>
      <c r="B25" s="62"/>
      <c r="C25" s="22">
        <v>340.74</v>
      </c>
      <c r="D25" s="22">
        <v>73</v>
      </c>
      <c r="E25" s="23" t="s">
        <v>17</v>
      </c>
      <c r="F25" s="24">
        <f>C25*D25</f>
        <v>24874.02</v>
      </c>
      <c r="G25" s="63"/>
    </row>
    <row r="26" spans="1:7" ht="23.1" customHeight="1" x14ac:dyDescent="0.25">
      <c r="A26" s="4"/>
      <c r="B26" s="25"/>
      <c r="C26" s="25"/>
      <c r="D26" s="26"/>
      <c r="E26" s="26"/>
      <c r="F26" s="7"/>
      <c r="G26" s="27"/>
    </row>
    <row r="27" spans="1:7" ht="23.1" customHeight="1" x14ac:dyDescent="0.25">
      <c r="A27" s="4"/>
      <c r="B27" s="5" t="s">
        <v>28</v>
      </c>
      <c r="C27" s="6"/>
      <c r="D27" s="4"/>
      <c r="E27" s="4"/>
      <c r="F27" s="7"/>
      <c r="G27" s="3"/>
    </row>
    <row r="28" spans="1:7" ht="23.1" customHeight="1" x14ac:dyDescent="0.25">
      <c r="A28" s="4"/>
      <c r="B28" s="66" t="s">
        <v>29</v>
      </c>
      <c r="C28" s="28" t="s">
        <v>30</v>
      </c>
      <c r="D28" s="29">
        <f>IF(F16&gt;0,ROUND((F16+C9)/C9,2),0)</f>
        <v>1.04</v>
      </c>
      <c r="E28" s="29"/>
      <c r="F28" s="8"/>
      <c r="G28" s="3"/>
    </row>
    <row r="29" spans="1:7" ht="23.1" customHeight="1" x14ac:dyDescent="0.25">
      <c r="A29" s="4"/>
      <c r="B29" s="66"/>
      <c r="C29" s="28" t="s">
        <v>31</v>
      </c>
      <c r="D29" s="29">
        <f>IF(SUM(F17:F18)&gt;0,ROUND((F17+F18+C9)/C9,2),0)</f>
        <v>1.01</v>
      </c>
      <c r="E29" s="29"/>
      <c r="F29" s="30"/>
      <c r="G29" s="31"/>
    </row>
    <row r="30" spans="1:7" ht="23.1" customHeight="1" x14ac:dyDescent="0.25">
      <c r="A30" s="4"/>
      <c r="B30" s="66"/>
      <c r="C30" s="28" t="s">
        <v>32</v>
      </c>
      <c r="D30" s="29">
        <f>IF(F19&gt;0,ROUND((F19+C9)/C9,2),0)</f>
        <v>0</v>
      </c>
      <c r="E30" s="8"/>
      <c r="F30" s="30"/>
      <c r="G30" s="3"/>
    </row>
    <row r="31" spans="1:7" ht="23.1" customHeight="1" x14ac:dyDescent="0.25">
      <c r="A31" s="4"/>
      <c r="B31" s="66"/>
      <c r="C31" s="32" t="s">
        <v>33</v>
      </c>
      <c r="D31" s="33">
        <f>IF(SUM(F20:F25)&gt;0,ROUND((SUM(F20:F25)+C9)/C9,2),0)</f>
        <v>3.36</v>
      </c>
      <c r="E31" s="8"/>
      <c r="F31" s="30"/>
      <c r="G31" s="3"/>
    </row>
    <row r="32" spans="1:7" ht="23.1" customHeight="1" x14ac:dyDescent="0.25">
      <c r="A32" s="4"/>
      <c r="B32" s="4"/>
      <c r="C32" s="34" t="s">
        <v>34</v>
      </c>
      <c r="D32" s="35">
        <f>SUM(D28:D31)-IF(VALUE(COUNTIF(D28:D31,"&gt;0"))=4,3,0)-IF(VALUE(COUNTIF(D28:D31,"&gt;0"))=3,2,0)-IF(VALUE(COUNTIF(D28:D31,"&gt;0"))=2,1,0)</f>
        <v>3.41</v>
      </c>
      <c r="E32" s="36"/>
      <c r="F32" s="7"/>
      <c r="G32" s="3"/>
    </row>
    <row r="33" spans="1:14" ht="23.1" customHeight="1" x14ac:dyDescent="0.25">
      <c r="A33" s="4"/>
      <c r="B33" s="4"/>
      <c r="C33" s="4"/>
      <c r="D33" s="37"/>
      <c r="E33" s="4"/>
      <c r="F33" s="7"/>
      <c r="G33" s="3"/>
    </row>
    <row r="34" spans="1:14" ht="23.1" customHeight="1" x14ac:dyDescent="0.35">
      <c r="A34" s="38"/>
      <c r="B34" s="39" t="s">
        <v>35</v>
      </c>
      <c r="C34" s="64">
        <f>D32*C9</f>
        <v>130391.58</v>
      </c>
      <c r="D34" s="64"/>
      <c r="E34" s="4"/>
      <c r="F34" s="7"/>
      <c r="G34" s="3"/>
    </row>
    <row r="35" spans="1:14" ht="23.1" customHeight="1" x14ac:dyDescent="0.3">
      <c r="A35" s="4"/>
      <c r="B35" s="40" t="s">
        <v>36</v>
      </c>
      <c r="C35" s="65">
        <f>C34/C8</f>
        <v>93.20341672623303</v>
      </c>
      <c r="D35" s="65"/>
      <c r="E35" s="4"/>
      <c r="F35" s="4"/>
      <c r="G35" s="41"/>
    </row>
    <row r="37" spans="1:14" ht="54.95" customHeight="1" x14ac:dyDescent="0.8">
      <c r="A37" s="46" t="s">
        <v>48</v>
      </c>
      <c r="B37" s="46"/>
      <c r="C37" s="46"/>
      <c r="D37" s="46"/>
      <c r="E37" s="46"/>
      <c r="F37" s="46"/>
      <c r="G37" s="46"/>
      <c r="H37" s="2"/>
      <c r="I37" s="2"/>
      <c r="J37" s="2"/>
      <c r="K37" s="2"/>
      <c r="L37" s="2"/>
      <c r="M37" s="2"/>
      <c r="N37" s="2"/>
    </row>
    <row r="38" spans="1:14" ht="45.95" customHeight="1" x14ac:dyDescent="0.45">
      <c r="A38" s="47" t="s">
        <v>0</v>
      </c>
      <c r="B38" s="47"/>
      <c r="C38" s="47"/>
      <c r="D38" s="47"/>
      <c r="E38" s="47"/>
      <c r="F38" s="47"/>
      <c r="G38" s="3"/>
      <c r="H38" s="2"/>
      <c r="I38" s="2"/>
      <c r="J38" s="2"/>
      <c r="K38" s="2"/>
      <c r="L38" s="2"/>
      <c r="M38" s="2"/>
      <c r="N38" s="2"/>
    </row>
    <row r="39" spans="1:14" ht="30" customHeight="1" x14ac:dyDescent="0.25">
      <c r="A39" s="4"/>
      <c r="B39" s="5" t="s">
        <v>1</v>
      </c>
      <c r="C39" s="6"/>
      <c r="D39" s="4"/>
      <c r="E39" s="4"/>
      <c r="F39" s="7"/>
      <c r="G39" s="3"/>
    </row>
    <row r="40" spans="1:14" ht="23.1" customHeight="1" x14ac:dyDescent="0.25">
      <c r="A40" s="8"/>
      <c r="B40" s="48" t="s">
        <v>3</v>
      </c>
      <c r="C40" s="51" t="s">
        <v>4</v>
      </c>
      <c r="D40" s="52"/>
      <c r="E40" s="52"/>
      <c r="F40" s="53"/>
      <c r="G40" s="9"/>
    </row>
    <row r="41" spans="1:14" ht="23.1" customHeight="1" x14ac:dyDescent="0.25">
      <c r="A41" s="8"/>
      <c r="B41" s="49"/>
      <c r="C41" s="51" t="s">
        <v>57</v>
      </c>
      <c r="D41" s="52"/>
      <c r="E41" s="52"/>
      <c r="F41" s="53"/>
      <c r="G41" s="9"/>
    </row>
    <row r="42" spans="1:14" ht="23.1" customHeight="1" x14ac:dyDescent="0.25">
      <c r="A42" s="8"/>
      <c r="B42" s="50"/>
      <c r="C42" s="51" t="s">
        <v>63</v>
      </c>
      <c r="D42" s="52"/>
      <c r="E42" s="52"/>
      <c r="F42" s="53"/>
      <c r="G42" s="9"/>
    </row>
    <row r="43" spans="1:14" ht="23.1" customHeight="1" x14ac:dyDescent="0.25">
      <c r="A43" s="4"/>
      <c r="B43" s="10" t="s">
        <v>5</v>
      </c>
      <c r="C43" s="45">
        <v>4</v>
      </c>
      <c r="D43" s="11"/>
      <c r="E43" s="8"/>
      <c r="F43" s="7"/>
      <c r="G43" s="3"/>
    </row>
    <row r="44" spans="1:14" ht="23.1" customHeight="1" x14ac:dyDescent="0.25">
      <c r="A44" s="4"/>
      <c r="B44" s="12" t="s">
        <v>6</v>
      </c>
      <c r="C44" s="13">
        <v>779</v>
      </c>
      <c r="D44" s="54" t="s">
        <v>7</v>
      </c>
      <c r="E44" s="55"/>
      <c r="F44" s="58">
        <f>C45/C44</f>
        <v>25.98459563543004</v>
      </c>
      <c r="G44" s="3"/>
    </row>
    <row r="45" spans="1:14" ht="23.1" customHeight="1" x14ac:dyDescent="0.25">
      <c r="A45" s="4"/>
      <c r="B45" s="12" t="s">
        <v>8</v>
      </c>
      <c r="C45" s="14">
        <v>20242</v>
      </c>
      <c r="D45" s="56"/>
      <c r="E45" s="57"/>
      <c r="F45" s="59"/>
      <c r="G45" s="3"/>
    </row>
    <row r="46" spans="1:14" ht="23.1" customHeight="1" x14ac:dyDescent="0.25">
      <c r="A46" s="4"/>
      <c r="B46" s="15"/>
      <c r="C46" s="16"/>
      <c r="D46" s="17"/>
      <c r="E46" s="4"/>
      <c r="F46" s="7"/>
      <c r="G46" s="3"/>
    </row>
    <row r="47" spans="1:14" ht="23.1" customHeight="1" x14ac:dyDescent="0.25">
      <c r="A47" s="4"/>
      <c r="B47" s="18" t="s">
        <v>9</v>
      </c>
      <c r="C47" s="19" t="s">
        <v>40</v>
      </c>
      <c r="D47" s="4"/>
      <c r="E47" s="4"/>
      <c r="F47" s="7"/>
      <c r="G47" s="3"/>
    </row>
    <row r="48" spans="1:14" ht="23.1" customHeight="1" x14ac:dyDescent="0.25">
      <c r="A48" s="4"/>
      <c r="B48" s="18" t="s">
        <v>2</v>
      </c>
      <c r="C48" s="19">
        <v>50</v>
      </c>
      <c r="D48" s="4"/>
      <c r="E48" s="4"/>
      <c r="F48" s="7"/>
      <c r="G48" s="3"/>
    </row>
    <row r="49" spans="1:7" ht="23.1" customHeight="1" x14ac:dyDescent="0.25">
      <c r="A49" s="4"/>
      <c r="B49" s="18" t="s">
        <v>10</v>
      </c>
      <c r="C49" s="20" t="s">
        <v>11</v>
      </c>
      <c r="D49" s="4"/>
      <c r="E49" s="4"/>
      <c r="F49" s="7"/>
      <c r="G49" s="3"/>
    </row>
    <row r="50" spans="1:7" ht="23.1" customHeight="1" x14ac:dyDescent="0.25">
      <c r="A50" s="4"/>
      <c r="B50" s="4"/>
      <c r="C50" s="4"/>
      <c r="D50" s="4"/>
      <c r="E50" s="4"/>
      <c r="F50" s="7"/>
      <c r="G50" s="3"/>
    </row>
    <row r="51" spans="1:7" ht="50.1" customHeight="1" x14ac:dyDescent="0.25">
      <c r="A51" s="60" t="s">
        <v>12</v>
      </c>
      <c r="B51" s="60"/>
      <c r="C51" s="21" t="s">
        <v>13</v>
      </c>
      <c r="D51" s="61" t="s">
        <v>14</v>
      </c>
      <c r="E51" s="61"/>
      <c r="F51" s="21" t="s">
        <v>15</v>
      </c>
      <c r="G51" s="3"/>
    </row>
    <row r="52" spans="1:7" ht="23.1" customHeight="1" x14ac:dyDescent="0.25">
      <c r="A52" s="62" t="s">
        <v>16</v>
      </c>
      <c r="B52" s="62"/>
      <c r="C52" s="22">
        <v>191.3</v>
      </c>
      <c r="D52" s="22">
        <v>4</v>
      </c>
      <c r="E52" s="23" t="s">
        <v>17</v>
      </c>
      <c r="F52" s="24">
        <f t="shared" ref="F52:F59" si="1">C52*D52</f>
        <v>765.2</v>
      </c>
      <c r="G52" s="63"/>
    </row>
    <row r="53" spans="1:7" ht="23.1" customHeight="1" x14ac:dyDescent="0.25">
      <c r="A53" s="62" t="s">
        <v>18</v>
      </c>
      <c r="B53" s="62"/>
      <c r="C53" s="22">
        <v>97.44</v>
      </c>
      <c r="D53" s="22">
        <v>1.02</v>
      </c>
      <c r="E53" s="23" t="s">
        <v>19</v>
      </c>
      <c r="F53" s="24">
        <f t="shared" si="1"/>
        <v>99.388800000000003</v>
      </c>
      <c r="G53" s="63"/>
    </row>
    <row r="54" spans="1:7" ht="23.1" customHeight="1" x14ac:dyDescent="0.25">
      <c r="A54" s="62" t="s">
        <v>20</v>
      </c>
      <c r="B54" s="62"/>
      <c r="C54" s="22">
        <v>151.63</v>
      </c>
      <c r="D54" s="22">
        <v>1.02</v>
      </c>
      <c r="E54" s="23" t="s">
        <v>19</v>
      </c>
      <c r="F54" s="24">
        <f t="shared" si="1"/>
        <v>154.6626</v>
      </c>
      <c r="G54" s="63"/>
    </row>
    <row r="55" spans="1:7" ht="23.1" customHeight="1" x14ac:dyDescent="0.25">
      <c r="A55" s="62" t="s">
        <v>21</v>
      </c>
      <c r="B55" s="62"/>
      <c r="C55" s="22">
        <v>731.97</v>
      </c>
      <c r="D55" s="22"/>
      <c r="E55" s="23" t="s">
        <v>17</v>
      </c>
      <c r="F55" s="24">
        <f t="shared" si="1"/>
        <v>0</v>
      </c>
      <c r="G55" s="63"/>
    </row>
    <row r="56" spans="1:7" ht="45.95" customHeight="1" x14ac:dyDescent="0.25">
      <c r="A56" s="62" t="s">
        <v>22</v>
      </c>
      <c r="B56" s="62"/>
      <c r="C56" s="22">
        <v>652.6</v>
      </c>
      <c r="D56" s="22">
        <v>8</v>
      </c>
      <c r="E56" s="23" t="s">
        <v>17</v>
      </c>
      <c r="F56" s="24">
        <f t="shared" si="1"/>
        <v>5220.8</v>
      </c>
      <c r="G56" s="63"/>
    </row>
    <row r="57" spans="1:7" ht="23.1" customHeight="1" x14ac:dyDescent="0.25">
      <c r="A57" s="62" t="s">
        <v>23</v>
      </c>
      <c r="B57" s="62"/>
      <c r="C57" s="22">
        <v>526.99</v>
      </c>
      <c r="D57" s="22"/>
      <c r="E57" s="23" t="s">
        <v>17</v>
      </c>
      <c r="F57" s="24">
        <f t="shared" si="1"/>
        <v>0</v>
      </c>
      <c r="G57" s="63"/>
    </row>
    <row r="58" spans="1:7" ht="23.1" customHeight="1" x14ac:dyDescent="0.25">
      <c r="A58" s="62" t="s">
        <v>24</v>
      </c>
      <c r="B58" s="62"/>
      <c r="C58" s="22">
        <v>5438.99</v>
      </c>
      <c r="D58" s="22">
        <v>4</v>
      </c>
      <c r="E58" s="23" t="s">
        <v>17</v>
      </c>
      <c r="F58" s="24">
        <f t="shared" si="1"/>
        <v>21755.96</v>
      </c>
      <c r="G58" s="63"/>
    </row>
    <row r="59" spans="1:7" ht="23.1" customHeight="1" x14ac:dyDescent="0.25">
      <c r="A59" s="62" t="s">
        <v>25</v>
      </c>
      <c r="B59" s="62"/>
      <c r="C59" s="22">
        <v>1672.77</v>
      </c>
      <c r="D59" s="22">
        <v>4</v>
      </c>
      <c r="E59" s="23" t="s">
        <v>17</v>
      </c>
      <c r="F59" s="24">
        <f t="shared" si="1"/>
        <v>6691.08</v>
      </c>
      <c r="G59" s="63"/>
    </row>
    <row r="60" spans="1:7" ht="23.1" customHeight="1" x14ac:dyDescent="0.25">
      <c r="A60" s="62" t="s">
        <v>26</v>
      </c>
      <c r="B60" s="62"/>
      <c r="C60" s="22">
        <v>548.24</v>
      </c>
      <c r="D60" s="22">
        <v>4</v>
      </c>
      <c r="E60" s="23" t="s">
        <v>17</v>
      </c>
      <c r="F60" s="24">
        <f>C60*D60</f>
        <v>2192.96</v>
      </c>
      <c r="G60" s="63"/>
    </row>
    <row r="61" spans="1:7" ht="23.1" customHeight="1" x14ac:dyDescent="0.25">
      <c r="A61" s="62" t="s">
        <v>27</v>
      </c>
      <c r="B61" s="62"/>
      <c r="C61" s="22">
        <v>340.74</v>
      </c>
      <c r="D61" s="22">
        <v>40</v>
      </c>
      <c r="E61" s="23" t="s">
        <v>17</v>
      </c>
      <c r="F61" s="24">
        <f>C61*D61</f>
        <v>13629.6</v>
      </c>
      <c r="G61" s="63"/>
    </row>
    <row r="62" spans="1:7" ht="23.1" customHeight="1" x14ac:dyDescent="0.25">
      <c r="A62" s="4"/>
      <c r="B62" s="25"/>
      <c r="C62" s="25"/>
      <c r="D62" s="26"/>
      <c r="E62" s="26"/>
      <c r="F62" s="7"/>
      <c r="G62" s="27"/>
    </row>
    <row r="63" spans="1:7" ht="23.1" customHeight="1" x14ac:dyDescent="0.25">
      <c r="A63" s="4"/>
      <c r="B63" s="5" t="s">
        <v>28</v>
      </c>
      <c r="C63" s="6"/>
      <c r="D63" s="4"/>
      <c r="E63" s="4"/>
      <c r="F63" s="7"/>
      <c r="G63" s="3"/>
    </row>
    <row r="64" spans="1:7" ht="23.1" customHeight="1" x14ac:dyDescent="0.25">
      <c r="A64" s="4"/>
      <c r="B64" s="66" t="s">
        <v>29</v>
      </c>
      <c r="C64" s="28" t="s">
        <v>30</v>
      </c>
      <c r="D64" s="29">
        <f>IF(F52&gt;0,ROUND((F52+C45)/C45,2),0)</f>
        <v>1.04</v>
      </c>
      <c r="E64" s="29"/>
      <c r="F64" s="8"/>
      <c r="G64" s="3"/>
    </row>
    <row r="65" spans="1:14" ht="23.1" customHeight="1" x14ac:dyDescent="0.25">
      <c r="A65" s="4"/>
      <c r="B65" s="66"/>
      <c r="C65" s="28" t="s">
        <v>31</v>
      </c>
      <c r="D65" s="29">
        <f>IF(SUM(F53:F54)&gt;0,ROUND((F53+F54+C45)/C45,2),0)</f>
        <v>1.01</v>
      </c>
      <c r="E65" s="29"/>
      <c r="F65" s="30"/>
      <c r="G65" s="31"/>
    </row>
    <row r="66" spans="1:14" ht="23.1" customHeight="1" x14ac:dyDescent="0.25">
      <c r="A66" s="4"/>
      <c r="B66" s="66"/>
      <c r="C66" s="28" t="s">
        <v>32</v>
      </c>
      <c r="D66" s="29">
        <f>IF(F55&gt;0,ROUND((F55+C45)/C45,2),0)</f>
        <v>0</v>
      </c>
      <c r="E66" s="8"/>
      <c r="F66" s="30"/>
      <c r="G66" s="3"/>
    </row>
    <row r="67" spans="1:14" ht="23.1" customHeight="1" x14ac:dyDescent="0.25">
      <c r="A67" s="4"/>
      <c r="B67" s="66"/>
      <c r="C67" s="32" t="s">
        <v>33</v>
      </c>
      <c r="D67" s="33">
        <f>IF(SUM(F56:F61)&gt;0,ROUND((SUM(F56:F61)+C45)/C45,2),0)</f>
        <v>3.44</v>
      </c>
      <c r="E67" s="8"/>
      <c r="F67" s="30"/>
      <c r="G67" s="3"/>
    </row>
    <row r="68" spans="1:14" ht="23.1" customHeight="1" x14ac:dyDescent="0.25">
      <c r="A68" s="4"/>
      <c r="B68" s="4"/>
      <c r="C68" s="34" t="s">
        <v>34</v>
      </c>
      <c r="D68" s="35">
        <f>SUM(D64:D67)-IF(VALUE(COUNTIF(D64:D67,"&gt;0"))=4,3,0)-IF(VALUE(COUNTIF(D64:D67,"&gt;0"))=3,2,0)-IF(VALUE(COUNTIF(D64:D67,"&gt;0"))=2,1,0)</f>
        <v>3.49</v>
      </c>
      <c r="E68" s="36"/>
      <c r="F68" s="7"/>
      <c r="G68" s="3"/>
    </row>
    <row r="69" spans="1:14" ht="23.1" customHeight="1" x14ac:dyDescent="0.25">
      <c r="A69" s="4"/>
      <c r="B69" s="4"/>
      <c r="C69" s="4"/>
      <c r="D69" s="37"/>
      <c r="E69" s="4"/>
      <c r="F69" s="7"/>
      <c r="G69" s="3"/>
    </row>
    <row r="70" spans="1:14" ht="23.1" customHeight="1" x14ac:dyDescent="0.35">
      <c r="A70" s="38"/>
      <c r="B70" s="39" t="s">
        <v>35</v>
      </c>
      <c r="C70" s="64">
        <f>D68*C45</f>
        <v>70644.58</v>
      </c>
      <c r="D70" s="64"/>
      <c r="E70" s="4"/>
      <c r="F70" s="7"/>
      <c r="G70" s="3"/>
    </row>
    <row r="71" spans="1:14" ht="23.1" customHeight="1" x14ac:dyDescent="0.3">
      <c r="A71" s="4"/>
      <c r="B71" s="40" t="s">
        <v>36</v>
      </c>
      <c r="C71" s="65">
        <f>C70/C44</f>
        <v>90.686238767650835</v>
      </c>
      <c r="D71" s="65"/>
      <c r="E71" s="4"/>
      <c r="F71" s="4"/>
      <c r="G71" s="41"/>
    </row>
    <row r="73" spans="1:14" ht="54.95" customHeight="1" x14ac:dyDescent="0.8">
      <c r="A73" s="46" t="s">
        <v>49</v>
      </c>
      <c r="B73" s="46"/>
      <c r="C73" s="46"/>
      <c r="D73" s="46"/>
      <c r="E73" s="46"/>
      <c r="F73" s="46"/>
      <c r="G73" s="46"/>
      <c r="H73" s="2"/>
      <c r="I73" s="2"/>
      <c r="J73" s="2"/>
      <c r="K73" s="2"/>
      <c r="L73" s="2"/>
      <c r="M73" s="2"/>
      <c r="N73" s="2"/>
    </row>
    <row r="74" spans="1:14" ht="45.95" customHeight="1" x14ac:dyDescent="0.45">
      <c r="A74" s="47" t="s">
        <v>0</v>
      </c>
      <c r="B74" s="47"/>
      <c r="C74" s="47"/>
      <c r="D74" s="47"/>
      <c r="E74" s="47"/>
      <c r="F74" s="47"/>
      <c r="G74" s="3"/>
      <c r="H74" s="2"/>
      <c r="I74" s="2"/>
      <c r="J74" s="2"/>
      <c r="K74" s="2"/>
      <c r="L74" s="2"/>
      <c r="M74" s="2"/>
      <c r="N74" s="2"/>
    </row>
    <row r="75" spans="1:14" ht="30" customHeight="1" x14ac:dyDescent="0.25">
      <c r="A75" s="4"/>
      <c r="B75" s="5" t="s">
        <v>1</v>
      </c>
      <c r="C75" s="6"/>
      <c r="D75" s="4"/>
      <c r="E75" s="4"/>
      <c r="F75" s="7"/>
      <c r="G75" s="3"/>
    </row>
    <row r="76" spans="1:14" ht="23.1" customHeight="1" x14ac:dyDescent="0.25">
      <c r="A76" s="8"/>
      <c r="B76" s="48" t="s">
        <v>3</v>
      </c>
      <c r="C76" s="51" t="s">
        <v>4</v>
      </c>
      <c r="D76" s="52"/>
      <c r="E76" s="52"/>
      <c r="F76" s="53"/>
      <c r="G76" s="9"/>
    </row>
    <row r="77" spans="1:14" ht="23.1" customHeight="1" x14ac:dyDescent="0.25">
      <c r="A77" s="8"/>
      <c r="B77" s="49"/>
      <c r="C77" s="51" t="s">
        <v>58</v>
      </c>
      <c r="D77" s="52"/>
      <c r="E77" s="52"/>
      <c r="F77" s="53"/>
      <c r="G77" s="9"/>
    </row>
    <row r="78" spans="1:14" ht="23.1" customHeight="1" x14ac:dyDescent="0.25">
      <c r="A78" s="8"/>
      <c r="B78" s="50"/>
      <c r="C78" s="51" t="s">
        <v>64</v>
      </c>
      <c r="D78" s="52"/>
      <c r="E78" s="52"/>
      <c r="F78" s="53"/>
      <c r="G78" s="9"/>
    </row>
    <row r="79" spans="1:14" ht="23.1" customHeight="1" x14ac:dyDescent="0.25">
      <c r="A79" s="4"/>
      <c r="B79" s="10" t="s">
        <v>5</v>
      </c>
      <c r="C79" s="45">
        <v>3.6</v>
      </c>
      <c r="D79" s="11"/>
      <c r="E79" s="8"/>
      <c r="F79" s="7"/>
      <c r="G79" s="3"/>
    </row>
    <row r="80" spans="1:14" ht="23.1" customHeight="1" x14ac:dyDescent="0.25">
      <c r="A80" s="4"/>
      <c r="B80" s="12" t="s">
        <v>6</v>
      </c>
      <c r="C80" s="13">
        <v>727</v>
      </c>
      <c r="D80" s="54" t="s">
        <v>7</v>
      </c>
      <c r="E80" s="55"/>
      <c r="F80" s="58">
        <f>C81/C80</f>
        <v>19.771664374140304</v>
      </c>
      <c r="G80" s="3"/>
    </row>
    <row r="81" spans="1:7" ht="23.1" customHeight="1" x14ac:dyDescent="0.25">
      <c r="A81" s="4"/>
      <c r="B81" s="12" t="s">
        <v>8</v>
      </c>
      <c r="C81" s="14">
        <v>14374</v>
      </c>
      <c r="D81" s="56"/>
      <c r="E81" s="57"/>
      <c r="F81" s="59"/>
      <c r="G81" s="3"/>
    </row>
    <row r="82" spans="1:7" ht="23.1" customHeight="1" x14ac:dyDescent="0.25">
      <c r="A82" s="4"/>
      <c r="B82" s="15"/>
      <c r="C82" s="16"/>
      <c r="D82" s="17"/>
      <c r="E82" s="4"/>
      <c r="F82" s="7"/>
      <c r="G82" s="3"/>
    </row>
    <row r="83" spans="1:7" ht="23.1" customHeight="1" x14ac:dyDescent="0.25">
      <c r="A83" s="4"/>
      <c r="B83" s="18" t="s">
        <v>9</v>
      </c>
      <c r="C83" s="19" t="s">
        <v>37</v>
      </c>
      <c r="D83" s="4"/>
      <c r="E83" s="4"/>
      <c r="F83" s="7"/>
      <c r="G83" s="3"/>
    </row>
    <row r="84" spans="1:7" ht="23.1" customHeight="1" x14ac:dyDescent="0.25">
      <c r="A84" s="4"/>
      <c r="B84" s="18" t="s">
        <v>2</v>
      </c>
      <c r="C84" s="19">
        <v>65</v>
      </c>
      <c r="D84" s="4"/>
      <c r="E84" s="4"/>
      <c r="F84" s="7"/>
      <c r="G84" s="3"/>
    </row>
    <row r="85" spans="1:7" ht="23.1" customHeight="1" x14ac:dyDescent="0.25">
      <c r="A85" s="4"/>
      <c r="B85" s="18" t="s">
        <v>10</v>
      </c>
      <c r="C85" s="20" t="s">
        <v>11</v>
      </c>
      <c r="D85" s="4"/>
      <c r="E85" s="4"/>
      <c r="F85" s="7"/>
      <c r="G85" s="3"/>
    </row>
    <row r="86" spans="1:7" ht="23.1" customHeight="1" x14ac:dyDescent="0.25">
      <c r="A86" s="4"/>
      <c r="B86" s="4"/>
      <c r="C86" s="4"/>
      <c r="D86" s="4"/>
      <c r="E86" s="4"/>
      <c r="F86" s="7"/>
      <c r="G86" s="3"/>
    </row>
    <row r="87" spans="1:7" ht="50.1" customHeight="1" x14ac:dyDescent="0.25">
      <c r="A87" s="60" t="s">
        <v>12</v>
      </c>
      <c r="B87" s="60"/>
      <c r="C87" s="21" t="s">
        <v>13</v>
      </c>
      <c r="D87" s="61" t="s">
        <v>14</v>
      </c>
      <c r="E87" s="61"/>
      <c r="F87" s="21" t="s">
        <v>15</v>
      </c>
      <c r="G87" s="3"/>
    </row>
    <row r="88" spans="1:7" ht="23.1" customHeight="1" x14ac:dyDescent="0.25">
      <c r="A88" s="62" t="s">
        <v>16</v>
      </c>
      <c r="B88" s="62"/>
      <c r="C88" s="22">
        <v>191.3</v>
      </c>
      <c r="D88" s="22">
        <v>3.6</v>
      </c>
      <c r="E88" s="23" t="s">
        <v>17</v>
      </c>
      <c r="F88" s="24">
        <f t="shared" ref="F88:F95" si="2">C88*D88</f>
        <v>688.68000000000006</v>
      </c>
      <c r="G88" s="63"/>
    </row>
    <row r="89" spans="1:7" ht="23.1" customHeight="1" x14ac:dyDescent="0.25">
      <c r="A89" s="62" t="s">
        <v>18</v>
      </c>
      <c r="B89" s="62"/>
      <c r="C89" s="22">
        <v>97.44</v>
      </c>
      <c r="D89" s="22">
        <v>0.76</v>
      </c>
      <c r="E89" s="23" t="s">
        <v>19</v>
      </c>
      <c r="F89" s="24">
        <f t="shared" si="2"/>
        <v>74.054400000000001</v>
      </c>
      <c r="G89" s="63"/>
    </row>
    <row r="90" spans="1:7" ht="23.1" customHeight="1" x14ac:dyDescent="0.25">
      <c r="A90" s="62" t="s">
        <v>20</v>
      </c>
      <c r="B90" s="62"/>
      <c r="C90" s="22">
        <v>151.63</v>
      </c>
      <c r="D90" s="22">
        <v>0.76</v>
      </c>
      <c r="E90" s="23" t="s">
        <v>19</v>
      </c>
      <c r="F90" s="24">
        <f t="shared" si="2"/>
        <v>115.2388</v>
      </c>
      <c r="G90" s="63"/>
    </row>
    <row r="91" spans="1:7" ht="23.1" customHeight="1" x14ac:dyDescent="0.25">
      <c r="A91" s="62" t="s">
        <v>21</v>
      </c>
      <c r="B91" s="62"/>
      <c r="C91" s="22">
        <v>731.97</v>
      </c>
      <c r="D91" s="22"/>
      <c r="E91" s="23" t="s">
        <v>17</v>
      </c>
      <c r="F91" s="24">
        <f t="shared" si="2"/>
        <v>0</v>
      </c>
      <c r="G91" s="63"/>
    </row>
    <row r="92" spans="1:7" ht="45.95" customHeight="1" x14ac:dyDescent="0.25">
      <c r="A92" s="62" t="s">
        <v>22</v>
      </c>
      <c r="B92" s="62"/>
      <c r="C92" s="22">
        <v>652.6</v>
      </c>
      <c r="D92" s="22">
        <v>7.2</v>
      </c>
      <c r="E92" s="23" t="s">
        <v>17</v>
      </c>
      <c r="F92" s="24">
        <f t="shared" si="2"/>
        <v>4698.72</v>
      </c>
      <c r="G92" s="63"/>
    </row>
    <row r="93" spans="1:7" ht="23.1" customHeight="1" x14ac:dyDescent="0.25">
      <c r="A93" s="62" t="s">
        <v>23</v>
      </c>
      <c r="B93" s="62"/>
      <c r="C93" s="22">
        <v>526.99</v>
      </c>
      <c r="D93" s="22"/>
      <c r="E93" s="23" t="s">
        <v>17</v>
      </c>
      <c r="F93" s="24">
        <f t="shared" si="2"/>
        <v>0</v>
      </c>
      <c r="G93" s="63"/>
    </row>
    <row r="94" spans="1:7" ht="23.1" customHeight="1" x14ac:dyDescent="0.25">
      <c r="A94" s="62" t="s">
        <v>24</v>
      </c>
      <c r="B94" s="62"/>
      <c r="C94" s="22">
        <v>5438.99</v>
      </c>
      <c r="D94" s="22">
        <v>3.6</v>
      </c>
      <c r="E94" s="23" t="s">
        <v>17</v>
      </c>
      <c r="F94" s="24">
        <f t="shared" si="2"/>
        <v>19580.364000000001</v>
      </c>
      <c r="G94" s="63"/>
    </row>
    <row r="95" spans="1:7" ht="23.1" customHeight="1" x14ac:dyDescent="0.25">
      <c r="A95" s="62" t="s">
        <v>25</v>
      </c>
      <c r="B95" s="62"/>
      <c r="C95" s="22">
        <v>1672.77</v>
      </c>
      <c r="D95" s="22">
        <v>3.6</v>
      </c>
      <c r="E95" s="23" t="s">
        <v>17</v>
      </c>
      <c r="F95" s="24">
        <f t="shared" si="2"/>
        <v>6021.9719999999998</v>
      </c>
      <c r="G95" s="63"/>
    </row>
    <row r="96" spans="1:7" ht="23.1" customHeight="1" x14ac:dyDescent="0.25">
      <c r="A96" s="62" t="s">
        <v>26</v>
      </c>
      <c r="B96" s="62"/>
      <c r="C96" s="22">
        <v>548.24</v>
      </c>
      <c r="D96" s="22">
        <v>3.6</v>
      </c>
      <c r="E96" s="23" t="s">
        <v>17</v>
      </c>
      <c r="F96" s="24">
        <f>C96*D96</f>
        <v>1973.664</v>
      </c>
      <c r="G96" s="63"/>
    </row>
    <row r="97" spans="1:14" ht="23.1" customHeight="1" x14ac:dyDescent="0.25">
      <c r="A97" s="62" t="s">
        <v>27</v>
      </c>
      <c r="B97" s="62"/>
      <c r="C97" s="22">
        <v>340.74</v>
      </c>
      <c r="D97" s="22">
        <v>36</v>
      </c>
      <c r="E97" s="23" t="s">
        <v>17</v>
      </c>
      <c r="F97" s="24">
        <f>C97*D97</f>
        <v>12266.64</v>
      </c>
      <c r="G97" s="63"/>
    </row>
    <row r="98" spans="1:14" ht="23.1" customHeight="1" x14ac:dyDescent="0.25">
      <c r="A98" s="4"/>
      <c r="B98" s="25"/>
      <c r="C98" s="25"/>
      <c r="D98" s="26"/>
      <c r="E98" s="26"/>
      <c r="F98" s="7"/>
      <c r="G98" s="27"/>
    </row>
    <row r="99" spans="1:14" ht="23.1" customHeight="1" x14ac:dyDescent="0.25">
      <c r="A99" s="4"/>
      <c r="B99" s="5" t="s">
        <v>28</v>
      </c>
      <c r="C99" s="6"/>
      <c r="D99" s="4"/>
      <c r="E99" s="4"/>
      <c r="F99" s="7"/>
      <c r="G99" s="3"/>
    </row>
    <row r="100" spans="1:14" ht="23.1" customHeight="1" x14ac:dyDescent="0.25">
      <c r="A100" s="4"/>
      <c r="B100" s="66" t="s">
        <v>29</v>
      </c>
      <c r="C100" s="28" t="s">
        <v>30</v>
      </c>
      <c r="D100" s="29">
        <f>IF(F88&gt;0,ROUND((F88+C81)/C81,2),0)</f>
        <v>1.05</v>
      </c>
      <c r="E100" s="29"/>
      <c r="F100" s="8"/>
      <c r="G100" s="3"/>
    </row>
    <row r="101" spans="1:14" ht="23.1" customHeight="1" x14ac:dyDescent="0.25">
      <c r="A101" s="4"/>
      <c r="B101" s="66"/>
      <c r="C101" s="28" t="s">
        <v>31</v>
      </c>
      <c r="D101" s="29">
        <f>IF(SUM(F89:F90)&gt;0,ROUND((F89+F90+C81)/C81,2),0)</f>
        <v>1.01</v>
      </c>
      <c r="E101" s="29"/>
      <c r="F101" s="30"/>
      <c r="G101" s="31"/>
    </row>
    <row r="102" spans="1:14" ht="23.1" customHeight="1" x14ac:dyDescent="0.25">
      <c r="A102" s="4"/>
      <c r="B102" s="66"/>
      <c r="C102" s="28" t="s">
        <v>32</v>
      </c>
      <c r="D102" s="29">
        <f>IF(F91&gt;0,ROUND((F91+C81)/C81,2),0)</f>
        <v>0</v>
      </c>
      <c r="E102" s="8"/>
      <c r="F102" s="30"/>
      <c r="G102" s="3"/>
    </row>
    <row r="103" spans="1:14" ht="23.1" customHeight="1" x14ac:dyDescent="0.25">
      <c r="A103" s="4"/>
      <c r="B103" s="66"/>
      <c r="C103" s="32" t="s">
        <v>33</v>
      </c>
      <c r="D103" s="33">
        <f>IF(SUM(F92:F97)&gt;0,ROUND((SUM(F92:F97)+C81)/C81,2),0)</f>
        <v>4.0999999999999996</v>
      </c>
      <c r="E103" s="8"/>
      <c r="F103" s="30"/>
      <c r="G103" s="3"/>
    </row>
    <row r="104" spans="1:14" ht="23.1" customHeight="1" x14ac:dyDescent="0.25">
      <c r="A104" s="4"/>
      <c r="B104" s="4"/>
      <c r="C104" s="34" t="s">
        <v>34</v>
      </c>
      <c r="D104" s="35">
        <f>SUM(D100:D103)-IF(VALUE(COUNTIF(D100:D103,"&gt;0"))=4,3,0)-IF(VALUE(COUNTIF(D100:D103,"&gt;0"))=3,2,0)-IF(VALUE(COUNTIF(D100:D103,"&gt;0"))=2,1,0)</f>
        <v>4.16</v>
      </c>
      <c r="E104" s="36"/>
      <c r="F104" s="7"/>
      <c r="G104" s="3"/>
    </row>
    <row r="105" spans="1:14" ht="23.1" customHeight="1" x14ac:dyDescent="0.25">
      <c r="A105" s="4"/>
      <c r="B105" s="4"/>
      <c r="C105" s="4"/>
      <c r="D105" s="37"/>
      <c r="E105" s="4"/>
      <c r="F105" s="7"/>
      <c r="G105" s="3"/>
    </row>
    <row r="106" spans="1:14" ht="23.1" customHeight="1" x14ac:dyDescent="0.35">
      <c r="A106" s="38"/>
      <c r="B106" s="39" t="s">
        <v>35</v>
      </c>
      <c r="C106" s="64">
        <f>D104*C81</f>
        <v>59795.840000000004</v>
      </c>
      <c r="D106" s="64"/>
      <c r="E106" s="4"/>
      <c r="F106" s="7"/>
      <c r="G106" s="3"/>
    </row>
    <row r="107" spans="1:14" ht="23.1" customHeight="1" x14ac:dyDescent="0.3">
      <c r="A107" s="4"/>
      <c r="B107" s="40" t="s">
        <v>36</v>
      </c>
      <c r="C107" s="65">
        <f>C106/C80</f>
        <v>82.250123796423665</v>
      </c>
      <c r="D107" s="65"/>
      <c r="E107" s="4"/>
      <c r="F107" s="4"/>
      <c r="G107" s="41"/>
    </row>
    <row r="109" spans="1:14" ht="54.95" customHeight="1" x14ac:dyDescent="0.8">
      <c r="A109" s="46" t="s">
        <v>50</v>
      </c>
      <c r="B109" s="46"/>
      <c r="C109" s="46"/>
      <c r="D109" s="46"/>
      <c r="E109" s="46"/>
      <c r="F109" s="46"/>
      <c r="G109" s="46"/>
      <c r="H109" s="2"/>
      <c r="I109" s="2"/>
      <c r="J109" s="2"/>
      <c r="K109" s="2"/>
      <c r="L109" s="2"/>
      <c r="M109" s="2"/>
      <c r="N109" s="2"/>
    </row>
    <row r="110" spans="1:14" ht="45.95" customHeight="1" x14ac:dyDescent="0.45">
      <c r="A110" s="47" t="s">
        <v>0</v>
      </c>
      <c r="B110" s="47"/>
      <c r="C110" s="47"/>
      <c r="D110" s="47"/>
      <c r="E110" s="47"/>
      <c r="F110" s="47"/>
      <c r="G110" s="3"/>
      <c r="H110" s="2"/>
      <c r="I110" s="2"/>
      <c r="J110" s="2"/>
      <c r="K110" s="2"/>
      <c r="L110" s="2"/>
      <c r="M110" s="2"/>
      <c r="N110" s="2"/>
    </row>
    <row r="111" spans="1:14" ht="30" customHeight="1" x14ac:dyDescent="0.25">
      <c r="A111" s="4"/>
      <c r="B111" s="5" t="s">
        <v>1</v>
      </c>
      <c r="C111" s="6"/>
      <c r="D111" s="4"/>
      <c r="E111" s="4"/>
      <c r="F111" s="7"/>
      <c r="G111" s="3"/>
    </row>
    <row r="112" spans="1:14" ht="23.1" customHeight="1" x14ac:dyDescent="0.25">
      <c r="A112" s="8"/>
      <c r="B112" s="48" t="s">
        <v>3</v>
      </c>
      <c r="C112" s="51" t="s">
        <v>4</v>
      </c>
      <c r="D112" s="52"/>
      <c r="E112" s="52"/>
      <c r="F112" s="53"/>
      <c r="G112" s="9"/>
    </row>
    <row r="113" spans="1:7" ht="23.1" customHeight="1" x14ac:dyDescent="0.25">
      <c r="A113" s="8"/>
      <c r="B113" s="49"/>
      <c r="C113" s="51" t="s">
        <v>58</v>
      </c>
      <c r="D113" s="52"/>
      <c r="E113" s="52"/>
      <c r="F113" s="53"/>
      <c r="G113" s="9"/>
    </row>
    <row r="114" spans="1:7" ht="23.1" customHeight="1" x14ac:dyDescent="0.25">
      <c r="A114" s="8"/>
      <c r="B114" s="50"/>
      <c r="C114" s="51" t="s">
        <v>65</v>
      </c>
      <c r="D114" s="52"/>
      <c r="E114" s="52"/>
      <c r="F114" s="53"/>
      <c r="G114" s="9"/>
    </row>
    <row r="115" spans="1:7" ht="23.1" customHeight="1" x14ac:dyDescent="0.25">
      <c r="A115" s="4"/>
      <c r="B115" s="10" t="s">
        <v>5</v>
      </c>
      <c r="C115" s="45">
        <v>3.5</v>
      </c>
      <c r="D115" s="11"/>
      <c r="E115" s="8"/>
      <c r="F115" s="7"/>
      <c r="G115" s="3"/>
    </row>
    <row r="116" spans="1:7" ht="23.1" customHeight="1" x14ac:dyDescent="0.25">
      <c r="A116" s="4"/>
      <c r="B116" s="12" t="s">
        <v>6</v>
      </c>
      <c r="C116" s="13">
        <v>1008</v>
      </c>
      <c r="D116" s="54" t="s">
        <v>7</v>
      </c>
      <c r="E116" s="55"/>
      <c r="F116" s="58">
        <f>C117/C116</f>
        <v>31.326388888888889</v>
      </c>
      <c r="G116" s="3"/>
    </row>
    <row r="117" spans="1:7" ht="23.1" customHeight="1" x14ac:dyDescent="0.25">
      <c r="A117" s="4"/>
      <c r="B117" s="12" t="s">
        <v>8</v>
      </c>
      <c r="C117" s="14">
        <v>31577</v>
      </c>
      <c r="D117" s="56"/>
      <c r="E117" s="57"/>
      <c r="F117" s="59"/>
      <c r="G117" s="3"/>
    </row>
    <row r="118" spans="1:7" ht="23.1" customHeight="1" x14ac:dyDescent="0.25">
      <c r="A118" s="4"/>
      <c r="B118" s="15"/>
      <c r="C118" s="16"/>
      <c r="D118" s="17"/>
      <c r="E118" s="4"/>
      <c r="F118" s="7"/>
      <c r="G118" s="3"/>
    </row>
    <row r="119" spans="1:7" ht="23.1" customHeight="1" x14ac:dyDescent="0.25">
      <c r="A119" s="4"/>
      <c r="B119" s="18" t="s">
        <v>9</v>
      </c>
      <c r="C119" s="19" t="s">
        <v>38</v>
      </c>
      <c r="D119" s="4"/>
      <c r="E119" s="4"/>
      <c r="F119" s="7"/>
      <c r="G119" s="3"/>
    </row>
    <row r="120" spans="1:7" ht="23.1" customHeight="1" x14ac:dyDescent="0.25">
      <c r="A120" s="4"/>
      <c r="B120" s="18" t="s">
        <v>2</v>
      </c>
      <c r="C120" s="19">
        <v>55</v>
      </c>
      <c r="D120" s="4"/>
      <c r="E120" s="4"/>
      <c r="F120" s="7"/>
      <c r="G120" s="3"/>
    </row>
    <row r="121" spans="1:7" ht="23.1" customHeight="1" x14ac:dyDescent="0.25">
      <c r="A121" s="4"/>
      <c r="B121" s="18" t="s">
        <v>10</v>
      </c>
      <c r="C121" s="20" t="s">
        <v>11</v>
      </c>
      <c r="D121" s="4"/>
      <c r="E121" s="4"/>
      <c r="F121" s="7"/>
      <c r="G121" s="3"/>
    </row>
    <row r="122" spans="1:7" ht="23.1" customHeight="1" x14ac:dyDescent="0.25">
      <c r="A122" s="4"/>
      <c r="B122" s="4"/>
      <c r="C122" s="4"/>
      <c r="D122" s="4"/>
      <c r="E122" s="4"/>
      <c r="F122" s="7"/>
      <c r="G122" s="3"/>
    </row>
    <row r="123" spans="1:7" ht="50.1" customHeight="1" x14ac:dyDescent="0.25">
      <c r="A123" s="60" t="s">
        <v>12</v>
      </c>
      <c r="B123" s="60"/>
      <c r="C123" s="21" t="s">
        <v>13</v>
      </c>
      <c r="D123" s="61" t="s">
        <v>14</v>
      </c>
      <c r="E123" s="61"/>
      <c r="F123" s="21" t="s">
        <v>15</v>
      </c>
      <c r="G123" s="3"/>
    </row>
    <row r="124" spans="1:7" ht="23.1" customHeight="1" x14ac:dyDescent="0.25">
      <c r="A124" s="62" t="s">
        <v>16</v>
      </c>
      <c r="B124" s="62"/>
      <c r="C124" s="22">
        <v>191.3</v>
      </c>
      <c r="D124" s="22">
        <v>3.5</v>
      </c>
      <c r="E124" s="23" t="s">
        <v>17</v>
      </c>
      <c r="F124" s="24">
        <f t="shared" ref="F124:F131" si="3">C124*D124</f>
        <v>669.55000000000007</v>
      </c>
      <c r="G124" s="63"/>
    </row>
    <row r="125" spans="1:7" ht="23.1" customHeight="1" x14ac:dyDescent="0.25">
      <c r="A125" s="62" t="s">
        <v>18</v>
      </c>
      <c r="B125" s="62"/>
      <c r="C125" s="22">
        <v>97.44</v>
      </c>
      <c r="D125" s="22">
        <v>0.9</v>
      </c>
      <c r="E125" s="23" t="s">
        <v>19</v>
      </c>
      <c r="F125" s="24">
        <f t="shared" si="3"/>
        <v>87.695999999999998</v>
      </c>
      <c r="G125" s="63"/>
    </row>
    <row r="126" spans="1:7" ht="23.1" customHeight="1" x14ac:dyDescent="0.25">
      <c r="A126" s="62" t="s">
        <v>20</v>
      </c>
      <c r="B126" s="62"/>
      <c r="C126" s="22">
        <v>151.63</v>
      </c>
      <c r="D126" s="22">
        <v>0.9</v>
      </c>
      <c r="E126" s="23" t="s">
        <v>19</v>
      </c>
      <c r="F126" s="24">
        <f t="shared" si="3"/>
        <v>136.46700000000001</v>
      </c>
      <c r="G126" s="63"/>
    </row>
    <row r="127" spans="1:7" ht="23.1" customHeight="1" x14ac:dyDescent="0.25">
      <c r="A127" s="62" t="s">
        <v>21</v>
      </c>
      <c r="B127" s="62"/>
      <c r="C127" s="22">
        <v>731.97</v>
      </c>
      <c r="D127" s="22"/>
      <c r="E127" s="23" t="s">
        <v>17</v>
      </c>
      <c r="F127" s="24">
        <f t="shared" si="3"/>
        <v>0</v>
      </c>
      <c r="G127" s="63"/>
    </row>
    <row r="128" spans="1:7" ht="45.95" customHeight="1" x14ac:dyDescent="0.25">
      <c r="A128" s="62" t="s">
        <v>22</v>
      </c>
      <c r="B128" s="62"/>
      <c r="C128" s="22">
        <v>652.6</v>
      </c>
      <c r="D128" s="22">
        <v>7</v>
      </c>
      <c r="E128" s="23" t="s">
        <v>17</v>
      </c>
      <c r="F128" s="24">
        <f t="shared" si="3"/>
        <v>4568.2</v>
      </c>
      <c r="G128" s="63"/>
    </row>
    <row r="129" spans="1:7" ht="23.1" customHeight="1" x14ac:dyDescent="0.25">
      <c r="A129" s="62" t="s">
        <v>23</v>
      </c>
      <c r="B129" s="62"/>
      <c r="C129" s="22">
        <v>526.99</v>
      </c>
      <c r="D129" s="22"/>
      <c r="E129" s="23" t="s">
        <v>17</v>
      </c>
      <c r="F129" s="24">
        <f t="shared" si="3"/>
        <v>0</v>
      </c>
      <c r="G129" s="63"/>
    </row>
    <row r="130" spans="1:7" ht="23.1" customHeight="1" x14ac:dyDescent="0.25">
      <c r="A130" s="62" t="s">
        <v>24</v>
      </c>
      <c r="B130" s="62"/>
      <c r="C130" s="22">
        <v>5438.99</v>
      </c>
      <c r="D130" s="22">
        <v>3.5</v>
      </c>
      <c r="E130" s="23" t="s">
        <v>17</v>
      </c>
      <c r="F130" s="24">
        <f t="shared" si="3"/>
        <v>19036.465</v>
      </c>
      <c r="G130" s="63"/>
    </row>
    <row r="131" spans="1:7" ht="23.1" customHeight="1" x14ac:dyDescent="0.25">
      <c r="A131" s="62" t="s">
        <v>25</v>
      </c>
      <c r="B131" s="62"/>
      <c r="C131" s="22">
        <v>1672.77</v>
      </c>
      <c r="D131" s="22">
        <v>3.5</v>
      </c>
      <c r="E131" s="23" t="s">
        <v>17</v>
      </c>
      <c r="F131" s="24">
        <f t="shared" si="3"/>
        <v>5854.6949999999997</v>
      </c>
      <c r="G131" s="63"/>
    </row>
    <row r="132" spans="1:7" ht="23.1" customHeight="1" x14ac:dyDescent="0.25">
      <c r="A132" s="62" t="s">
        <v>26</v>
      </c>
      <c r="B132" s="62"/>
      <c r="C132" s="22">
        <v>548.24</v>
      </c>
      <c r="D132" s="22">
        <v>3.5</v>
      </c>
      <c r="E132" s="23" t="s">
        <v>17</v>
      </c>
      <c r="F132" s="24">
        <f>C132*D132</f>
        <v>1918.8400000000001</v>
      </c>
      <c r="G132" s="63"/>
    </row>
    <row r="133" spans="1:7" ht="23.1" customHeight="1" x14ac:dyDescent="0.25">
      <c r="A133" s="62" t="s">
        <v>27</v>
      </c>
      <c r="B133" s="62"/>
      <c r="C133" s="22">
        <v>340.74</v>
      </c>
      <c r="D133" s="22">
        <v>35</v>
      </c>
      <c r="E133" s="23" t="s">
        <v>17</v>
      </c>
      <c r="F133" s="24">
        <f>C133*D133</f>
        <v>11925.9</v>
      </c>
      <c r="G133" s="63"/>
    </row>
    <row r="134" spans="1:7" ht="23.1" customHeight="1" x14ac:dyDescent="0.25">
      <c r="A134" s="4"/>
      <c r="B134" s="25"/>
      <c r="C134" s="25"/>
      <c r="D134" s="26"/>
      <c r="E134" s="26"/>
      <c r="F134" s="7"/>
      <c r="G134" s="27"/>
    </row>
    <row r="135" spans="1:7" ht="23.1" customHeight="1" x14ac:dyDescent="0.25">
      <c r="A135" s="4"/>
      <c r="B135" s="5" t="s">
        <v>28</v>
      </c>
      <c r="C135" s="6"/>
      <c r="D135" s="4"/>
      <c r="E135" s="4"/>
      <c r="F135" s="7"/>
      <c r="G135" s="3"/>
    </row>
    <row r="136" spans="1:7" ht="23.1" customHeight="1" x14ac:dyDescent="0.25">
      <c r="A136" s="4"/>
      <c r="B136" s="66" t="s">
        <v>29</v>
      </c>
      <c r="C136" s="28" t="s">
        <v>30</v>
      </c>
      <c r="D136" s="29">
        <f>IF(F124&gt;0,ROUND((F124+C117)/C117,2),0)</f>
        <v>1.02</v>
      </c>
      <c r="E136" s="29"/>
      <c r="F136" s="8"/>
      <c r="G136" s="3"/>
    </row>
    <row r="137" spans="1:7" ht="23.1" customHeight="1" x14ac:dyDescent="0.25">
      <c r="A137" s="4"/>
      <c r="B137" s="66"/>
      <c r="C137" s="28" t="s">
        <v>31</v>
      </c>
      <c r="D137" s="29">
        <f>IF(SUM(F125:F126)&gt;0,ROUND((F125+F126+C117)/C117,2),0)</f>
        <v>1.01</v>
      </c>
      <c r="E137" s="29"/>
      <c r="F137" s="30"/>
      <c r="G137" s="31"/>
    </row>
    <row r="138" spans="1:7" ht="23.1" customHeight="1" x14ac:dyDescent="0.25">
      <c r="A138" s="4"/>
      <c r="B138" s="66"/>
      <c r="C138" s="28" t="s">
        <v>32</v>
      </c>
      <c r="D138" s="29">
        <f>IF(F127&gt;0,ROUND((F127+C117)/C117,2),0)</f>
        <v>0</v>
      </c>
      <c r="E138" s="8"/>
      <c r="F138" s="30"/>
      <c r="G138" s="3"/>
    </row>
    <row r="139" spans="1:7" ht="23.1" customHeight="1" x14ac:dyDescent="0.25">
      <c r="A139" s="4"/>
      <c r="B139" s="66"/>
      <c r="C139" s="32" t="s">
        <v>33</v>
      </c>
      <c r="D139" s="33">
        <f>IF(SUM(F128:F133)&gt;0,ROUND((SUM(F128:F133)+C117)/C117,2),0)</f>
        <v>2.37</v>
      </c>
      <c r="E139" s="8"/>
      <c r="F139" s="30"/>
      <c r="G139" s="3"/>
    </row>
    <row r="140" spans="1:7" ht="23.1" customHeight="1" x14ac:dyDescent="0.25">
      <c r="A140" s="4"/>
      <c r="B140" s="4"/>
      <c r="C140" s="34" t="s">
        <v>34</v>
      </c>
      <c r="D140" s="35">
        <f>SUM(D136:D139)-IF(VALUE(COUNTIF(D136:D139,"&gt;0"))=4,3,0)-IF(VALUE(COUNTIF(D136:D139,"&gt;0"))=3,2,0)-IF(VALUE(COUNTIF(D136:D139,"&gt;0"))=2,1,0)</f>
        <v>2.4000000000000004</v>
      </c>
      <c r="E140" s="36"/>
      <c r="F140" s="7"/>
      <c r="G140" s="3"/>
    </row>
    <row r="141" spans="1:7" ht="23.1" customHeight="1" x14ac:dyDescent="0.25">
      <c r="A141" s="4"/>
      <c r="B141" s="4"/>
      <c r="C141" s="4"/>
      <c r="D141" s="37"/>
      <c r="E141" s="4"/>
      <c r="F141" s="7"/>
      <c r="G141" s="3"/>
    </row>
    <row r="142" spans="1:7" ht="23.1" customHeight="1" x14ac:dyDescent="0.35">
      <c r="A142" s="38"/>
      <c r="B142" s="39" t="s">
        <v>35</v>
      </c>
      <c r="C142" s="64">
        <f>D140*C117</f>
        <v>75784.800000000017</v>
      </c>
      <c r="D142" s="64"/>
      <c r="E142" s="4"/>
      <c r="F142" s="7"/>
      <c r="G142" s="3"/>
    </row>
    <row r="143" spans="1:7" ht="23.1" customHeight="1" x14ac:dyDescent="0.3">
      <c r="A143" s="4"/>
      <c r="B143" s="40" t="s">
        <v>36</v>
      </c>
      <c r="C143" s="65">
        <f>C142/C116</f>
        <v>75.183333333333351</v>
      </c>
      <c r="D143" s="65"/>
      <c r="E143" s="4"/>
      <c r="F143" s="4"/>
      <c r="G143" s="41"/>
    </row>
    <row r="145" spans="1:14" ht="54.95" customHeight="1" x14ac:dyDescent="0.8">
      <c r="A145" s="46" t="s">
        <v>51</v>
      </c>
      <c r="B145" s="46"/>
      <c r="C145" s="46"/>
      <c r="D145" s="46"/>
      <c r="E145" s="46"/>
      <c r="F145" s="46"/>
      <c r="G145" s="46"/>
      <c r="H145" s="2"/>
      <c r="I145" s="2"/>
      <c r="J145" s="2"/>
      <c r="K145" s="2"/>
      <c r="L145" s="2"/>
      <c r="M145" s="2"/>
      <c r="N145" s="2"/>
    </row>
    <row r="146" spans="1:14" ht="45.95" customHeight="1" x14ac:dyDescent="0.45">
      <c r="A146" s="47" t="s">
        <v>0</v>
      </c>
      <c r="B146" s="47"/>
      <c r="C146" s="47"/>
      <c r="D146" s="47"/>
      <c r="E146" s="47"/>
      <c r="F146" s="47"/>
      <c r="G146" s="3"/>
      <c r="H146" s="2"/>
      <c r="I146" s="2"/>
      <c r="J146" s="2"/>
      <c r="K146" s="2"/>
      <c r="L146" s="2"/>
      <c r="M146" s="2"/>
      <c r="N146" s="2"/>
    </row>
    <row r="147" spans="1:14" ht="30" customHeight="1" x14ac:dyDescent="0.25">
      <c r="A147" s="4"/>
      <c r="B147" s="5" t="s">
        <v>1</v>
      </c>
      <c r="C147" s="6"/>
      <c r="D147" s="4"/>
      <c r="E147" s="4"/>
      <c r="F147" s="7"/>
      <c r="G147" s="3"/>
    </row>
    <row r="148" spans="1:14" ht="23.1" customHeight="1" x14ac:dyDescent="0.25">
      <c r="A148" s="8"/>
      <c r="B148" s="48" t="s">
        <v>3</v>
      </c>
      <c r="C148" s="51" t="s">
        <v>4</v>
      </c>
      <c r="D148" s="52"/>
      <c r="E148" s="52"/>
      <c r="F148" s="53"/>
      <c r="G148" s="9"/>
    </row>
    <row r="149" spans="1:14" ht="23.1" customHeight="1" x14ac:dyDescent="0.25">
      <c r="A149" s="8"/>
      <c r="B149" s="49"/>
      <c r="C149" s="51" t="s">
        <v>59</v>
      </c>
      <c r="D149" s="52"/>
      <c r="E149" s="52"/>
      <c r="F149" s="53"/>
      <c r="G149" s="9"/>
    </row>
    <row r="150" spans="1:14" ht="23.1" customHeight="1" x14ac:dyDescent="0.25">
      <c r="A150" s="8"/>
      <c r="B150" s="50"/>
      <c r="C150" s="51" t="s">
        <v>66</v>
      </c>
      <c r="D150" s="52"/>
      <c r="E150" s="52"/>
      <c r="F150" s="53"/>
      <c r="G150" s="9"/>
    </row>
    <row r="151" spans="1:14" ht="23.1" customHeight="1" x14ac:dyDescent="0.25">
      <c r="A151" s="4"/>
      <c r="B151" s="10" t="s">
        <v>5</v>
      </c>
      <c r="C151" s="45">
        <v>3</v>
      </c>
      <c r="D151" s="11"/>
      <c r="E151" s="8"/>
      <c r="F151" s="7"/>
      <c r="G151" s="3"/>
    </row>
    <row r="152" spans="1:14" ht="23.1" customHeight="1" x14ac:dyDescent="0.25">
      <c r="A152" s="4"/>
      <c r="B152" s="12" t="s">
        <v>6</v>
      </c>
      <c r="C152" s="13">
        <v>651</v>
      </c>
      <c r="D152" s="54" t="s">
        <v>7</v>
      </c>
      <c r="E152" s="55"/>
      <c r="F152" s="58">
        <f>C153/C152</f>
        <v>39.778801843317972</v>
      </c>
      <c r="G152" s="3"/>
    </row>
    <row r="153" spans="1:14" ht="23.1" customHeight="1" x14ac:dyDescent="0.25">
      <c r="A153" s="4"/>
      <c r="B153" s="12" t="s">
        <v>8</v>
      </c>
      <c r="C153" s="14">
        <v>25896</v>
      </c>
      <c r="D153" s="56"/>
      <c r="E153" s="57"/>
      <c r="F153" s="59"/>
      <c r="G153" s="3"/>
    </row>
    <row r="154" spans="1:14" ht="23.1" customHeight="1" x14ac:dyDescent="0.25">
      <c r="A154" s="4"/>
      <c r="B154" s="15"/>
      <c r="C154" s="16"/>
      <c r="D154" s="17"/>
      <c r="E154" s="4"/>
      <c r="F154" s="7"/>
      <c r="G154" s="3"/>
    </row>
    <row r="155" spans="1:14" ht="23.1" customHeight="1" x14ac:dyDescent="0.25">
      <c r="A155" s="4"/>
      <c r="B155" s="18" t="s">
        <v>9</v>
      </c>
      <c r="C155" s="19" t="s">
        <v>41</v>
      </c>
      <c r="D155" s="4"/>
      <c r="E155" s="4"/>
      <c r="F155" s="7"/>
      <c r="G155" s="3"/>
    </row>
    <row r="156" spans="1:14" ht="23.1" customHeight="1" x14ac:dyDescent="0.25">
      <c r="A156" s="4"/>
      <c r="B156" s="18" t="s">
        <v>2</v>
      </c>
      <c r="C156" s="19">
        <v>55</v>
      </c>
      <c r="D156" s="4"/>
      <c r="E156" s="4"/>
      <c r="F156" s="7"/>
      <c r="G156" s="3"/>
    </row>
    <row r="157" spans="1:14" ht="23.1" customHeight="1" x14ac:dyDescent="0.25">
      <c r="A157" s="4"/>
      <c r="B157" s="18" t="s">
        <v>10</v>
      </c>
      <c r="C157" s="20" t="s">
        <v>11</v>
      </c>
      <c r="D157" s="4"/>
      <c r="E157" s="4"/>
      <c r="F157" s="7"/>
      <c r="G157" s="3"/>
    </row>
    <row r="158" spans="1:14" ht="23.1" customHeight="1" x14ac:dyDescent="0.25">
      <c r="A158" s="4"/>
      <c r="B158" s="4"/>
      <c r="C158" s="4"/>
      <c r="D158" s="4"/>
      <c r="E158" s="4"/>
      <c r="F158" s="7"/>
      <c r="G158" s="3"/>
    </row>
    <row r="159" spans="1:14" ht="50.1" customHeight="1" x14ac:dyDescent="0.25">
      <c r="A159" s="60" t="s">
        <v>12</v>
      </c>
      <c r="B159" s="60"/>
      <c r="C159" s="21" t="s">
        <v>13</v>
      </c>
      <c r="D159" s="61" t="s">
        <v>14</v>
      </c>
      <c r="E159" s="61"/>
      <c r="F159" s="21" t="s">
        <v>15</v>
      </c>
      <c r="G159" s="3"/>
    </row>
    <row r="160" spans="1:14" ht="23.1" customHeight="1" x14ac:dyDescent="0.25">
      <c r="A160" s="62" t="s">
        <v>16</v>
      </c>
      <c r="B160" s="62"/>
      <c r="C160" s="22">
        <v>191.3</v>
      </c>
      <c r="D160" s="22">
        <v>3</v>
      </c>
      <c r="E160" s="23" t="s">
        <v>17</v>
      </c>
      <c r="F160" s="24">
        <f t="shared" ref="F160:F167" si="4">C160*D160</f>
        <v>573.90000000000009</v>
      </c>
      <c r="G160" s="63"/>
    </row>
    <row r="161" spans="1:7" ht="23.1" customHeight="1" x14ac:dyDescent="0.25">
      <c r="A161" s="62" t="s">
        <v>18</v>
      </c>
      <c r="B161" s="62"/>
      <c r="C161" s="22">
        <v>97.44</v>
      </c>
      <c r="D161" s="22">
        <v>0.8</v>
      </c>
      <c r="E161" s="23" t="s">
        <v>19</v>
      </c>
      <c r="F161" s="24">
        <f t="shared" si="4"/>
        <v>77.951999999999998</v>
      </c>
      <c r="G161" s="63"/>
    </row>
    <row r="162" spans="1:7" ht="23.1" customHeight="1" x14ac:dyDescent="0.25">
      <c r="A162" s="62" t="s">
        <v>20</v>
      </c>
      <c r="B162" s="62"/>
      <c r="C162" s="22">
        <v>151.63</v>
      </c>
      <c r="D162" s="22">
        <v>0.8</v>
      </c>
      <c r="E162" s="23" t="s">
        <v>19</v>
      </c>
      <c r="F162" s="24">
        <f t="shared" si="4"/>
        <v>121.304</v>
      </c>
      <c r="G162" s="63"/>
    </row>
    <row r="163" spans="1:7" ht="23.1" customHeight="1" x14ac:dyDescent="0.25">
      <c r="A163" s="62" t="s">
        <v>21</v>
      </c>
      <c r="B163" s="62"/>
      <c r="C163" s="22">
        <v>731.97</v>
      </c>
      <c r="D163" s="22"/>
      <c r="E163" s="23" t="s">
        <v>17</v>
      </c>
      <c r="F163" s="24">
        <f t="shared" si="4"/>
        <v>0</v>
      </c>
      <c r="G163" s="63"/>
    </row>
    <row r="164" spans="1:7" ht="45.95" customHeight="1" x14ac:dyDescent="0.25">
      <c r="A164" s="62" t="s">
        <v>22</v>
      </c>
      <c r="B164" s="62"/>
      <c r="C164" s="22">
        <v>652.6</v>
      </c>
      <c r="D164" s="22">
        <v>6</v>
      </c>
      <c r="E164" s="23" t="s">
        <v>17</v>
      </c>
      <c r="F164" s="24">
        <f t="shared" si="4"/>
        <v>3915.6000000000004</v>
      </c>
      <c r="G164" s="63"/>
    </row>
    <row r="165" spans="1:7" ht="23.1" customHeight="1" x14ac:dyDescent="0.25">
      <c r="A165" s="62" t="s">
        <v>23</v>
      </c>
      <c r="B165" s="62"/>
      <c r="C165" s="22">
        <v>526.99</v>
      </c>
      <c r="D165" s="22"/>
      <c r="E165" s="23" t="s">
        <v>17</v>
      </c>
      <c r="F165" s="24">
        <f t="shared" si="4"/>
        <v>0</v>
      </c>
      <c r="G165" s="63"/>
    </row>
    <row r="166" spans="1:7" ht="23.1" customHeight="1" x14ac:dyDescent="0.25">
      <c r="A166" s="62" t="s">
        <v>24</v>
      </c>
      <c r="B166" s="62"/>
      <c r="C166" s="22">
        <v>5438.99</v>
      </c>
      <c r="D166" s="22">
        <v>3</v>
      </c>
      <c r="E166" s="23" t="s">
        <v>17</v>
      </c>
      <c r="F166" s="24">
        <f t="shared" si="4"/>
        <v>16316.97</v>
      </c>
      <c r="G166" s="63"/>
    </row>
    <row r="167" spans="1:7" ht="23.1" customHeight="1" x14ac:dyDescent="0.25">
      <c r="A167" s="62" t="s">
        <v>25</v>
      </c>
      <c r="B167" s="62"/>
      <c r="C167" s="22">
        <v>1672.77</v>
      </c>
      <c r="D167" s="22">
        <v>3</v>
      </c>
      <c r="E167" s="23" t="s">
        <v>17</v>
      </c>
      <c r="F167" s="24">
        <f t="shared" si="4"/>
        <v>5018.3099999999995</v>
      </c>
      <c r="G167" s="63"/>
    </row>
    <row r="168" spans="1:7" ht="23.1" customHeight="1" x14ac:dyDescent="0.25">
      <c r="A168" s="62" t="s">
        <v>26</v>
      </c>
      <c r="B168" s="62"/>
      <c r="C168" s="22">
        <v>548.24</v>
      </c>
      <c r="D168" s="22">
        <v>3</v>
      </c>
      <c r="E168" s="23" t="s">
        <v>17</v>
      </c>
      <c r="F168" s="24">
        <f>C168*D168</f>
        <v>1644.72</v>
      </c>
      <c r="G168" s="63"/>
    </row>
    <row r="169" spans="1:7" ht="23.1" customHeight="1" x14ac:dyDescent="0.25">
      <c r="A169" s="62" t="s">
        <v>27</v>
      </c>
      <c r="B169" s="62"/>
      <c r="C169" s="22">
        <v>340.74</v>
      </c>
      <c r="D169" s="22">
        <v>30</v>
      </c>
      <c r="E169" s="23" t="s">
        <v>17</v>
      </c>
      <c r="F169" s="24">
        <f>C169*D169</f>
        <v>10222.200000000001</v>
      </c>
      <c r="G169" s="63"/>
    </row>
    <row r="170" spans="1:7" ht="23.1" customHeight="1" x14ac:dyDescent="0.25">
      <c r="A170" s="4"/>
      <c r="B170" s="25"/>
      <c r="C170" s="25"/>
      <c r="D170" s="26"/>
      <c r="E170" s="26"/>
      <c r="F170" s="7"/>
      <c r="G170" s="27"/>
    </row>
    <row r="171" spans="1:7" ht="23.1" customHeight="1" x14ac:dyDescent="0.25">
      <c r="A171" s="4"/>
      <c r="B171" s="5" t="s">
        <v>28</v>
      </c>
      <c r="C171" s="6"/>
      <c r="D171" s="4"/>
      <c r="E171" s="4"/>
      <c r="F171" s="7"/>
      <c r="G171" s="3"/>
    </row>
    <row r="172" spans="1:7" ht="23.1" customHeight="1" x14ac:dyDescent="0.25">
      <c r="A172" s="4"/>
      <c r="B172" s="66" t="s">
        <v>29</v>
      </c>
      <c r="C172" s="28" t="s">
        <v>30</v>
      </c>
      <c r="D172" s="29">
        <f>IF(F160&gt;0,ROUND((F160+C153)/C153,2),0)</f>
        <v>1.02</v>
      </c>
      <c r="E172" s="29"/>
      <c r="F172" s="8"/>
      <c r="G172" s="3"/>
    </row>
    <row r="173" spans="1:7" ht="23.1" customHeight="1" x14ac:dyDescent="0.25">
      <c r="A173" s="4"/>
      <c r="B173" s="66"/>
      <c r="C173" s="28" t="s">
        <v>31</v>
      </c>
      <c r="D173" s="29">
        <f>IF(SUM(F161:F162)&gt;0,ROUND((F161+F162+C153)/C153,2),0)</f>
        <v>1.01</v>
      </c>
      <c r="E173" s="29"/>
      <c r="F173" s="30"/>
      <c r="G173" s="31"/>
    </row>
    <row r="174" spans="1:7" ht="23.1" customHeight="1" x14ac:dyDescent="0.25">
      <c r="A174" s="4"/>
      <c r="B174" s="66"/>
      <c r="C174" s="28" t="s">
        <v>32</v>
      </c>
      <c r="D174" s="29">
        <f>IF(F163&gt;0,ROUND((F163+C153)/C153,2),0)</f>
        <v>0</v>
      </c>
      <c r="E174" s="8"/>
      <c r="F174" s="30"/>
      <c r="G174" s="3"/>
    </row>
    <row r="175" spans="1:7" ht="23.1" customHeight="1" x14ac:dyDescent="0.25">
      <c r="A175" s="4"/>
      <c r="B175" s="66"/>
      <c r="C175" s="32" t="s">
        <v>33</v>
      </c>
      <c r="D175" s="33">
        <f>IF(SUM(F164:F169)&gt;0,ROUND((SUM(F164:F169)+C153)/C153,2),0)</f>
        <v>2.4300000000000002</v>
      </c>
      <c r="E175" s="8"/>
      <c r="F175" s="30"/>
      <c r="G175" s="3"/>
    </row>
    <row r="176" spans="1:7" ht="23.1" customHeight="1" x14ac:dyDescent="0.25">
      <c r="A176" s="4"/>
      <c r="B176" s="4"/>
      <c r="C176" s="34" t="s">
        <v>34</v>
      </c>
      <c r="D176" s="35">
        <f>SUM(D172:D175)-IF(VALUE(COUNTIF(D172:D175,"&gt;0"))=4,3,0)-IF(VALUE(COUNTIF(D172:D175,"&gt;0"))=3,2,0)-IF(VALUE(COUNTIF(D172:D175,"&gt;0"))=2,1,0)</f>
        <v>2.4600000000000009</v>
      </c>
      <c r="E176" s="36"/>
      <c r="F176" s="7"/>
      <c r="G176" s="3"/>
    </row>
    <row r="177" spans="1:14" ht="23.1" customHeight="1" x14ac:dyDescent="0.25">
      <c r="A177" s="4"/>
      <c r="B177" s="4"/>
      <c r="C177" s="4"/>
      <c r="D177" s="37"/>
      <c r="E177" s="4"/>
      <c r="F177" s="7"/>
      <c r="G177" s="3"/>
    </row>
    <row r="178" spans="1:14" ht="23.1" customHeight="1" x14ac:dyDescent="0.35">
      <c r="A178" s="38"/>
      <c r="B178" s="39" t="s">
        <v>35</v>
      </c>
      <c r="C178" s="64">
        <f>D176*C153</f>
        <v>63704.160000000025</v>
      </c>
      <c r="D178" s="64"/>
      <c r="E178" s="4"/>
      <c r="F178" s="7"/>
      <c r="G178" s="3"/>
    </row>
    <row r="179" spans="1:14" ht="23.1" customHeight="1" x14ac:dyDescent="0.3">
      <c r="A179" s="4"/>
      <c r="B179" s="40" t="s">
        <v>36</v>
      </c>
      <c r="C179" s="65">
        <f>C178/C152</f>
        <v>97.855852534562246</v>
      </c>
      <c r="D179" s="65"/>
      <c r="E179" s="4"/>
      <c r="F179" s="4"/>
      <c r="G179" s="41"/>
    </row>
    <row r="181" spans="1:14" ht="54.95" customHeight="1" x14ac:dyDescent="0.8">
      <c r="A181" s="46" t="s">
        <v>52</v>
      </c>
      <c r="B181" s="46"/>
      <c r="C181" s="46"/>
      <c r="D181" s="46"/>
      <c r="E181" s="46"/>
      <c r="F181" s="46"/>
      <c r="G181" s="46"/>
      <c r="H181" s="2"/>
      <c r="I181" s="2"/>
      <c r="J181" s="2"/>
      <c r="K181" s="2"/>
      <c r="L181" s="2"/>
      <c r="M181" s="2"/>
      <c r="N181" s="2"/>
    </row>
    <row r="182" spans="1:14" ht="45.95" customHeight="1" x14ac:dyDescent="0.45">
      <c r="A182" s="47" t="s">
        <v>0</v>
      </c>
      <c r="B182" s="47"/>
      <c r="C182" s="47"/>
      <c r="D182" s="47"/>
      <c r="E182" s="47"/>
      <c r="F182" s="47"/>
      <c r="G182" s="3"/>
      <c r="H182" s="2"/>
      <c r="I182" s="2"/>
      <c r="J182" s="2"/>
      <c r="K182" s="2"/>
      <c r="L182" s="2"/>
      <c r="M182" s="2"/>
      <c r="N182" s="2"/>
    </row>
    <row r="183" spans="1:14" ht="30" customHeight="1" x14ac:dyDescent="0.25">
      <c r="A183" s="4"/>
      <c r="B183" s="5" t="s">
        <v>1</v>
      </c>
      <c r="C183" s="6"/>
      <c r="D183" s="4"/>
      <c r="E183" s="4"/>
      <c r="F183" s="7"/>
      <c r="G183" s="3"/>
    </row>
    <row r="184" spans="1:14" ht="23.1" customHeight="1" x14ac:dyDescent="0.25">
      <c r="A184" s="8"/>
      <c r="B184" s="48" t="s">
        <v>3</v>
      </c>
      <c r="C184" s="51" t="s">
        <v>4</v>
      </c>
      <c r="D184" s="52"/>
      <c r="E184" s="52"/>
      <c r="F184" s="53"/>
      <c r="G184" s="9"/>
    </row>
    <row r="185" spans="1:14" ht="23.1" customHeight="1" x14ac:dyDescent="0.25">
      <c r="A185" s="8"/>
      <c r="B185" s="49"/>
      <c r="C185" s="51" t="s">
        <v>60</v>
      </c>
      <c r="D185" s="52"/>
      <c r="E185" s="52"/>
      <c r="F185" s="53"/>
      <c r="G185" s="9"/>
    </row>
    <row r="186" spans="1:14" ht="23.1" customHeight="1" x14ac:dyDescent="0.25">
      <c r="A186" s="8"/>
      <c r="B186" s="50"/>
      <c r="C186" s="51" t="s">
        <v>67</v>
      </c>
      <c r="D186" s="52"/>
      <c r="E186" s="52"/>
      <c r="F186" s="53"/>
      <c r="G186" s="9"/>
    </row>
    <row r="187" spans="1:14" ht="23.1" customHeight="1" x14ac:dyDescent="0.25">
      <c r="A187" s="4"/>
      <c r="B187" s="10" t="s">
        <v>5</v>
      </c>
      <c r="C187" s="45">
        <v>4.0999999999999996</v>
      </c>
      <c r="D187" s="11"/>
      <c r="E187" s="8"/>
      <c r="F187" s="7"/>
      <c r="G187" s="3"/>
    </row>
    <row r="188" spans="1:14" ht="23.1" customHeight="1" x14ac:dyDescent="0.25">
      <c r="A188" s="4"/>
      <c r="B188" s="12" t="s">
        <v>6</v>
      </c>
      <c r="C188" s="13">
        <v>724</v>
      </c>
      <c r="D188" s="54" t="s">
        <v>7</v>
      </c>
      <c r="E188" s="55"/>
      <c r="F188" s="58">
        <f>C189/C188</f>
        <v>26.671270718232044</v>
      </c>
      <c r="G188" s="3"/>
    </row>
    <row r="189" spans="1:14" ht="23.1" customHeight="1" x14ac:dyDescent="0.25">
      <c r="A189" s="4"/>
      <c r="B189" s="12" t="s">
        <v>8</v>
      </c>
      <c r="C189" s="14">
        <v>19310</v>
      </c>
      <c r="D189" s="56"/>
      <c r="E189" s="57"/>
      <c r="F189" s="59"/>
      <c r="G189" s="3"/>
    </row>
    <row r="190" spans="1:14" ht="23.1" customHeight="1" x14ac:dyDescent="0.25">
      <c r="A190" s="4"/>
      <c r="B190" s="15"/>
      <c r="C190" s="16"/>
      <c r="D190" s="17"/>
      <c r="E190" s="4"/>
      <c r="F190" s="7"/>
      <c r="G190" s="3"/>
    </row>
    <row r="191" spans="1:14" ht="23.1" customHeight="1" x14ac:dyDescent="0.25">
      <c r="A191" s="4"/>
      <c r="B191" s="18" t="s">
        <v>9</v>
      </c>
      <c r="C191" s="19" t="s">
        <v>42</v>
      </c>
      <c r="D191" s="4"/>
      <c r="E191" s="4"/>
      <c r="F191" s="7"/>
      <c r="G191" s="3"/>
    </row>
    <row r="192" spans="1:14" ht="23.1" customHeight="1" x14ac:dyDescent="0.25">
      <c r="A192" s="4"/>
      <c r="B192" s="18" t="s">
        <v>2</v>
      </c>
      <c r="C192" s="19">
        <v>50</v>
      </c>
      <c r="D192" s="4"/>
      <c r="E192" s="4"/>
      <c r="F192" s="7"/>
      <c r="G192" s="3"/>
    </row>
    <row r="193" spans="1:7" ht="23.1" customHeight="1" x14ac:dyDescent="0.25">
      <c r="A193" s="4"/>
      <c r="B193" s="18" t="s">
        <v>10</v>
      </c>
      <c r="C193" s="20" t="s">
        <v>11</v>
      </c>
      <c r="D193" s="4"/>
      <c r="E193" s="4"/>
      <c r="F193" s="7"/>
      <c r="G193" s="3"/>
    </row>
    <row r="194" spans="1:7" ht="23.1" customHeight="1" x14ac:dyDescent="0.25">
      <c r="A194" s="4"/>
      <c r="B194" s="4"/>
      <c r="C194" s="4"/>
      <c r="D194" s="4"/>
      <c r="E194" s="4"/>
      <c r="F194" s="7"/>
      <c r="G194" s="3"/>
    </row>
    <row r="195" spans="1:7" ht="50.1" customHeight="1" x14ac:dyDescent="0.25">
      <c r="A195" s="60" t="s">
        <v>12</v>
      </c>
      <c r="B195" s="60"/>
      <c r="C195" s="21" t="s">
        <v>13</v>
      </c>
      <c r="D195" s="61" t="s">
        <v>14</v>
      </c>
      <c r="E195" s="61"/>
      <c r="F195" s="21" t="s">
        <v>15</v>
      </c>
      <c r="G195" s="3"/>
    </row>
    <row r="196" spans="1:7" ht="23.1" customHeight="1" x14ac:dyDescent="0.25">
      <c r="A196" s="62" t="s">
        <v>16</v>
      </c>
      <c r="B196" s="62"/>
      <c r="C196" s="22">
        <v>191.3</v>
      </c>
      <c r="D196" s="22">
        <v>4.0999999999999996</v>
      </c>
      <c r="E196" s="23" t="s">
        <v>17</v>
      </c>
      <c r="F196" s="24">
        <f t="shared" ref="F196:F203" si="5">C196*D196</f>
        <v>784.32999999999993</v>
      </c>
      <c r="G196" s="63"/>
    </row>
    <row r="197" spans="1:7" ht="23.1" customHeight="1" x14ac:dyDescent="0.25">
      <c r="A197" s="62" t="s">
        <v>18</v>
      </c>
      <c r="B197" s="62"/>
      <c r="C197" s="22">
        <v>97.44</v>
      </c>
      <c r="D197" s="22">
        <v>1.02</v>
      </c>
      <c r="E197" s="23" t="s">
        <v>19</v>
      </c>
      <c r="F197" s="24">
        <f t="shared" si="5"/>
        <v>99.388800000000003</v>
      </c>
      <c r="G197" s="63"/>
    </row>
    <row r="198" spans="1:7" ht="23.1" customHeight="1" x14ac:dyDescent="0.25">
      <c r="A198" s="62" t="s">
        <v>20</v>
      </c>
      <c r="B198" s="62"/>
      <c r="C198" s="22">
        <v>151.63</v>
      </c>
      <c r="D198" s="22">
        <v>1.02</v>
      </c>
      <c r="E198" s="23" t="s">
        <v>19</v>
      </c>
      <c r="F198" s="24">
        <f t="shared" si="5"/>
        <v>154.6626</v>
      </c>
      <c r="G198" s="63"/>
    </row>
    <row r="199" spans="1:7" ht="23.1" customHeight="1" x14ac:dyDescent="0.25">
      <c r="A199" s="62" t="s">
        <v>21</v>
      </c>
      <c r="B199" s="62"/>
      <c r="C199" s="22">
        <v>731.97</v>
      </c>
      <c r="D199" s="22"/>
      <c r="E199" s="23" t="s">
        <v>17</v>
      </c>
      <c r="F199" s="24">
        <f t="shared" si="5"/>
        <v>0</v>
      </c>
      <c r="G199" s="63"/>
    </row>
    <row r="200" spans="1:7" ht="45.95" customHeight="1" x14ac:dyDescent="0.25">
      <c r="A200" s="62" t="s">
        <v>22</v>
      </c>
      <c r="B200" s="62"/>
      <c r="C200" s="22">
        <v>652.6</v>
      </c>
      <c r="D200" s="22">
        <v>8.1999999999999993</v>
      </c>
      <c r="E200" s="23" t="s">
        <v>17</v>
      </c>
      <c r="F200" s="24">
        <f t="shared" si="5"/>
        <v>5351.32</v>
      </c>
      <c r="G200" s="63"/>
    </row>
    <row r="201" spans="1:7" ht="23.1" customHeight="1" x14ac:dyDescent="0.25">
      <c r="A201" s="62" t="s">
        <v>23</v>
      </c>
      <c r="B201" s="62"/>
      <c r="C201" s="22">
        <v>526.99</v>
      </c>
      <c r="D201" s="22"/>
      <c r="E201" s="23" t="s">
        <v>17</v>
      </c>
      <c r="F201" s="24">
        <f t="shared" si="5"/>
        <v>0</v>
      </c>
      <c r="G201" s="63"/>
    </row>
    <row r="202" spans="1:7" ht="23.1" customHeight="1" x14ac:dyDescent="0.25">
      <c r="A202" s="62" t="s">
        <v>24</v>
      </c>
      <c r="B202" s="62"/>
      <c r="C202" s="22">
        <v>5438.99</v>
      </c>
      <c r="D202" s="22">
        <v>4.0999999999999996</v>
      </c>
      <c r="E202" s="23" t="s">
        <v>17</v>
      </c>
      <c r="F202" s="24">
        <f t="shared" si="5"/>
        <v>22299.858999999997</v>
      </c>
      <c r="G202" s="63"/>
    </row>
    <row r="203" spans="1:7" ht="23.1" customHeight="1" x14ac:dyDescent="0.25">
      <c r="A203" s="62" t="s">
        <v>25</v>
      </c>
      <c r="B203" s="62"/>
      <c r="C203" s="22">
        <v>1672.77</v>
      </c>
      <c r="D203" s="22">
        <v>4.0999999999999996</v>
      </c>
      <c r="E203" s="23" t="s">
        <v>17</v>
      </c>
      <c r="F203" s="24">
        <f t="shared" si="5"/>
        <v>6858.3569999999991</v>
      </c>
      <c r="G203" s="63"/>
    </row>
    <row r="204" spans="1:7" ht="23.1" customHeight="1" x14ac:dyDescent="0.25">
      <c r="A204" s="62" t="s">
        <v>26</v>
      </c>
      <c r="B204" s="62"/>
      <c r="C204" s="22">
        <v>548.24</v>
      </c>
      <c r="D204" s="22">
        <v>4.0999999999999996</v>
      </c>
      <c r="E204" s="23" t="s">
        <v>17</v>
      </c>
      <c r="F204" s="24">
        <f>C204*D204</f>
        <v>2247.7839999999997</v>
      </c>
      <c r="G204" s="63"/>
    </row>
    <row r="205" spans="1:7" ht="23.1" customHeight="1" x14ac:dyDescent="0.25">
      <c r="A205" s="62" t="s">
        <v>27</v>
      </c>
      <c r="B205" s="62"/>
      <c r="C205" s="22">
        <v>340.74</v>
      </c>
      <c r="D205" s="22">
        <v>41</v>
      </c>
      <c r="E205" s="23" t="s">
        <v>17</v>
      </c>
      <c r="F205" s="24">
        <f>C205*D205</f>
        <v>13970.34</v>
      </c>
      <c r="G205" s="63"/>
    </row>
    <row r="206" spans="1:7" ht="23.1" customHeight="1" x14ac:dyDescent="0.25">
      <c r="A206" s="4"/>
      <c r="B206" s="25"/>
      <c r="C206" s="25"/>
      <c r="D206" s="26"/>
      <c r="E206" s="26"/>
      <c r="F206" s="7"/>
      <c r="G206" s="27"/>
    </row>
    <row r="207" spans="1:7" ht="23.1" customHeight="1" x14ac:dyDescent="0.25">
      <c r="A207" s="4"/>
      <c r="B207" s="5" t="s">
        <v>28</v>
      </c>
      <c r="C207" s="6"/>
      <c r="D207" s="4"/>
      <c r="E207" s="4"/>
      <c r="F207" s="7"/>
      <c r="G207" s="3"/>
    </row>
    <row r="208" spans="1:7" ht="23.1" customHeight="1" x14ac:dyDescent="0.25">
      <c r="A208" s="4"/>
      <c r="B208" s="66" t="s">
        <v>29</v>
      </c>
      <c r="C208" s="28" t="s">
        <v>30</v>
      </c>
      <c r="D208" s="29">
        <f>IF(F196&gt;0,ROUND((F196+C189)/C189,2),0)</f>
        <v>1.04</v>
      </c>
      <c r="E208" s="29"/>
      <c r="F208" s="8"/>
      <c r="G208" s="3"/>
    </row>
    <row r="209" spans="1:14" ht="23.1" customHeight="1" x14ac:dyDescent="0.25">
      <c r="A209" s="4"/>
      <c r="B209" s="66"/>
      <c r="C209" s="28" t="s">
        <v>31</v>
      </c>
      <c r="D209" s="29">
        <f>IF(SUM(F197:F198)&gt;0,ROUND((F197+F198+C189)/C189,2),0)</f>
        <v>1.01</v>
      </c>
      <c r="E209" s="29"/>
      <c r="F209" s="30"/>
      <c r="G209" s="31"/>
    </row>
    <row r="210" spans="1:14" ht="23.1" customHeight="1" x14ac:dyDescent="0.25">
      <c r="A210" s="4"/>
      <c r="B210" s="66"/>
      <c r="C210" s="28" t="s">
        <v>32</v>
      </c>
      <c r="D210" s="29">
        <f>IF(F199&gt;0,ROUND((F199+C189)/C189,2),0)</f>
        <v>0</v>
      </c>
      <c r="E210" s="8"/>
      <c r="F210" s="30"/>
      <c r="G210" s="3"/>
    </row>
    <row r="211" spans="1:14" ht="23.1" customHeight="1" x14ac:dyDescent="0.25">
      <c r="A211" s="4"/>
      <c r="B211" s="66"/>
      <c r="C211" s="32" t="s">
        <v>33</v>
      </c>
      <c r="D211" s="33">
        <f>IF(SUM(F200:F205)&gt;0,ROUND((SUM(F200:F205)+C189)/C189,2),0)</f>
        <v>3.63</v>
      </c>
      <c r="E211" s="8"/>
      <c r="F211" s="30"/>
      <c r="G211" s="3"/>
    </row>
    <row r="212" spans="1:14" ht="23.1" customHeight="1" x14ac:dyDescent="0.25">
      <c r="A212" s="4"/>
      <c r="B212" s="4"/>
      <c r="C212" s="34" t="s">
        <v>34</v>
      </c>
      <c r="D212" s="35">
        <f>SUM(D208:D211)-IF(VALUE(COUNTIF(D208:D211,"&gt;0"))=4,3,0)-IF(VALUE(COUNTIF(D208:D211,"&gt;0"))=3,2,0)-IF(VALUE(COUNTIF(D208:D211,"&gt;0"))=2,1,0)</f>
        <v>3.6799999999999997</v>
      </c>
      <c r="E212" s="36"/>
      <c r="F212" s="7"/>
      <c r="G212" s="3"/>
    </row>
    <row r="213" spans="1:14" ht="23.1" customHeight="1" x14ac:dyDescent="0.25">
      <c r="A213" s="4"/>
      <c r="B213" s="4"/>
      <c r="C213" s="4"/>
      <c r="D213" s="37"/>
      <c r="E213" s="4"/>
      <c r="F213" s="7"/>
      <c r="G213" s="3"/>
    </row>
    <row r="214" spans="1:14" ht="23.1" customHeight="1" x14ac:dyDescent="0.35">
      <c r="A214" s="38"/>
      <c r="B214" s="39" t="s">
        <v>35</v>
      </c>
      <c r="C214" s="64">
        <f>D212*C189</f>
        <v>71060.799999999988</v>
      </c>
      <c r="D214" s="64"/>
      <c r="E214" s="4"/>
      <c r="F214" s="7"/>
      <c r="G214" s="3"/>
    </row>
    <row r="215" spans="1:14" ht="23.1" customHeight="1" x14ac:dyDescent="0.3">
      <c r="A215" s="4"/>
      <c r="B215" s="40" t="s">
        <v>36</v>
      </c>
      <c r="C215" s="65">
        <f>C214/C188</f>
        <v>98.150276243093913</v>
      </c>
      <c r="D215" s="65"/>
      <c r="E215" s="4"/>
      <c r="F215" s="4"/>
      <c r="G215" s="41"/>
    </row>
    <row r="217" spans="1:14" ht="54.95" customHeight="1" x14ac:dyDescent="0.8">
      <c r="A217" s="46" t="s">
        <v>53</v>
      </c>
      <c r="B217" s="46"/>
      <c r="C217" s="46"/>
      <c r="D217" s="46"/>
      <c r="E217" s="46"/>
      <c r="F217" s="46"/>
      <c r="G217" s="46"/>
      <c r="H217" s="2"/>
      <c r="I217" s="2"/>
      <c r="J217" s="2"/>
      <c r="K217" s="2"/>
      <c r="L217" s="2"/>
      <c r="M217" s="2"/>
      <c r="N217" s="2"/>
    </row>
    <row r="218" spans="1:14" ht="45.95" customHeight="1" x14ac:dyDescent="0.45">
      <c r="A218" s="47" t="s">
        <v>0</v>
      </c>
      <c r="B218" s="47"/>
      <c r="C218" s="47"/>
      <c r="D218" s="47"/>
      <c r="E218" s="47"/>
      <c r="F218" s="47"/>
      <c r="G218" s="3"/>
      <c r="H218" s="2"/>
      <c r="I218" s="2"/>
      <c r="J218" s="2"/>
      <c r="K218" s="2"/>
      <c r="L218" s="2"/>
      <c r="M218" s="2"/>
      <c r="N218" s="2"/>
    </row>
    <row r="219" spans="1:14" ht="30" customHeight="1" x14ac:dyDescent="0.25">
      <c r="A219" s="4"/>
      <c r="B219" s="5" t="s">
        <v>1</v>
      </c>
      <c r="C219" s="6"/>
      <c r="D219" s="4"/>
      <c r="E219" s="4"/>
      <c r="F219" s="7"/>
      <c r="G219" s="3"/>
    </row>
    <row r="220" spans="1:14" ht="23.1" customHeight="1" x14ac:dyDescent="0.25">
      <c r="A220" s="8"/>
      <c r="B220" s="48" t="s">
        <v>3</v>
      </c>
      <c r="C220" s="51" t="s">
        <v>4</v>
      </c>
      <c r="D220" s="52"/>
      <c r="E220" s="52"/>
      <c r="F220" s="53"/>
      <c r="G220" s="9"/>
    </row>
    <row r="221" spans="1:14" ht="23.1" customHeight="1" x14ac:dyDescent="0.25">
      <c r="A221" s="8"/>
      <c r="B221" s="49"/>
      <c r="C221" s="51" t="s">
        <v>60</v>
      </c>
      <c r="D221" s="52"/>
      <c r="E221" s="52"/>
      <c r="F221" s="53"/>
      <c r="G221" s="9"/>
    </row>
    <row r="222" spans="1:14" ht="23.1" customHeight="1" x14ac:dyDescent="0.25">
      <c r="A222" s="8"/>
      <c r="B222" s="50"/>
      <c r="C222" s="51" t="s">
        <v>68</v>
      </c>
      <c r="D222" s="52"/>
      <c r="E222" s="52"/>
      <c r="F222" s="53"/>
      <c r="G222" s="9"/>
    </row>
    <row r="223" spans="1:14" ht="23.1" customHeight="1" x14ac:dyDescent="0.25">
      <c r="A223" s="4"/>
      <c r="B223" s="10" t="s">
        <v>5</v>
      </c>
      <c r="C223" s="45">
        <v>2.7</v>
      </c>
      <c r="D223" s="11"/>
      <c r="E223" s="8"/>
      <c r="F223" s="7"/>
      <c r="G223" s="3"/>
    </row>
    <row r="224" spans="1:14" ht="23.1" customHeight="1" x14ac:dyDescent="0.25">
      <c r="A224" s="4"/>
      <c r="B224" s="12" t="s">
        <v>6</v>
      </c>
      <c r="C224" s="13">
        <v>534</v>
      </c>
      <c r="D224" s="54" t="s">
        <v>7</v>
      </c>
      <c r="E224" s="55"/>
      <c r="F224" s="58">
        <f>C225/C224</f>
        <v>27.00187265917603</v>
      </c>
      <c r="G224" s="3"/>
    </row>
    <row r="225" spans="1:7" ht="23.1" customHeight="1" x14ac:dyDescent="0.25">
      <c r="A225" s="4"/>
      <c r="B225" s="12" t="s">
        <v>8</v>
      </c>
      <c r="C225" s="14">
        <v>14419</v>
      </c>
      <c r="D225" s="56"/>
      <c r="E225" s="57"/>
      <c r="F225" s="59"/>
      <c r="G225" s="3"/>
    </row>
    <row r="226" spans="1:7" ht="23.1" customHeight="1" x14ac:dyDescent="0.25">
      <c r="A226" s="4"/>
      <c r="B226" s="15"/>
      <c r="C226" s="16"/>
      <c r="D226" s="17"/>
      <c r="E226" s="4"/>
      <c r="F226" s="7"/>
      <c r="G226" s="3"/>
    </row>
    <row r="227" spans="1:7" ht="23.1" customHeight="1" x14ac:dyDescent="0.25">
      <c r="A227" s="4"/>
      <c r="B227" s="18" t="s">
        <v>9</v>
      </c>
      <c r="C227" s="19" t="s">
        <v>43</v>
      </c>
      <c r="D227" s="4"/>
      <c r="E227" s="4"/>
      <c r="F227" s="7"/>
      <c r="G227" s="3"/>
    </row>
    <row r="228" spans="1:7" ht="23.1" customHeight="1" x14ac:dyDescent="0.25">
      <c r="A228" s="4"/>
      <c r="B228" s="18" t="s">
        <v>2</v>
      </c>
      <c r="C228" s="19">
        <v>45</v>
      </c>
      <c r="D228" s="4"/>
      <c r="E228" s="4"/>
      <c r="F228" s="7"/>
      <c r="G228" s="3"/>
    </row>
    <row r="229" spans="1:7" ht="23.1" customHeight="1" x14ac:dyDescent="0.25">
      <c r="A229" s="4"/>
      <c r="B229" s="18" t="s">
        <v>10</v>
      </c>
      <c r="C229" s="20" t="s">
        <v>11</v>
      </c>
      <c r="D229" s="4"/>
      <c r="E229" s="4"/>
      <c r="F229" s="7"/>
      <c r="G229" s="3"/>
    </row>
    <row r="230" spans="1:7" ht="23.1" customHeight="1" x14ac:dyDescent="0.25">
      <c r="A230" s="4"/>
      <c r="B230" s="4"/>
      <c r="C230" s="4"/>
      <c r="D230" s="4"/>
      <c r="E230" s="4"/>
      <c r="F230" s="7"/>
      <c r="G230" s="3"/>
    </row>
    <row r="231" spans="1:7" ht="50.1" customHeight="1" x14ac:dyDescent="0.25">
      <c r="A231" s="60" t="s">
        <v>12</v>
      </c>
      <c r="B231" s="60"/>
      <c r="C231" s="21" t="s">
        <v>13</v>
      </c>
      <c r="D231" s="61" t="s">
        <v>14</v>
      </c>
      <c r="E231" s="61"/>
      <c r="F231" s="21" t="s">
        <v>15</v>
      </c>
      <c r="G231" s="3"/>
    </row>
    <row r="232" spans="1:7" ht="23.1" customHeight="1" x14ac:dyDescent="0.25">
      <c r="A232" s="62" t="s">
        <v>16</v>
      </c>
      <c r="B232" s="62"/>
      <c r="C232" s="22">
        <v>191.3</v>
      </c>
      <c r="D232" s="22">
        <v>2.7</v>
      </c>
      <c r="E232" s="23" t="s">
        <v>17</v>
      </c>
      <c r="F232" s="24">
        <f t="shared" ref="F232:F239" si="6">C232*D232</f>
        <v>516.5100000000001</v>
      </c>
      <c r="G232" s="63"/>
    </row>
    <row r="233" spans="1:7" ht="23.1" customHeight="1" x14ac:dyDescent="0.25">
      <c r="A233" s="62" t="s">
        <v>18</v>
      </c>
      <c r="B233" s="62"/>
      <c r="C233" s="22">
        <v>97.44</v>
      </c>
      <c r="D233" s="22">
        <v>0.84</v>
      </c>
      <c r="E233" s="23" t="s">
        <v>19</v>
      </c>
      <c r="F233" s="24">
        <f t="shared" si="6"/>
        <v>81.849599999999995</v>
      </c>
      <c r="G233" s="63"/>
    </row>
    <row r="234" spans="1:7" ht="23.1" customHeight="1" x14ac:dyDescent="0.25">
      <c r="A234" s="62" t="s">
        <v>20</v>
      </c>
      <c r="B234" s="62"/>
      <c r="C234" s="22">
        <v>151.63</v>
      </c>
      <c r="D234" s="22">
        <v>0.84</v>
      </c>
      <c r="E234" s="23" t="s">
        <v>19</v>
      </c>
      <c r="F234" s="24">
        <f t="shared" si="6"/>
        <v>127.36919999999999</v>
      </c>
      <c r="G234" s="63"/>
    </row>
    <row r="235" spans="1:7" ht="23.1" customHeight="1" x14ac:dyDescent="0.25">
      <c r="A235" s="62" t="s">
        <v>21</v>
      </c>
      <c r="B235" s="62"/>
      <c r="C235" s="22">
        <v>731.97</v>
      </c>
      <c r="D235" s="22"/>
      <c r="E235" s="23" t="s">
        <v>17</v>
      </c>
      <c r="F235" s="24">
        <f t="shared" si="6"/>
        <v>0</v>
      </c>
      <c r="G235" s="63"/>
    </row>
    <row r="236" spans="1:7" ht="45.95" customHeight="1" x14ac:dyDescent="0.25">
      <c r="A236" s="62" t="s">
        <v>22</v>
      </c>
      <c r="B236" s="62"/>
      <c r="C236" s="22">
        <v>652.6</v>
      </c>
      <c r="D236" s="22">
        <v>5.4</v>
      </c>
      <c r="E236" s="23" t="s">
        <v>17</v>
      </c>
      <c r="F236" s="24">
        <f t="shared" si="6"/>
        <v>3524.0400000000004</v>
      </c>
      <c r="G236" s="63"/>
    </row>
    <row r="237" spans="1:7" ht="23.1" customHeight="1" x14ac:dyDescent="0.25">
      <c r="A237" s="62" t="s">
        <v>23</v>
      </c>
      <c r="B237" s="62"/>
      <c r="C237" s="22">
        <v>526.99</v>
      </c>
      <c r="D237" s="22"/>
      <c r="E237" s="23" t="s">
        <v>17</v>
      </c>
      <c r="F237" s="24">
        <f t="shared" si="6"/>
        <v>0</v>
      </c>
      <c r="G237" s="63"/>
    </row>
    <row r="238" spans="1:7" ht="23.1" customHeight="1" x14ac:dyDescent="0.25">
      <c r="A238" s="62" t="s">
        <v>24</v>
      </c>
      <c r="B238" s="62"/>
      <c r="C238" s="22">
        <v>5438.99</v>
      </c>
      <c r="D238" s="22">
        <v>2.7</v>
      </c>
      <c r="E238" s="23" t="s">
        <v>17</v>
      </c>
      <c r="F238" s="24">
        <f t="shared" si="6"/>
        <v>14685.273000000001</v>
      </c>
      <c r="G238" s="63"/>
    </row>
    <row r="239" spans="1:7" ht="23.1" customHeight="1" x14ac:dyDescent="0.25">
      <c r="A239" s="62" t="s">
        <v>25</v>
      </c>
      <c r="B239" s="62"/>
      <c r="C239" s="22">
        <v>1672.77</v>
      </c>
      <c r="D239" s="22">
        <v>2.7</v>
      </c>
      <c r="E239" s="23" t="s">
        <v>17</v>
      </c>
      <c r="F239" s="24">
        <f t="shared" si="6"/>
        <v>4516.4790000000003</v>
      </c>
      <c r="G239" s="63"/>
    </row>
    <row r="240" spans="1:7" ht="23.1" customHeight="1" x14ac:dyDescent="0.25">
      <c r="A240" s="62" t="s">
        <v>26</v>
      </c>
      <c r="B240" s="62"/>
      <c r="C240" s="22">
        <v>548.24</v>
      </c>
      <c r="D240" s="22">
        <v>2.7</v>
      </c>
      <c r="E240" s="23" t="s">
        <v>17</v>
      </c>
      <c r="F240" s="24">
        <f>C240*D240</f>
        <v>1480.248</v>
      </c>
      <c r="G240" s="63"/>
    </row>
    <row r="241" spans="1:14" ht="23.1" customHeight="1" x14ac:dyDescent="0.25">
      <c r="A241" s="62" t="s">
        <v>27</v>
      </c>
      <c r="B241" s="62"/>
      <c r="C241" s="22">
        <v>340.74</v>
      </c>
      <c r="D241" s="22">
        <v>27</v>
      </c>
      <c r="E241" s="23" t="s">
        <v>17</v>
      </c>
      <c r="F241" s="24">
        <f>C241*D241</f>
        <v>9199.98</v>
      </c>
      <c r="G241" s="63"/>
    </row>
    <row r="242" spans="1:14" ht="23.1" customHeight="1" x14ac:dyDescent="0.25">
      <c r="A242" s="4"/>
      <c r="B242" s="25"/>
      <c r="C242" s="25"/>
      <c r="D242" s="26"/>
      <c r="E242" s="26"/>
      <c r="F242" s="7"/>
      <c r="G242" s="27"/>
    </row>
    <row r="243" spans="1:14" ht="23.1" customHeight="1" x14ac:dyDescent="0.25">
      <c r="A243" s="4"/>
      <c r="B243" s="5" t="s">
        <v>28</v>
      </c>
      <c r="C243" s="6"/>
      <c r="D243" s="4"/>
      <c r="E243" s="4"/>
      <c r="F243" s="7"/>
      <c r="G243" s="3"/>
    </row>
    <row r="244" spans="1:14" ht="23.1" customHeight="1" x14ac:dyDescent="0.25">
      <c r="A244" s="4"/>
      <c r="B244" s="66" t="s">
        <v>29</v>
      </c>
      <c r="C244" s="28" t="s">
        <v>30</v>
      </c>
      <c r="D244" s="29">
        <f>IF(F232&gt;0,ROUND((F232+C225)/C225,2),0)</f>
        <v>1.04</v>
      </c>
      <c r="E244" s="29"/>
      <c r="F244" s="8"/>
      <c r="G244" s="3"/>
    </row>
    <row r="245" spans="1:14" ht="23.1" customHeight="1" x14ac:dyDescent="0.25">
      <c r="A245" s="4"/>
      <c r="B245" s="66"/>
      <c r="C245" s="28" t="s">
        <v>31</v>
      </c>
      <c r="D245" s="29">
        <f>IF(SUM(F233:F234)&gt;0,ROUND((F233+F234+C225)/C225,2),0)</f>
        <v>1.01</v>
      </c>
      <c r="E245" s="29"/>
      <c r="F245" s="30"/>
      <c r="G245" s="31"/>
    </row>
    <row r="246" spans="1:14" ht="23.1" customHeight="1" x14ac:dyDescent="0.25">
      <c r="A246" s="4"/>
      <c r="B246" s="66"/>
      <c r="C246" s="28" t="s">
        <v>32</v>
      </c>
      <c r="D246" s="29">
        <f>IF(F235&gt;0,ROUND((F235+C225)/C225,2),0)</f>
        <v>0</v>
      </c>
      <c r="E246" s="8"/>
      <c r="F246" s="30"/>
      <c r="G246" s="3"/>
    </row>
    <row r="247" spans="1:14" ht="23.1" customHeight="1" x14ac:dyDescent="0.25">
      <c r="A247" s="4"/>
      <c r="B247" s="66"/>
      <c r="C247" s="32" t="s">
        <v>33</v>
      </c>
      <c r="D247" s="33">
        <f>IF(SUM(F236:F241)&gt;0,ROUND((SUM(F236:F241)+C225)/C225,2),0)</f>
        <v>3.32</v>
      </c>
      <c r="E247" s="8"/>
      <c r="F247" s="30"/>
      <c r="G247" s="3"/>
    </row>
    <row r="248" spans="1:14" ht="23.1" customHeight="1" x14ac:dyDescent="0.25">
      <c r="A248" s="4"/>
      <c r="B248" s="4"/>
      <c r="C248" s="34" t="s">
        <v>34</v>
      </c>
      <c r="D248" s="35">
        <f>SUM(D244:D247)-IF(VALUE(COUNTIF(D244:D247,"&gt;0"))=4,3,0)-IF(VALUE(COUNTIF(D244:D247,"&gt;0"))=3,2,0)-IF(VALUE(COUNTIF(D244:D247,"&gt;0"))=2,1,0)</f>
        <v>3.3699999999999992</v>
      </c>
      <c r="E248" s="36"/>
      <c r="F248" s="7"/>
      <c r="G248" s="3"/>
    </row>
    <row r="249" spans="1:14" ht="23.1" customHeight="1" x14ac:dyDescent="0.25">
      <c r="A249" s="4"/>
      <c r="B249" s="4"/>
      <c r="C249" s="4"/>
      <c r="D249" s="37"/>
      <c r="E249" s="4"/>
      <c r="F249" s="7"/>
      <c r="G249" s="3"/>
    </row>
    <row r="250" spans="1:14" ht="23.1" customHeight="1" x14ac:dyDescent="0.35">
      <c r="A250" s="38"/>
      <c r="B250" s="39" t="s">
        <v>35</v>
      </c>
      <c r="C250" s="64">
        <f>D248*C225</f>
        <v>48592.029999999992</v>
      </c>
      <c r="D250" s="64"/>
      <c r="E250" s="4"/>
      <c r="F250" s="7"/>
      <c r="G250" s="3"/>
    </row>
    <row r="251" spans="1:14" ht="23.1" customHeight="1" x14ac:dyDescent="0.3">
      <c r="A251" s="4"/>
      <c r="B251" s="40" t="s">
        <v>36</v>
      </c>
      <c r="C251" s="65">
        <f>C250/C224</f>
        <v>90.996310861423211</v>
      </c>
      <c r="D251" s="65"/>
      <c r="E251" s="4"/>
      <c r="F251" s="4"/>
      <c r="G251" s="41"/>
    </row>
    <row r="253" spans="1:14" ht="54.95" customHeight="1" x14ac:dyDescent="0.8">
      <c r="A253" s="46" t="s">
        <v>54</v>
      </c>
      <c r="B253" s="46"/>
      <c r="C253" s="46"/>
      <c r="D253" s="46"/>
      <c r="E253" s="46"/>
      <c r="F253" s="46"/>
      <c r="G253" s="46"/>
      <c r="H253" s="2"/>
      <c r="I253" s="2"/>
      <c r="J253" s="2"/>
      <c r="K253" s="2"/>
      <c r="L253" s="2"/>
      <c r="M253" s="2"/>
      <c r="N253" s="2"/>
    </row>
    <row r="254" spans="1:14" ht="45.95" customHeight="1" x14ac:dyDescent="0.45">
      <c r="A254" s="47" t="s">
        <v>0</v>
      </c>
      <c r="B254" s="47"/>
      <c r="C254" s="47"/>
      <c r="D254" s="47"/>
      <c r="E254" s="47"/>
      <c r="F254" s="47"/>
      <c r="G254" s="3"/>
      <c r="H254" s="2"/>
      <c r="I254" s="2"/>
      <c r="J254" s="2"/>
      <c r="K254" s="2"/>
      <c r="L254" s="2"/>
      <c r="M254" s="2"/>
      <c r="N254" s="2"/>
    </row>
    <row r="255" spans="1:14" ht="30" customHeight="1" x14ac:dyDescent="0.25">
      <c r="A255" s="4"/>
      <c r="B255" s="5" t="s">
        <v>1</v>
      </c>
      <c r="C255" s="6"/>
      <c r="D255" s="4"/>
      <c r="E255" s="4"/>
      <c r="F255" s="7"/>
      <c r="G255" s="3"/>
    </row>
    <row r="256" spans="1:14" ht="23.1" customHeight="1" x14ac:dyDescent="0.25">
      <c r="A256" s="8"/>
      <c r="B256" s="48" t="s">
        <v>3</v>
      </c>
      <c r="C256" s="51" t="s">
        <v>4</v>
      </c>
      <c r="D256" s="52"/>
      <c r="E256" s="52"/>
      <c r="F256" s="53"/>
      <c r="G256" s="9"/>
    </row>
    <row r="257" spans="1:7" ht="23.1" customHeight="1" x14ac:dyDescent="0.25">
      <c r="A257" s="8"/>
      <c r="B257" s="49"/>
      <c r="C257" s="51" t="s">
        <v>60</v>
      </c>
      <c r="D257" s="52"/>
      <c r="E257" s="52"/>
      <c r="F257" s="53"/>
      <c r="G257" s="9"/>
    </row>
    <row r="258" spans="1:7" ht="23.1" customHeight="1" x14ac:dyDescent="0.25">
      <c r="A258" s="8"/>
      <c r="B258" s="50"/>
      <c r="C258" s="51" t="s">
        <v>69</v>
      </c>
      <c r="D258" s="52"/>
      <c r="E258" s="52"/>
      <c r="F258" s="53"/>
      <c r="G258" s="9"/>
    </row>
    <row r="259" spans="1:7" ht="23.1" customHeight="1" x14ac:dyDescent="0.25">
      <c r="A259" s="4"/>
      <c r="B259" s="10" t="s">
        <v>5</v>
      </c>
      <c r="C259" s="45">
        <v>6.5</v>
      </c>
      <c r="D259" s="11"/>
      <c r="E259" s="8"/>
      <c r="F259" s="7"/>
      <c r="G259" s="3"/>
    </row>
    <row r="260" spans="1:7" ht="23.1" customHeight="1" x14ac:dyDescent="0.25">
      <c r="A260" s="4"/>
      <c r="B260" s="12" t="s">
        <v>6</v>
      </c>
      <c r="C260" s="13">
        <v>1381</v>
      </c>
      <c r="D260" s="54" t="s">
        <v>7</v>
      </c>
      <c r="E260" s="55"/>
      <c r="F260" s="58">
        <f>C261/C260</f>
        <v>22.878349022447502</v>
      </c>
      <c r="G260" s="3"/>
    </row>
    <row r="261" spans="1:7" ht="23.1" customHeight="1" x14ac:dyDescent="0.25">
      <c r="A261" s="4"/>
      <c r="B261" s="12" t="s">
        <v>8</v>
      </c>
      <c r="C261" s="14">
        <v>31595</v>
      </c>
      <c r="D261" s="56"/>
      <c r="E261" s="57"/>
      <c r="F261" s="59"/>
      <c r="G261" s="3"/>
    </row>
    <row r="262" spans="1:7" ht="23.1" customHeight="1" x14ac:dyDescent="0.25">
      <c r="A262" s="4"/>
      <c r="B262" s="15"/>
      <c r="C262" s="16"/>
      <c r="D262" s="17"/>
      <c r="E262" s="4"/>
      <c r="F262" s="7"/>
      <c r="G262" s="3"/>
    </row>
    <row r="263" spans="1:7" ht="23.1" customHeight="1" x14ac:dyDescent="0.25">
      <c r="A263" s="4"/>
      <c r="B263" s="18" t="s">
        <v>9</v>
      </c>
      <c r="C263" s="19" t="s">
        <v>44</v>
      </c>
      <c r="D263" s="4"/>
      <c r="E263" s="4"/>
      <c r="F263" s="7"/>
      <c r="G263" s="3"/>
    </row>
    <row r="264" spans="1:7" ht="23.1" customHeight="1" x14ac:dyDescent="0.25">
      <c r="A264" s="4"/>
      <c r="B264" s="18" t="s">
        <v>2</v>
      </c>
      <c r="C264" s="19">
        <v>50</v>
      </c>
      <c r="D264" s="4"/>
      <c r="E264" s="4"/>
      <c r="F264" s="7"/>
      <c r="G264" s="3"/>
    </row>
    <row r="265" spans="1:7" ht="23.1" customHeight="1" x14ac:dyDescent="0.25">
      <c r="A265" s="4"/>
      <c r="B265" s="18" t="s">
        <v>10</v>
      </c>
      <c r="C265" s="20" t="s">
        <v>11</v>
      </c>
      <c r="D265" s="4"/>
      <c r="E265" s="4"/>
      <c r="F265" s="7"/>
      <c r="G265" s="3"/>
    </row>
    <row r="266" spans="1:7" ht="23.1" customHeight="1" x14ac:dyDescent="0.25">
      <c r="A266" s="4"/>
      <c r="B266" s="4"/>
      <c r="C266" s="4"/>
      <c r="D266" s="4"/>
      <c r="E266" s="4"/>
      <c r="F266" s="7"/>
      <c r="G266" s="3"/>
    </row>
    <row r="267" spans="1:7" ht="50.1" customHeight="1" x14ac:dyDescent="0.25">
      <c r="A267" s="60" t="s">
        <v>12</v>
      </c>
      <c r="B267" s="60"/>
      <c r="C267" s="21" t="s">
        <v>13</v>
      </c>
      <c r="D267" s="61" t="s">
        <v>14</v>
      </c>
      <c r="E267" s="61"/>
      <c r="F267" s="21" t="s">
        <v>15</v>
      </c>
      <c r="G267" s="3"/>
    </row>
    <row r="268" spans="1:7" ht="23.1" customHeight="1" x14ac:dyDescent="0.25">
      <c r="A268" s="62" t="s">
        <v>16</v>
      </c>
      <c r="B268" s="62"/>
      <c r="C268" s="22">
        <v>191.3</v>
      </c>
      <c r="D268" s="22">
        <v>6.5</v>
      </c>
      <c r="E268" s="23" t="s">
        <v>17</v>
      </c>
      <c r="F268" s="24">
        <f t="shared" ref="F268:F275" si="7">C268*D268</f>
        <v>1243.45</v>
      </c>
      <c r="G268" s="63"/>
    </row>
    <row r="269" spans="1:7" ht="23.1" customHeight="1" x14ac:dyDescent="0.25">
      <c r="A269" s="62" t="s">
        <v>18</v>
      </c>
      <c r="B269" s="62"/>
      <c r="C269" s="22">
        <v>97.44</v>
      </c>
      <c r="D269" s="22">
        <v>1.53</v>
      </c>
      <c r="E269" s="23" t="s">
        <v>19</v>
      </c>
      <c r="F269" s="24">
        <f t="shared" si="7"/>
        <v>149.08320000000001</v>
      </c>
      <c r="G269" s="63"/>
    </row>
    <row r="270" spans="1:7" ht="23.1" customHeight="1" x14ac:dyDescent="0.25">
      <c r="A270" s="62" t="s">
        <v>20</v>
      </c>
      <c r="B270" s="62"/>
      <c r="C270" s="22">
        <v>151.63</v>
      </c>
      <c r="D270" s="22">
        <v>1.53</v>
      </c>
      <c r="E270" s="23" t="s">
        <v>19</v>
      </c>
      <c r="F270" s="24">
        <f t="shared" si="7"/>
        <v>231.9939</v>
      </c>
      <c r="G270" s="63"/>
    </row>
    <row r="271" spans="1:7" ht="23.1" customHeight="1" x14ac:dyDescent="0.25">
      <c r="A271" s="62" t="s">
        <v>21</v>
      </c>
      <c r="B271" s="62"/>
      <c r="C271" s="22">
        <v>731.97</v>
      </c>
      <c r="D271" s="22"/>
      <c r="E271" s="23" t="s">
        <v>17</v>
      </c>
      <c r="F271" s="24">
        <f t="shared" si="7"/>
        <v>0</v>
      </c>
      <c r="G271" s="63"/>
    </row>
    <row r="272" spans="1:7" ht="45.95" customHeight="1" x14ac:dyDescent="0.25">
      <c r="A272" s="62" t="s">
        <v>22</v>
      </c>
      <c r="B272" s="62"/>
      <c r="C272" s="22">
        <v>652.6</v>
      </c>
      <c r="D272" s="22">
        <v>13</v>
      </c>
      <c r="E272" s="23" t="s">
        <v>17</v>
      </c>
      <c r="F272" s="24">
        <f t="shared" si="7"/>
        <v>8483.8000000000011</v>
      </c>
      <c r="G272" s="63"/>
    </row>
    <row r="273" spans="1:7" ht="23.1" customHeight="1" x14ac:dyDescent="0.25">
      <c r="A273" s="62" t="s">
        <v>23</v>
      </c>
      <c r="B273" s="62"/>
      <c r="C273" s="22">
        <v>526.99</v>
      </c>
      <c r="D273" s="22"/>
      <c r="E273" s="23" t="s">
        <v>17</v>
      </c>
      <c r="F273" s="24">
        <f t="shared" si="7"/>
        <v>0</v>
      </c>
      <c r="G273" s="63"/>
    </row>
    <row r="274" spans="1:7" ht="23.1" customHeight="1" x14ac:dyDescent="0.25">
      <c r="A274" s="62" t="s">
        <v>24</v>
      </c>
      <c r="B274" s="62"/>
      <c r="C274" s="22">
        <v>5438.99</v>
      </c>
      <c r="D274" s="22">
        <v>6.5</v>
      </c>
      <c r="E274" s="23" t="s">
        <v>17</v>
      </c>
      <c r="F274" s="24">
        <f t="shared" si="7"/>
        <v>35353.434999999998</v>
      </c>
      <c r="G274" s="63"/>
    </row>
    <row r="275" spans="1:7" ht="23.1" customHeight="1" x14ac:dyDescent="0.25">
      <c r="A275" s="62" t="s">
        <v>25</v>
      </c>
      <c r="B275" s="62"/>
      <c r="C275" s="22">
        <v>1672.77</v>
      </c>
      <c r="D275" s="22">
        <v>6.5</v>
      </c>
      <c r="E275" s="23" t="s">
        <v>17</v>
      </c>
      <c r="F275" s="24">
        <f t="shared" si="7"/>
        <v>10873.004999999999</v>
      </c>
      <c r="G275" s="63"/>
    </row>
    <row r="276" spans="1:7" ht="23.1" customHeight="1" x14ac:dyDescent="0.25">
      <c r="A276" s="62" t="s">
        <v>26</v>
      </c>
      <c r="B276" s="62"/>
      <c r="C276" s="22">
        <v>548.24</v>
      </c>
      <c r="D276" s="22">
        <v>6.5</v>
      </c>
      <c r="E276" s="23" t="s">
        <v>17</v>
      </c>
      <c r="F276" s="24">
        <f>C276*D276</f>
        <v>3563.56</v>
      </c>
      <c r="G276" s="63"/>
    </row>
    <row r="277" spans="1:7" ht="23.1" customHeight="1" x14ac:dyDescent="0.25">
      <c r="A277" s="62" t="s">
        <v>27</v>
      </c>
      <c r="B277" s="62"/>
      <c r="C277" s="22">
        <v>340.74</v>
      </c>
      <c r="D277" s="22">
        <v>65</v>
      </c>
      <c r="E277" s="23" t="s">
        <v>17</v>
      </c>
      <c r="F277" s="24">
        <f>C277*D277</f>
        <v>22148.100000000002</v>
      </c>
      <c r="G277" s="63"/>
    </row>
    <row r="278" spans="1:7" ht="23.1" customHeight="1" x14ac:dyDescent="0.25">
      <c r="A278" s="4"/>
      <c r="B278" s="25"/>
      <c r="C278" s="25"/>
      <c r="D278" s="26"/>
      <c r="E278" s="26"/>
      <c r="F278" s="7"/>
      <c r="G278" s="27"/>
    </row>
    <row r="279" spans="1:7" ht="23.1" customHeight="1" x14ac:dyDescent="0.25">
      <c r="A279" s="4"/>
      <c r="B279" s="5" t="s">
        <v>28</v>
      </c>
      <c r="C279" s="6"/>
      <c r="D279" s="4"/>
      <c r="E279" s="4"/>
      <c r="F279" s="7"/>
      <c r="G279" s="3"/>
    </row>
    <row r="280" spans="1:7" ht="23.1" customHeight="1" x14ac:dyDescent="0.25">
      <c r="A280" s="4"/>
      <c r="B280" s="66" t="s">
        <v>29</v>
      </c>
      <c r="C280" s="28" t="s">
        <v>30</v>
      </c>
      <c r="D280" s="29">
        <f>IF(F268&gt;0,ROUND((F268+C261)/C261,2),0)</f>
        <v>1.04</v>
      </c>
      <c r="E280" s="29"/>
      <c r="F280" s="8"/>
      <c r="G280" s="3"/>
    </row>
    <row r="281" spans="1:7" ht="23.1" customHeight="1" x14ac:dyDescent="0.25">
      <c r="A281" s="4"/>
      <c r="B281" s="66"/>
      <c r="C281" s="28" t="s">
        <v>31</v>
      </c>
      <c r="D281" s="29">
        <f>IF(SUM(F269:F270)&gt;0,ROUND((F269+F270+C261)/C261,2),0)</f>
        <v>1.01</v>
      </c>
      <c r="E281" s="29"/>
      <c r="F281" s="30"/>
      <c r="G281" s="31"/>
    </row>
    <row r="282" spans="1:7" ht="23.1" customHeight="1" x14ac:dyDescent="0.25">
      <c r="A282" s="4"/>
      <c r="B282" s="66"/>
      <c r="C282" s="28" t="s">
        <v>32</v>
      </c>
      <c r="D282" s="29">
        <f>IF(F271&gt;0,ROUND((F271+C261)/C261,2),0)</f>
        <v>0</v>
      </c>
      <c r="E282" s="8"/>
      <c r="F282" s="30"/>
      <c r="G282" s="3"/>
    </row>
    <row r="283" spans="1:7" ht="23.1" customHeight="1" x14ac:dyDescent="0.25">
      <c r="A283" s="4"/>
      <c r="B283" s="66"/>
      <c r="C283" s="32" t="s">
        <v>33</v>
      </c>
      <c r="D283" s="33">
        <f>IF(SUM(F272:F277)&gt;0,ROUND((SUM(F272:F277)+C261)/C261,2),0)</f>
        <v>3.55</v>
      </c>
      <c r="E283" s="8"/>
      <c r="F283" s="30"/>
      <c r="G283" s="3"/>
    </row>
    <row r="284" spans="1:7" ht="23.1" customHeight="1" x14ac:dyDescent="0.25">
      <c r="A284" s="4"/>
      <c r="B284" s="4"/>
      <c r="C284" s="34" t="s">
        <v>34</v>
      </c>
      <c r="D284" s="35">
        <f>SUM(D280:D283)-IF(VALUE(COUNTIF(D280:D283,"&gt;0"))=4,3,0)-IF(VALUE(COUNTIF(D280:D283,"&gt;0"))=3,2,0)-IF(VALUE(COUNTIF(D280:D283,"&gt;0"))=2,1,0)</f>
        <v>3.5999999999999996</v>
      </c>
      <c r="E284" s="36"/>
      <c r="F284" s="7"/>
      <c r="G284" s="3"/>
    </row>
    <row r="285" spans="1:7" ht="23.1" customHeight="1" x14ac:dyDescent="0.25">
      <c r="A285" s="4"/>
      <c r="B285" s="4"/>
      <c r="C285" s="4"/>
      <c r="D285" s="37"/>
      <c r="E285" s="4"/>
      <c r="F285" s="7"/>
      <c r="G285" s="3"/>
    </row>
    <row r="286" spans="1:7" ht="23.1" customHeight="1" x14ac:dyDescent="0.35">
      <c r="A286" s="38"/>
      <c r="B286" s="39" t="s">
        <v>35</v>
      </c>
      <c r="C286" s="64">
        <f>D284*C261</f>
        <v>113741.99999999999</v>
      </c>
      <c r="D286" s="64"/>
      <c r="E286" s="4"/>
      <c r="F286" s="7"/>
      <c r="G286" s="3"/>
    </row>
    <row r="287" spans="1:7" ht="23.1" customHeight="1" x14ac:dyDescent="0.3">
      <c r="A287" s="4"/>
      <c r="B287" s="40" t="s">
        <v>36</v>
      </c>
      <c r="C287" s="65">
        <f>C286/C260</f>
        <v>82.362056480810992</v>
      </c>
      <c r="D287" s="65"/>
      <c r="E287" s="4"/>
      <c r="F287" s="4"/>
      <c r="G287" s="41"/>
    </row>
    <row r="289" spans="1:14" ht="54.95" customHeight="1" x14ac:dyDescent="0.8">
      <c r="A289" s="46" t="s">
        <v>55</v>
      </c>
      <c r="B289" s="46"/>
      <c r="C289" s="46"/>
      <c r="D289" s="46"/>
      <c r="E289" s="46"/>
      <c r="F289" s="46"/>
      <c r="G289" s="46"/>
      <c r="H289" s="2"/>
      <c r="I289" s="2"/>
      <c r="J289" s="2"/>
      <c r="K289" s="2"/>
      <c r="L289" s="2"/>
      <c r="M289" s="2"/>
      <c r="N289" s="2"/>
    </row>
    <row r="290" spans="1:14" ht="45.95" customHeight="1" x14ac:dyDescent="0.45">
      <c r="A290" s="47" t="s">
        <v>0</v>
      </c>
      <c r="B290" s="47"/>
      <c r="C290" s="47"/>
      <c r="D290" s="47"/>
      <c r="E290" s="47"/>
      <c r="F290" s="47"/>
      <c r="G290" s="3"/>
      <c r="H290" s="2"/>
      <c r="I290" s="2"/>
      <c r="J290" s="2"/>
      <c r="K290" s="2"/>
      <c r="L290" s="2"/>
      <c r="M290" s="2"/>
      <c r="N290" s="2"/>
    </row>
    <row r="291" spans="1:14" ht="30" customHeight="1" x14ac:dyDescent="0.25">
      <c r="A291" s="4"/>
      <c r="B291" s="5" t="s">
        <v>1</v>
      </c>
      <c r="C291" s="6"/>
      <c r="D291" s="4"/>
      <c r="E291" s="4"/>
      <c r="F291" s="7"/>
      <c r="G291" s="3"/>
    </row>
    <row r="292" spans="1:14" ht="23.1" customHeight="1" x14ac:dyDescent="0.25">
      <c r="A292" s="8"/>
      <c r="B292" s="48" t="s">
        <v>3</v>
      </c>
      <c r="C292" s="51" t="s">
        <v>4</v>
      </c>
      <c r="D292" s="52"/>
      <c r="E292" s="52"/>
      <c r="F292" s="53"/>
      <c r="G292" s="9"/>
    </row>
    <row r="293" spans="1:14" ht="23.1" customHeight="1" x14ac:dyDescent="0.25">
      <c r="A293" s="8"/>
      <c r="B293" s="49"/>
      <c r="C293" s="51" t="s">
        <v>61</v>
      </c>
      <c r="D293" s="52"/>
      <c r="E293" s="52"/>
      <c r="F293" s="53"/>
      <c r="G293" s="9"/>
    </row>
    <row r="294" spans="1:14" ht="23.1" customHeight="1" x14ac:dyDescent="0.25">
      <c r="A294" s="8"/>
      <c r="B294" s="50"/>
      <c r="C294" s="51" t="s">
        <v>70</v>
      </c>
      <c r="D294" s="52"/>
      <c r="E294" s="52"/>
      <c r="F294" s="53"/>
      <c r="G294" s="9"/>
    </row>
    <row r="295" spans="1:14" ht="23.1" customHeight="1" x14ac:dyDescent="0.25">
      <c r="A295" s="4"/>
      <c r="B295" s="10" t="s">
        <v>5</v>
      </c>
      <c r="C295" s="45">
        <v>1.9</v>
      </c>
      <c r="D295" s="11"/>
      <c r="E295" s="8"/>
      <c r="F295" s="7"/>
      <c r="G295" s="3"/>
    </row>
    <row r="296" spans="1:14" ht="23.1" customHeight="1" x14ac:dyDescent="0.25">
      <c r="A296" s="4"/>
      <c r="B296" s="12" t="s">
        <v>6</v>
      </c>
      <c r="C296" s="13">
        <v>231</v>
      </c>
      <c r="D296" s="54" t="s">
        <v>7</v>
      </c>
      <c r="E296" s="55"/>
      <c r="F296" s="58">
        <f>C297/C296</f>
        <v>14.034632034632034</v>
      </c>
      <c r="G296" s="3"/>
    </row>
    <row r="297" spans="1:14" ht="23.1" customHeight="1" x14ac:dyDescent="0.25">
      <c r="A297" s="4"/>
      <c r="B297" s="12" t="s">
        <v>8</v>
      </c>
      <c r="C297" s="14">
        <v>3242</v>
      </c>
      <c r="D297" s="56"/>
      <c r="E297" s="57"/>
      <c r="F297" s="59"/>
      <c r="G297" s="3"/>
    </row>
    <row r="298" spans="1:14" ht="23.1" customHeight="1" x14ac:dyDescent="0.25">
      <c r="A298" s="4"/>
      <c r="B298" s="15"/>
      <c r="C298" s="16"/>
      <c r="D298" s="17"/>
      <c r="E298" s="4"/>
      <c r="F298" s="7"/>
      <c r="G298" s="3"/>
    </row>
    <row r="299" spans="1:14" ht="23.1" customHeight="1" x14ac:dyDescent="0.25">
      <c r="A299" s="4"/>
      <c r="B299" s="18" t="s">
        <v>9</v>
      </c>
      <c r="C299" s="19" t="s">
        <v>45</v>
      </c>
      <c r="D299" s="4"/>
      <c r="E299" s="4"/>
      <c r="F299" s="7"/>
      <c r="G299" s="3"/>
    </row>
    <row r="300" spans="1:14" ht="23.1" customHeight="1" x14ac:dyDescent="0.25">
      <c r="A300" s="4"/>
      <c r="B300" s="18" t="s">
        <v>2</v>
      </c>
      <c r="C300" s="19">
        <v>45</v>
      </c>
      <c r="D300" s="4"/>
      <c r="E300" s="4"/>
      <c r="F300" s="7"/>
      <c r="G300" s="3"/>
    </row>
    <row r="301" spans="1:14" ht="23.1" customHeight="1" x14ac:dyDescent="0.25">
      <c r="A301" s="4"/>
      <c r="B301" s="18" t="s">
        <v>10</v>
      </c>
      <c r="C301" s="20" t="s">
        <v>11</v>
      </c>
      <c r="D301" s="4"/>
      <c r="E301" s="4"/>
      <c r="F301" s="7"/>
      <c r="G301" s="3"/>
    </row>
    <row r="302" spans="1:14" ht="23.1" customHeight="1" x14ac:dyDescent="0.25">
      <c r="A302" s="4"/>
      <c r="B302" s="4"/>
      <c r="C302" s="4"/>
      <c r="D302" s="4"/>
      <c r="E302" s="4"/>
      <c r="F302" s="7"/>
      <c r="G302" s="3"/>
    </row>
    <row r="303" spans="1:14" ht="50.1" customHeight="1" x14ac:dyDescent="0.25">
      <c r="A303" s="60" t="s">
        <v>12</v>
      </c>
      <c r="B303" s="60"/>
      <c r="C303" s="21" t="s">
        <v>13</v>
      </c>
      <c r="D303" s="61" t="s">
        <v>14</v>
      </c>
      <c r="E303" s="61"/>
      <c r="F303" s="21" t="s">
        <v>15</v>
      </c>
      <c r="G303" s="3"/>
    </row>
    <row r="304" spans="1:14" ht="23.1" customHeight="1" x14ac:dyDescent="0.25">
      <c r="A304" s="62" t="s">
        <v>16</v>
      </c>
      <c r="B304" s="62"/>
      <c r="C304" s="22">
        <v>191.3</v>
      </c>
      <c r="D304" s="22">
        <v>1.9</v>
      </c>
      <c r="E304" s="23" t="s">
        <v>17</v>
      </c>
      <c r="F304" s="24">
        <f t="shared" ref="F304:F311" si="8">C304*D304</f>
        <v>363.47</v>
      </c>
      <c r="G304" s="63"/>
    </row>
    <row r="305" spans="1:7" ht="23.1" customHeight="1" x14ac:dyDescent="0.25">
      <c r="A305" s="62" t="s">
        <v>18</v>
      </c>
      <c r="B305" s="62"/>
      <c r="C305" s="22">
        <v>97.44</v>
      </c>
      <c r="D305" s="22">
        <v>0.56000000000000005</v>
      </c>
      <c r="E305" s="23" t="s">
        <v>19</v>
      </c>
      <c r="F305" s="24">
        <f t="shared" si="8"/>
        <v>54.566400000000002</v>
      </c>
      <c r="G305" s="63"/>
    </row>
    <row r="306" spans="1:7" ht="23.1" customHeight="1" x14ac:dyDescent="0.25">
      <c r="A306" s="62" t="s">
        <v>20</v>
      </c>
      <c r="B306" s="62"/>
      <c r="C306" s="22">
        <v>151.63</v>
      </c>
      <c r="D306" s="22">
        <v>0.56000000000000005</v>
      </c>
      <c r="E306" s="23" t="s">
        <v>19</v>
      </c>
      <c r="F306" s="24">
        <f t="shared" si="8"/>
        <v>84.912800000000004</v>
      </c>
      <c r="G306" s="63"/>
    </row>
    <row r="307" spans="1:7" ht="23.1" customHeight="1" x14ac:dyDescent="0.25">
      <c r="A307" s="62" t="s">
        <v>21</v>
      </c>
      <c r="B307" s="62"/>
      <c r="C307" s="22">
        <v>731.97</v>
      </c>
      <c r="D307" s="22"/>
      <c r="E307" s="23" t="s">
        <v>17</v>
      </c>
      <c r="F307" s="24">
        <f t="shared" si="8"/>
        <v>0</v>
      </c>
      <c r="G307" s="63"/>
    </row>
    <row r="308" spans="1:7" ht="45.95" customHeight="1" x14ac:dyDescent="0.25">
      <c r="A308" s="62" t="s">
        <v>22</v>
      </c>
      <c r="B308" s="62"/>
      <c r="C308" s="22">
        <v>652.6</v>
      </c>
      <c r="D308" s="22">
        <v>3.8</v>
      </c>
      <c r="E308" s="23" t="s">
        <v>17</v>
      </c>
      <c r="F308" s="24">
        <f t="shared" si="8"/>
        <v>2479.88</v>
      </c>
      <c r="G308" s="63"/>
    </row>
    <row r="309" spans="1:7" ht="23.1" customHeight="1" x14ac:dyDescent="0.25">
      <c r="A309" s="62" t="s">
        <v>23</v>
      </c>
      <c r="B309" s="62"/>
      <c r="C309" s="22">
        <v>526.99</v>
      </c>
      <c r="D309" s="22"/>
      <c r="E309" s="23" t="s">
        <v>17</v>
      </c>
      <c r="F309" s="24">
        <f t="shared" si="8"/>
        <v>0</v>
      </c>
      <c r="G309" s="63"/>
    </row>
    <row r="310" spans="1:7" ht="23.1" customHeight="1" x14ac:dyDescent="0.25">
      <c r="A310" s="62" t="s">
        <v>24</v>
      </c>
      <c r="B310" s="62"/>
      <c r="C310" s="22">
        <v>5438.99</v>
      </c>
      <c r="D310" s="22">
        <v>1.9</v>
      </c>
      <c r="E310" s="23" t="s">
        <v>17</v>
      </c>
      <c r="F310" s="24">
        <f t="shared" si="8"/>
        <v>10334.080999999998</v>
      </c>
      <c r="G310" s="63"/>
    </row>
    <row r="311" spans="1:7" ht="23.1" customHeight="1" x14ac:dyDescent="0.25">
      <c r="A311" s="62" t="s">
        <v>25</v>
      </c>
      <c r="B311" s="62"/>
      <c r="C311" s="22">
        <v>1672.77</v>
      </c>
      <c r="D311" s="22">
        <v>1.9</v>
      </c>
      <c r="E311" s="23" t="s">
        <v>17</v>
      </c>
      <c r="F311" s="24">
        <f t="shared" si="8"/>
        <v>3178.2629999999999</v>
      </c>
      <c r="G311" s="63"/>
    </row>
    <row r="312" spans="1:7" ht="23.1" customHeight="1" x14ac:dyDescent="0.25">
      <c r="A312" s="62" t="s">
        <v>26</v>
      </c>
      <c r="B312" s="62"/>
      <c r="C312" s="22">
        <v>548.24</v>
      </c>
      <c r="D312" s="22">
        <v>1.9</v>
      </c>
      <c r="E312" s="23" t="s">
        <v>17</v>
      </c>
      <c r="F312" s="24">
        <f>C312*D312</f>
        <v>1041.6559999999999</v>
      </c>
      <c r="G312" s="63"/>
    </row>
    <row r="313" spans="1:7" ht="23.1" customHeight="1" x14ac:dyDescent="0.25">
      <c r="A313" s="62" t="s">
        <v>27</v>
      </c>
      <c r="B313" s="62"/>
      <c r="C313" s="22">
        <v>340.74</v>
      </c>
      <c r="D313" s="22">
        <v>19</v>
      </c>
      <c r="E313" s="23" t="s">
        <v>17</v>
      </c>
      <c r="F313" s="24">
        <f>C313*D313</f>
        <v>6474.06</v>
      </c>
      <c r="G313" s="63"/>
    </row>
    <row r="314" spans="1:7" ht="23.1" customHeight="1" x14ac:dyDescent="0.25">
      <c r="A314" s="4"/>
      <c r="B314" s="25"/>
      <c r="C314" s="25"/>
      <c r="D314" s="26"/>
      <c r="E314" s="26"/>
      <c r="F314" s="7"/>
      <c r="G314" s="27"/>
    </row>
    <row r="315" spans="1:7" ht="23.1" customHeight="1" x14ac:dyDescent="0.25">
      <c r="A315" s="4"/>
      <c r="B315" s="5" t="s">
        <v>28</v>
      </c>
      <c r="C315" s="6"/>
      <c r="D315" s="4"/>
      <c r="E315" s="4"/>
      <c r="F315" s="7"/>
      <c r="G315" s="3"/>
    </row>
    <row r="316" spans="1:7" ht="23.1" customHeight="1" x14ac:dyDescent="0.25">
      <c r="A316" s="4"/>
      <c r="B316" s="66" t="s">
        <v>29</v>
      </c>
      <c r="C316" s="28" t="s">
        <v>30</v>
      </c>
      <c r="D316" s="29">
        <f>IF(F304&gt;0,ROUND((F304+C297)/C297,2),0)</f>
        <v>1.1100000000000001</v>
      </c>
      <c r="E316" s="29"/>
      <c r="F316" s="8"/>
      <c r="G316" s="3"/>
    </row>
    <row r="317" spans="1:7" ht="23.1" customHeight="1" x14ac:dyDescent="0.25">
      <c r="A317" s="4"/>
      <c r="B317" s="66"/>
      <c r="C317" s="28" t="s">
        <v>31</v>
      </c>
      <c r="D317" s="29">
        <f>IF(SUM(F305:F306)&gt;0,ROUND((F305+F306+C297)/C297,2),0)</f>
        <v>1.04</v>
      </c>
      <c r="E317" s="29"/>
      <c r="F317" s="30"/>
      <c r="G317" s="31"/>
    </row>
    <row r="318" spans="1:7" ht="23.1" customHeight="1" x14ac:dyDescent="0.25">
      <c r="A318" s="4"/>
      <c r="B318" s="66"/>
      <c r="C318" s="28" t="s">
        <v>32</v>
      </c>
      <c r="D318" s="29">
        <f>IF(F307&gt;0,ROUND((F307+C297)/C297,2),0)</f>
        <v>0</v>
      </c>
      <c r="E318" s="8"/>
      <c r="F318" s="30"/>
      <c r="G318" s="3"/>
    </row>
    <row r="319" spans="1:7" ht="23.1" customHeight="1" x14ac:dyDescent="0.25">
      <c r="A319" s="4"/>
      <c r="B319" s="66"/>
      <c r="C319" s="32" t="s">
        <v>33</v>
      </c>
      <c r="D319" s="33">
        <f>IF(SUM(F308:F313)&gt;0,ROUND((SUM(F308:F313)+C297)/C297,2),0)</f>
        <v>8.25</v>
      </c>
      <c r="E319" s="8"/>
      <c r="F319" s="30"/>
      <c r="G319" s="3"/>
    </row>
    <row r="320" spans="1:7" ht="23.1" customHeight="1" x14ac:dyDescent="0.25">
      <c r="A320" s="4"/>
      <c r="B320" s="4"/>
      <c r="C320" s="34" t="s">
        <v>34</v>
      </c>
      <c r="D320" s="35">
        <f>SUM(D316:D319)-IF(VALUE(COUNTIF(D316:D319,"&gt;0"))=4,3,0)-IF(VALUE(COUNTIF(D316:D319,"&gt;0"))=3,2,0)-IF(VALUE(COUNTIF(D316:D319,"&gt;0"))=2,1,0)</f>
        <v>8.4</v>
      </c>
      <c r="E320" s="36"/>
      <c r="F320" s="7"/>
      <c r="G320" s="3"/>
    </row>
    <row r="321" spans="1:14" ht="23.1" customHeight="1" x14ac:dyDescent="0.25">
      <c r="A321" s="4"/>
      <c r="B321" s="4"/>
      <c r="C321" s="4"/>
      <c r="D321" s="37"/>
      <c r="E321" s="4"/>
      <c r="F321" s="7"/>
      <c r="G321" s="3"/>
    </row>
    <row r="322" spans="1:14" ht="23.1" customHeight="1" x14ac:dyDescent="0.35">
      <c r="A322" s="38"/>
      <c r="B322" s="39" t="s">
        <v>35</v>
      </c>
      <c r="C322" s="64">
        <f>D320*C297</f>
        <v>27232.800000000003</v>
      </c>
      <c r="D322" s="64"/>
      <c r="E322" s="4"/>
      <c r="F322" s="7"/>
      <c r="G322" s="3"/>
    </row>
    <row r="323" spans="1:14" ht="23.1" customHeight="1" x14ac:dyDescent="0.3">
      <c r="A323" s="4"/>
      <c r="B323" s="40" t="s">
        <v>36</v>
      </c>
      <c r="C323" s="65">
        <f>C322/C296</f>
        <v>117.8909090909091</v>
      </c>
      <c r="D323" s="65"/>
      <c r="E323" s="4"/>
      <c r="F323" s="4"/>
      <c r="G323" s="41"/>
    </row>
    <row r="325" spans="1:14" ht="54.95" customHeight="1" x14ac:dyDescent="0.8">
      <c r="A325" s="46" t="s">
        <v>56</v>
      </c>
      <c r="B325" s="46"/>
      <c r="C325" s="46"/>
      <c r="D325" s="46"/>
      <c r="E325" s="46"/>
      <c r="F325" s="46"/>
      <c r="G325" s="46"/>
      <c r="H325" s="2"/>
      <c r="I325" s="2"/>
      <c r="J325" s="2"/>
      <c r="K325" s="2"/>
      <c r="L325" s="2"/>
      <c r="M325" s="2"/>
      <c r="N325" s="2"/>
    </row>
    <row r="326" spans="1:14" ht="45.95" customHeight="1" x14ac:dyDescent="0.45">
      <c r="A326" s="47" t="s">
        <v>0</v>
      </c>
      <c r="B326" s="47"/>
      <c r="C326" s="47"/>
      <c r="D326" s="47"/>
      <c r="E326" s="47"/>
      <c r="F326" s="47"/>
      <c r="G326" s="3"/>
      <c r="H326" s="2"/>
      <c r="I326" s="2"/>
      <c r="J326" s="2"/>
      <c r="K326" s="2"/>
      <c r="L326" s="2"/>
      <c r="M326" s="2"/>
      <c r="N326" s="2"/>
    </row>
    <row r="327" spans="1:14" ht="30" customHeight="1" x14ac:dyDescent="0.25">
      <c r="A327" s="4"/>
      <c r="B327" s="5" t="s">
        <v>1</v>
      </c>
      <c r="C327" s="6"/>
      <c r="D327" s="4"/>
      <c r="E327" s="4"/>
      <c r="F327" s="7"/>
      <c r="G327" s="3"/>
    </row>
    <row r="328" spans="1:14" ht="23.1" customHeight="1" x14ac:dyDescent="0.25">
      <c r="A328" s="8"/>
      <c r="B328" s="48" t="s">
        <v>3</v>
      </c>
      <c r="C328" s="51" t="s">
        <v>4</v>
      </c>
      <c r="D328" s="52"/>
      <c r="E328" s="52"/>
      <c r="F328" s="53"/>
      <c r="G328" s="9"/>
    </row>
    <row r="329" spans="1:14" ht="23.1" customHeight="1" x14ac:dyDescent="0.25">
      <c r="A329" s="8"/>
      <c r="B329" s="49"/>
      <c r="C329" s="51" t="s">
        <v>61</v>
      </c>
      <c r="D329" s="52"/>
      <c r="E329" s="52"/>
      <c r="F329" s="53"/>
      <c r="G329" s="9"/>
    </row>
    <row r="330" spans="1:14" ht="23.1" customHeight="1" x14ac:dyDescent="0.25">
      <c r="A330" s="8"/>
      <c r="B330" s="50"/>
      <c r="C330" s="51" t="s">
        <v>71</v>
      </c>
      <c r="D330" s="52"/>
      <c r="E330" s="52"/>
      <c r="F330" s="53"/>
      <c r="G330" s="9"/>
    </row>
    <row r="331" spans="1:14" ht="23.1" customHeight="1" x14ac:dyDescent="0.25">
      <c r="A331" s="4"/>
      <c r="B331" s="10" t="s">
        <v>5</v>
      </c>
      <c r="C331" s="45">
        <v>2</v>
      </c>
      <c r="D331" s="11"/>
      <c r="E331" s="8"/>
      <c r="F331" s="7"/>
      <c r="G331" s="3"/>
    </row>
    <row r="332" spans="1:14" ht="23.1" customHeight="1" x14ac:dyDescent="0.25">
      <c r="A332" s="4"/>
      <c r="B332" s="12" t="s">
        <v>6</v>
      </c>
      <c r="C332" s="13">
        <v>245</v>
      </c>
      <c r="D332" s="54" t="s">
        <v>7</v>
      </c>
      <c r="E332" s="55"/>
      <c r="F332" s="58">
        <f>C333/C332</f>
        <v>85.624489795918365</v>
      </c>
      <c r="G332" s="3"/>
    </row>
    <row r="333" spans="1:14" ht="23.1" customHeight="1" x14ac:dyDescent="0.25">
      <c r="A333" s="4"/>
      <c r="B333" s="12" t="s">
        <v>8</v>
      </c>
      <c r="C333" s="14">
        <v>20978</v>
      </c>
      <c r="D333" s="56"/>
      <c r="E333" s="57"/>
      <c r="F333" s="59"/>
      <c r="G333" s="3"/>
    </row>
    <row r="334" spans="1:14" ht="23.1" customHeight="1" x14ac:dyDescent="0.25">
      <c r="A334" s="4"/>
      <c r="B334" s="15"/>
      <c r="C334" s="16"/>
      <c r="D334" s="17"/>
      <c r="E334" s="4"/>
      <c r="F334" s="7"/>
      <c r="G334" s="3"/>
    </row>
    <row r="335" spans="1:14" ht="23.1" customHeight="1" x14ac:dyDescent="0.25">
      <c r="A335" s="4"/>
      <c r="B335" s="18" t="s">
        <v>9</v>
      </c>
      <c r="C335" s="19" t="s">
        <v>46</v>
      </c>
      <c r="D335" s="4"/>
      <c r="E335" s="4"/>
      <c r="F335" s="7"/>
      <c r="G335" s="3"/>
    </row>
    <row r="336" spans="1:14" ht="23.1" customHeight="1" x14ac:dyDescent="0.25">
      <c r="A336" s="4"/>
      <c r="B336" s="18" t="s">
        <v>2</v>
      </c>
      <c r="C336" s="19">
        <v>70</v>
      </c>
      <c r="D336" s="4"/>
      <c r="E336" s="4"/>
      <c r="F336" s="7"/>
      <c r="G336" s="3"/>
    </row>
    <row r="337" spans="1:7" ht="23.1" customHeight="1" x14ac:dyDescent="0.25">
      <c r="A337" s="4"/>
      <c r="B337" s="18" t="s">
        <v>10</v>
      </c>
      <c r="C337" s="20" t="s">
        <v>11</v>
      </c>
      <c r="D337" s="4"/>
      <c r="E337" s="4"/>
      <c r="F337" s="7"/>
      <c r="G337" s="3"/>
    </row>
    <row r="338" spans="1:7" ht="23.1" customHeight="1" x14ac:dyDescent="0.25">
      <c r="A338" s="4"/>
      <c r="B338" s="4"/>
      <c r="C338" s="4"/>
      <c r="D338" s="4"/>
      <c r="E338" s="4"/>
      <c r="F338" s="7"/>
      <c r="G338" s="3"/>
    </row>
    <row r="339" spans="1:7" ht="50.1" customHeight="1" x14ac:dyDescent="0.25">
      <c r="A339" s="60" t="s">
        <v>12</v>
      </c>
      <c r="B339" s="60"/>
      <c r="C339" s="21" t="s">
        <v>13</v>
      </c>
      <c r="D339" s="61" t="s">
        <v>14</v>
      </c>
      <c r="E339" s="61"/>
      <c r="F339" s="21" t="s">
        <v>15</v>
      </c>
      <c r="G339" s="3"/>
    </row>
    <row r="340" spans="1:7" ht="23.1" customHeight="1" x14ac:dyDescent="0.25">
      <c r="A340" s="62" t="s">
        <v>16</v>
      </c>
      <c r="B340" s="62"/>
      <c r="C340" s="22">
        <v>191.3</v>
      </c>
      <c r="D340" s="22">
        <v>2</v>
      </c>
      <c r="E340" s="23" t="s">
        <v>17</v>
      </c>
      <c r="F340" s="24">
        <f t="shared" ref="F340:F347" si="9">C340*D340</f>
        <v>382.6</v>
      </c>
      <c r="G340" s="63"/>
    </row>
    <row r="341" spans="1:7" ht="23.1" customHeight="1" x14ac:dyDescent="0.25">
      <c r="A341" s="62" t="s">
        <v>18</v>
      </c>
      <c r="B341" s="62"/>
      <c r="C341" s="22">
        <v>97.44</v>
      </c>
      <c r="D341" s="22">
        <v>0.63</v>
      </c>
      <c r="E341" s="23" t="s">
        <v>19</v>
      </c>
      <c r="F341" s="24">
        <f t="shared" si="9"/>
        <v>61.3872</v>
      </c>
      <c r="G341" s="63"/>
    </row>
    <row r="342" spans="1:7" ht="23.1" customHeight="1" x14ac:dyDescent="0.25">
      <c r="A342" s="62" t="s">
        <v>20</v>
      </c>
      <c r="B342" s="62"/>
      <c r="C342" s="22">
        <v>151.63</v>
      </c>
      <c r="D342" s="22">
        <v>0.63</v>
      </c>
      <c r="E342" s="23" t="s">
        <v>19</v>
      </c>
      <c r="F342" s="24">
        <f t="shared" si="9"/>
        <v>95.526899999999998</v>
      </c>
      <c r="G342" s="63"/>
    </row>
    <row r="343" spans="1:7" ht="23.1" customHeight="1" x14ac:dyDescent="0.25">
      <c r="A343" s="62" t="s">
        <v>21</v>
      </c>
      <c r="B343" s="62"/>
      <c r="C343" s="22">
        <v>731.97</v>
      </c>
      <c r="D343" s="22"/>
      <c r="E343" s="23" t="s">
        <v>17</v>
      </c>
      <c r="F343" s="24">
        <f t="shared" si="9"/>
        <v>0</v>
      </c>
      <c r="G343" s="63"/>
    </row>
    <row r="344" spans="1:7" ht="45.95" customHeight="1" x14ac:dyDescent="0.25">
      <c r="A344" s="62" t="s">
        <v>22</v>
      </c>
      <c r="B344" s="62"/>
      <c r="C344" s="22">
        <v>652.6</v>
      </c>
      <c r="D344" s="22">
        <v>4</v>
      </c>
      <c r="E344" s="23" t="s">
        <v>17</v>
      </c>
      <c r="F344" s="24">
        <f t="shared" si="9"/>
        <v>2610.4</v>
      </c>
      <c r="G344" s="63"/>
    </row>
    <row r="345" spans="1:7" ht="23.1" customHeight="1" x14ac:dyDescent="0.25">
      <c r="A345" s="62" t="s">
        <v>23</v>
      </c>
      <c r="B345" s="62"/>
      <c r="C345" s="22">
        <v>526.99</v>
      </c>
      <c r="D345" s="22"/>
      <c r="E345" s="23" t="s">
        <v>17</v>
      </c>
      <c r="F345" s="24">
        <f t="shared" si="9"/>
        <v>0</v>
      </c>
      <c r="G345" s="63"/>
    </row>
    <row r="346" spans="1:7" ht="23.1" customHeight="1" x14ac:dyDescent="0.25">
      <c r="A346" s="62" t="s">
        <v>24</v>
      </c>
      <c r="B346" s="62"/>
      <c r="C346" s="22">
        <v>5438.99</v>
      </c>
      <c r="D346" s="22">
        <v>2</v>
      </c>
      <c r="E346" s="23" t="s">
        <v>17</v>
      </c>
      <c r="F346" s="24">
        <f t="shared" si="9"/>
        <v>10877.98</v>
      </c>
      <c r="G346" s="63"/>
    </row>
    <row r="347" spans="1:7" ht="23.1" customHeight="1" x14ac:dyDescent="0.25">
      <c r="A347" s="62" t="s">
        <v>25</v>
      </c>
      <c r="B347" s="62"/>
      <c r="C347" s="22">
        <v>1672.77</v>
      </c>
      <c r="D347" s="22">
        <v>2</v>
      </c>
      <c r="E347" s="23" t="s">
        <v>17</v>
      </c>
      <c r="F347" s="24">
        <f t="shared" si="9"/>
        <v>3345.54</v>
      </c>
      <c r="G347" s="63"/>
    </row>
    <row r="348" spans="1:7" ht="23.1" customHeight="1" x14ac:dyDescent="0.25">
      <c r="A348" s="62" t="s">
        <v>26</v>
      </c>
      <c r="B348" s="62"/>
      <c r="C348" s="22">
        <v>548.24</v>
      </c>
      <c r="D348" s="22">
        <v>2</v>
      </c>
      <c r="E348" s="23" t="s">
        <v>17</v>
      </c>
      <c r="F348" s="24">
        <f>C348*D348</f>
        <v>1096.48</v>
      </c>
      <c r="G348" s="63"/>
    </row>
    <row r="349" spans="1:7" ht="23.1" customHeight="1" x14ac:dyDescent="0.25">
      <c r="A349" s="62" t="s">
        <v>27</v>
      </c>
      <c r="B349" s="62"/>
      <c r="C349" s="22">
        <v>340.74</v>
      </c>
      <c r="D349" s="22">
        <v>20</v>
      </c>
      <c r="E349" s="23" t="s">
        <v>17</v>
      </c>
      <c r="F349" s="24">
        <f>C349*D349</f>
        <v>6814.8</v>
      </c>
      <c r="G349" s="63"/>
    </row>
    <row r="350" spans="1:7" ht="23.1" customHeight="1" x14ac:dyDescent="0.25">
      <c r="A350" s="4"/>
      <c r="B350" s="25"/>
      <c r="C350" s="25"/>
      <c r="D350" s="26"/>
      <c r="E350" s="26"/>
      <c r="F350" s="7"/>
      <c r="G350" s="27"/>
    </row>
    <row r="351" spans="1:7" ht="23.1" customHeight="1" x14ac:dyDescent="0.25">
      <c r="A351" s="4"/>
      <c r="B351" s="5" t="s">
        <v>28</v>
      </c>
      <c r="C351" s="6"/>
      <c r="D351" s="4"/>
      <c r="E351" s="4"/>
      <c r="F351" s="7"/>
      <c r="G351" s="3"/>
    </row>
    <row r="352" spans="1:7" ht="23.1" customHeight="1" x14ac:dyDescent="0.25">
      <c r="A352" s="4"/>
      <c r="B352" s="66" t="s">
        <v>29</v>
      </c>
      <c r="C352" s="28" t="s">
        <v>30</v>
      </c>
      <c r="D352" s="29">
        <f>IF(F340&gt;0,ROUND((F340+C333)/C333,2),0)</f>
        <v>1.02</v>
      </c>
      <c r="E352" s="29"/>
      <c r="F352" s="8"/>
      <c r="G352" s="3"/>
    </row>
    <row r="353" spans="1:7" ht="23.1" customHeight="1" x14ac:dyDescent="0.25">
      <c r="A353" s="4"/>
      <c r="B353" s="66"/>
      <c r="C353" s="28" t="s">
        <v>31</v>
      </c>
      <c r="D353" s="29">
        <f>IF(SUM(F341:F342)&gt;0,ROUND((F341+F342+C333)/C333,2),0)</f>
        <v>1.01</v>
      </c>
      <c r="E353" s="29"/>
      <c r="F353" s="30"/>
      <c r="G353" s="31"/>
    </row>
    <row r="354" spans="1:7" ht="23.1" customHeight="1" x14ac:dyDescent="0.25">
      <c r="A354" s="4"/>
      <c r="B354" s="66"/>
      <c r="C354" s="28" t="s">
        <v>32</v>
      </c>
      <c r="D354" s="29">
        <f>IF(F343&gt;0,ROUND((F343+C333)/C333,2),0)</f>
        <v>0</v>
      </c>
      <c r="E354" s="8"/>
      <c r="F354" s="30"/>
      <c r="G354" s="3"/>
    </row>
    <row r="355" spans="1:7" ht="23.1" customHeight="1" x14ac:dyDescent="0.25">
      <c r="A355" s="4"/>
      <c r="B355" s="66"/>
      <c r="C355" s="32" t="s">
        <v>33</v>
      </c>
      <c r="D355" s="33">
        <f>IF(SUM(F344:F349)&gt;0,ROUND((SUM(F344:F349)+C333)/C333,2),0)</f>
        <v>2.1800000000000002</v>
      </c>
      <c r="E355" s="8"/>
      <c r="F355" s="30"/>
      <c r="G355" s="3"/>
    </row>
    <row r="356" spans="1:7" ht="23.1" customHeight="1" x14ac:dyDescent="0.25">
      <c r="A356" s="4"/>
      <c r="B356" s="4"/>
      <c r="C356" s="34" t="s">
        <v>34</v>
      </c>
      <c r="D356" s="35">
        <f>SUM(D352:D355)-IF(VALUE(COUNTIF(D352:D355,"&gt;0"))=4,3,0)-IF(VALUE(COUNTIF(D352:D355,"&gt;0"))=3,2,0)-IF(VALUE(COUNTIF(D352:D355,"&gt;0"))=2,1,0)</f>
        <v>2.2100000000000009</v>
      </c>
      <c r="E356" s="36"/>
      <c r="F356" s="7"/>
      <c r="G356" s="3"/>
    </row>
    <row r="357" spans="1:7" ht="23.1" customHeight="1" x14ac:dyDescent="0.25">
      <c r="A357" s="4"/>
      <c r="B357" s="4"/>
      <c r="C357" s="4"/>
      <c r="D357" s="37"/>
      <c r="E357" s="4"/>
      <c r="F357" s="7"/>
      <c r="G357" s="3"/>
    </row>
    <row r="358" spans="1:7" ht="23.1" customHeight="1" x14ac:dyDescent="0.35">
      <c r="A358" s="38"/>
      <c r="B358" s="39" t="s">
        <v>35</v>
      </c>
      <c r="C358" s="64">
        <f>D356*C333</f>
        <v>46361.380000000019</v>
      </c>
      <c r="D358" s="64"/>
      <c r="E358" s="4"/>
      <c r="F358" s="7"/>
      <c r="G358" s="3"/>
    </row>
    <row r="359" spans="1:7" ht="23.1" customHeight="1" x14ac:dyDescent="0.3">
      <c r="A359" s="4"/>
      <c r="B359" s="40" t="s">
        <v>36</v>
      </c>
      <c r="C359" s="65">
        <f>C358/C332</f>
        <v>189.23012244897967</v>
      </c>
      <c r="D359" s="65"/>
      <c r="E359" s="4"/>
      <c r="F359" s="4"/>
      <c r="G359" s="41"/>
    </row>
  </sheetData>
  <mergeCells count="240">
    <mergeCell ref="C358:D358"/>
    <mergeCell ref="C359:D359"/>
    <mergeCell ref="A345:B345"/>
    <mergeCell ref="A346:B346"/>
    <mergeCell ref="A347:B347"/>
    <mergeCell ref="A348:B348"/>
    <mergeCell ref="A349:B349"/>
    <mergeCell ref="B352:B355"/>
    <mergeCell ref="D332:E333"/>
    <mergeCell ref="F332:F333"/>
    <mergeCell ref="A339:B339"/>
    <mergeCell ref="D339:E339"/>
    <mergeCell ref="A340:B340"/>
    <mergeCell ref="G340:G349"/>
    <mergeCell ref="A341:B341"/>
    <mergeCell ref="A342:B342"/>
    <mergeCell ref="A343:B343"/>
    <mergeCell ref="A344:B344"/>
    <mergeCell ref="C322:D322"/>
    <mergeCell ref="C323:D323"/>
    <mergeCell ref="A325:G325"/>
    <mergeCell ref="A326:F326"/>
    <mergeCell ref="B328:B330"/>
    <mergeCell ref="C328:F328"/>
    <mergeCell ref="C329:F329"/>
    <mergeCell ref="C330:F330"/>
    <mergeCell ref="A309:B309"/>
    <mergeCell ref="A310:B310"/>
    <mergeCell ref="A311:B311"/>
    <mergeCell ref="A312:B312"/>
    <mergeCell ref="A313:B313"/>
    <mergeCell ref="B316:B319"/>
    <mergeCell ref="D296:E297"/>
    <mergeCell ref="F296:F297"/>
    <mergeCell ref="A303:B303"/>
    <mergeCell ref="D303:E303"/>
    <mergeCell ref="A304:B304"/>
    <mergeCell ref="G304:G313"/>
    <mergeCell ref="A305:B305"/>
    <mergeCell ref="A306:B306"/>
    <mergeCell ref="A307:B307"/>
    <mergeCell ref="A308:B308"/>
    <mergeCell ref="C286:D286"/>
    <mergeCell ref="C287:D287"/>
    <mergeCell ref="A289:G289"/>
    <mergeCell ref="A290:F290"/>
    <mergeCell ref="B292:B294"/>
    <mergeCell ref="C292:F292"/>
    <mergeCell ref="C293:F293"/>
    <mergeCell ref="C294:F294"/>
    <mergeCell ref="A273:B273"/>
    <mergeCell ref="A274:B274"/>
    <mergeCell ref="A275:B275"/>
    <mergeCell ref="A276:B276"/>
    <mergeCell ref="A277:B277"/>
    <mergeCell ref="B280:B283"/>
    <mergeCell ref="D260:E261"/>
    <mergeCell ref="F260:F261"/>
    <mergeCell ref="A267:B267"/>
    <mergeCell ref="D267:E267"/>
    <mergeCell ref="A268:B268"/>
    <mergeCell ref="G268:G277"/>
    <mergeCell ref="A269:B269"/>
    <mergeCell ref="A270:B270"/>
    <mergeCell ref="A271:B271"/>
    <mergeCell ref="A272:B272"/>
    <mergeCell ref="C250:D250"/>
    <mergeCell ref="C251:D251"/>
    <mergeCell ref="A253:G253"/>
    <mergeCell ref="A254:F254"/>
    <mergeCell ref="B256:B258"/>
    <mergeCell ref="C256:F256"/>
    <mergeCell ref="C257:F257"/>
    <mergeCell ref="C258:F258"/>
    <mergeCell ref="A237:B237"/>
    <mergeCell ref="A238:B238"/>
    <mergeCell ref="A239:B239"/>
    <mergeCell ref="A240:B240"/>
    <mergeCell ref="A241:B241"/>
    <mergeCell ref="B244:B247"/>
    <mergeCell ref="D224:E225"/>
    <mergeCell ref="F224:F225"/>
    <mergeCell ref="A231:B231"/>
    <mergeCell ref="D231:E231"/>
    <mergeCell ref="A232:B232"/>
    <mergeCell ref="G232:G241"/>
    <mergeCell ref="A233:B233"/>
    <mergeCell ref="A234:B234"/>
    <mergeCell ref="A235:B235"/>
    <mergeCell ref="A236:B236"/>
    <mergeCell ref="C214:D214"/>
    <mergeCell ref="C215:D215"/>
    <mergeCell ref="A217:G217"/>
    <mergeCell ref="A218:F218"/>
    <mergeCell ref="B220:B222"/>
    <mergeCell ref="C220:F220"/>
    <mergeCell ref="C221:F221"/>
    <mergeCell ref="C222:F222"/>
    <mergeCell ref="A201:B201"/>
    <mergeCell ref="A202:B202"/>
    <mergeCell ref="A203:B203"/>
    <mergeCell ref="A204:B204"/>
    <mergeCell ref="A205:B205"/>
    <mergeCell ref="B208:B211"/>
    <mergeCell ref="D188:E189"/>
    <mergeCell ref="F188:F189"/>
    <mergeCell ref="A195:B195"/>
    <mergeCell ref="D195:E195"/>
    <mergeCell ref="A196:B196"/>
    <mergeCell ref="G196:G205"/>
    <mergeCell ref="A197:B197"/>
    <mergeCell ref="A198:B198"/>
    <mergeCell ref="A199:B199"/>
    <mergeCell ref="A200:B200"/>
    <mergeCell ref="C178:D178"/>
    <mergeCell ref="C179:D179"/>
    <mergeCell ref="A181:G181"/>
    <mergeCell ref="A182:F182"/>
    <mergeCell ref="B184:B186"/>
    <mergeCell ref="C184:F184"/>
    <mergeCell ref="C185:F185"/>
    <mergeCell ref="C186:F186"/>
    <mergeCell ref="A165:B165"/>
    <mergeCell ref="A166:B166"/>
    <mergeCell ref="A167:B167"/>
    <mergeCell ref="A168:B168"/>
    <mergeCell ref="A169:B169"/>
    <mergeCell ref="B172:B175"/>
    <mergeCell ref="D152:E153"/>
    <mergeCell ref="F152:F153"/>
    <mergeCell ref="A159:B159"/>
    <mergeCell ref="D159:E159"/>
    <mergeCell ref="A160:B160"/>
    <mergeCell ref="G160:G169"/>
    <mergeCell ref="A161:B161"/>
    <mergeCell ref="A162:B162"/>
    <mergeCell ref="A163:B163"/>
    <mergeCell ref="A164:B164"/>
    <mergeCell ref="C142:D142"/>
    <mergeCell ref="C143:D143"/>
    <mergeCell ref="A145:G145"/>
    <mergeCell ref="A146:F146"/>
    <mergeCell ref="B148:B150"/>
    <mergeCell ref="C148:F148"/>
    <mergeCell ref="C149:F149"/>
    <mergeCell ref="C150:F150"/>
    <mergeCell ref="A129:B129"/>
    <mergeCell ref="A130:B130"/>
    <mergeCell ref="A131:B131"/>
    <mergeCell ref="A132:B132"/>
    <mergeCell ref="A133:B133"/>
    <mergeCell ref="B136:B139"/>
    <mergeCell ref="D116:E117"/>
    <mergeCell ref="F116:F117"/>
    <mergeCell ref="A123:B123"/>
    <mergeCell ref="D123:E123"/>
    <mergeCell ref="A124:B124"/>
    <mergeCell ref="G124:G133"/>
    <mergeCell ref="A125:B125"/>
    <mergeCell ref="A126:B126"/>
    <mergeCell ref="A127:B127"/>
    <mergeCell ref="A128:B128"/>
    <mergeCell ref="C106:D106"/>
    <mergeCell ref="C107:D107"/>
    <mergeCell ref="A109:G109"/>
    <mergeCell ref="A110:F110"/>
    <mergeCell ref="B112:B114"/>
    <mergeCell ref="C112:F112"/>
    <mergeCell ref="C113:F113"/>
    <mergeCell ref="C114:F114"/>
    <mergeCell ref="A93:B93"/>
    <mergeCell ref="A94:B94"/>
    <mergeCell ref="A95:B95"/>
    <mergeCell ref="A96:B96"/>
    <mergeCell ref="A97:B97"/>
    <mergeCell ref="B100:B103"/>
    <mergeCell ref="D80:E81"/>
    <mergeCell ref="F80:F81"/>
    <mergeCell ref="A87:B87"/>
    <mergeCell ref="D87:E87"/>
    <mergeCell ref="A88:B88"/>
    <mergeCell ref="G88:G97"/>
    <mergeCell ref="A89:B89"/>
    <mergeCell ref="A90:B90"/>
    <mergeCell ref="A91:B91"/>
    <mergeCell ref="A92:B92"/>
    <mergeCell ref="C70:D70"/>
    <mergeCell ref="C71:D71"/>
    <mergeCell ref="A73:G73"/>
    <mergeCell ref="A74:F74"/>
    <mergeCell ref="B76:B78"/>
    <mergeCell ref="C76:F76"/>
    <mergeCell ref="C77:F77"/>
    <mergeCell ref="C78:F78"/>
    <mergeCell ref="A57:B57"/>
    <mergeCell ref="A58:B58"/>
    <mergeCell ref="A59:B59"/>
    <mergeCell ref="A60:B60"/>
    <mergeCell ref="A61:B61"/>
    <mergeCell ref="B64:B67"/>
    <mergeCell ref="D44:E45"/>
    <mergeCell ref="F44:F45"/>
    <mergeCell ref="A51:B51"/>
    <mergeCell ref="D51:E51"/>
    <mergeCell ref="A52:B52"/>
    <mergeCell ref="G52:G61"/>
    <mergeCell ref="A53:B53"/>
    <mergeCell ref="A54:B54"/>
    <mergeCell ref="A55:B55"/>
    <mergeCell ref="A56:B56"/>
    <mergeCell ref="A38:F38"/>
    <mergeCell ref="B40:B42"/>
    <mergeCell ref="C40:F40"/>
    <mergeCell ref="C41:F41"/>
    <mergeCell ref="C42:F42"/>
    <mergeCell ref="A21:B21"/>
    <mergeCell ref="A22:B22"/>
    <mergeCell ref="A23:B23"/>
    <mergeCell ref="A24:B24"/>
    <mergeCell ref="A25:B25"/>
    <mergeCell ref="B28:B31"/>
    <mergeCell ref="A16:B16"/>
    <mergeCell ref="G16:G25"/>
    <mergeCell ref="A17:B17"/>
    <mergeCell ref="A18:B18"/>
    <mergeCell ref="A19:B19"/>
    <mergeCell ref="A20:B20"/>
    <mergeCell ref="C34:D34"/>
    <mergeCell ref="C35:D35"/>
    <mergeCell ref="A37:G37"/>
    <mergeCell ref="A1:G1"/>
    <mergeCell ref="A2:F2"/>
    <mergeCell ref="B4:B6"/>
    <mergeCell ref="C4:F4"/>
    <mergeCell ref="C5:F5"/>
    <mergeCell ref="C6:F6"/>
    <mergeCell ref="D8:E9"/>
    <mergeCell ref="F8:F9"/>
    <mergeCell ref="A15:B15"/>
    <mergeCell ref="D15:E15"/>
  </mergeCells>
  <dataValidations count="1">
    <dataValidation type="list" allowBlank="1" showInputMessage="1" showErrorMessage="1" sqref="C13 C49 C85 C121 C157 C193 C229 C265 C301 C337">
      <formula1>д1</formula1>
    </dataValidation>
  </dataValidations>
  <pageMargins left="0" right="0.70866141732283472" top="0" bottom="0" header="0.31496062992125984" footer="0.31496062992125984"/>
  <pageSetup paperSize="9" scale="2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Алексей М. Мосунов</cp:lastModifiedBy>
  <dcterms:created xsi:type="dcterms:W3CDTF">2018-09-13T09:50:38Z</dcterms:created>
  <dcterms:modified xsi:type="dcterms:W3CDTF">2018-09-13T12:41:41Z</dcterms:modified>
</cp:coreProperties>
</file>