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сунов\АУКЦИОН\Средний и малый бизнес\2018\17 Материалы для аукциона 09.10 Буг Ма Ме Ну\Мензелинское\"/>
    </mc:Choice>
  </mc:AlternateContent>
  <bookViews>
    <workbookView xWindow="0" yWindow="600" windowWidth="15570" windowHeight="11235"/>
  </bookViews>
  <sheets>
    <sheet name="Расчет стоимости по Методике" sheetId="4" r:id="rId1"/>
  </sheets>
  <definedNames>
    <definedName name="д1">'Расчет стоимости по Методике'!#REF!</definedName>
    <definedName name="_xlnm.Print_Area" localSheetId="0">'Расчет стоимости по Методике'!#REF!</definedName>
    <definedName name="способ_рубки">'Расчет стоимости по Методике'!#REF!</definedName>
  </definedNames>
  <calcPr calcId="162913"/>
</workbook>
</file>

<file path=xl/calcChain.xml><?xml version="1.0" encoding="utf-8"?>
<calcChain xmlns="http://schemas.openxmlformats.org/spreadsheetml/2006/main">
  <c r="G729" i="4" l="1"/>
  <c r="G728" i="4"/>
  <c r="G727" i="4"/>
  <c r="G726" i="4"/>
  <c r="G725" i="4"/>
  <c r="G724" i="4"/>
  <c r="G723" i="4"/>
  <c r="E734" i="4" s="1"/>
  <c r="G722" i="4"/>
  <c r="G721" i="4"/>
  <c r="G720" i="4"/>
  <c r="E732" i="4" s="1"/>
  <c r="G712" i="4"/>
  <c r="G692" i="4"/>
  <c r="G691" i="4"/>
  <c r="G690" i="4"/>
  <c r="G689" i="4"/>
  <c r="G688" i="4"/>
  <c r="G687" i="4"/>
  <c r="G686" i="4"/>
  <c r="E697" i="4" s="1"/>
  <c r="G685" i="4"/>
  <c r="G684" i="4"/>
  <c r="G683" i="4"/>
  <c r="E695" i="4" s="1"/>
  <c r="G675" i="4"/>
  <c r="G655" i="4"/>
  <c r="G654" i="4"/>
  <c r="G653" i="4"/>
  <c r="G652" i="4"/>
  <c r="G651" i="4"/>
  <c r="G650" i="4"/>
  <c r="G649" i="4"/>
  <c r="E660" i="4" s="1"/>
  <c r="G648" i="4"/>
  <c r="G647" i="4"/>
  <c r="G646" i="4"/>
  <c r="E658" i="4" s="1"/>
  <c r="G638" i="4"/>
  <c r="G618" i="4"/>
  <c r="G617" i="4"/>
  <c r="G616" i="4"/>
  <c r="G615" i="4"/>
  <c r="G614" i="4"/>
  <c r="G613" i="4"/>
  <c r="G612" i="4"/>
  <c r="E623" i="4" s="1"/>
  <c r="G611" i="4"/>
  <c r="G610" i="4"/>
  <c r="G609" i="4"/>
  <c r="E621" i="4" s="1"/>
  <c r="G601" i="4"/>
  <c r="G581" i="4"/>
  <c r="G580" i="4"/>
  <c r="G579" i="4"/>
  <c r="G578" i="4"/>
  <c r="G577" i="4"/>
  <c r="G576" i="4"/>
  <c r="G575" i="4"/>
  <c r="E586" i="4" s="1"/>
  <c r="G574" i="4"/>
  <c r="G573" i="4"/>
  <c r="G572" i="4"/>
  <c r="E584" i="4" s="1"/>
  <c r="G564" i="4"/>
  <c r="G544" i="4"/>
  <c r="G543" i="4"/>
  <c r="G542" i="4"/>
  <c r="G541" i="4"/>
  <c r="G540" i="4"/>
  <c r="G539" i="4"/>
  <c r="G538" i="4"/>
  <c r="E549" i="4" s="1"/>
  <c r="G537" i="4"/>
  <c r="G536" i="4"/>
  <c r="G535" i="4"/>
  <c r="E547" i="4" s="1"/>
  <c r="G527" i="4"/>
  <c r="G507" i="4"/>
  <c r="G506" i="4"/>
  <c r="G505" i="4"/>
  <c r="G504" i="4"/>
  <c r="G503" i="4"/>
  <c r="G502" i="4"/>
  <c r="G501" i="4"/>
  <c r="E512" i="4" s="1"/>
  <c r="G500" i="4"/>
  <c r="G499" i="4"/>
  <c r="G498" i="4"/>
  <c r="E510" i="4" s="1"/>
  <c r="G490" i="4"/>
  <c r="G470" i="4"/>
  <c r="G469" i="4"/>
  <c r="G468" i="4"/>
  <c r="G467" i="4"/>
  <c r="G466" i="4"/>
  <c r="G465" i="4"/>
  <c r="G464" i="4"/>
  <c r="E475" i="4" s="1"/>
  <c r="G463" i="4"/>
  <c r="G462" i="4"/>
  <c r="G461" i="4"/>
  <c r="E473" i="4" s="1"/>
  <c r="G453" i="4"/>
  <c r="E585" i="4" l="1"/>
  <c r="E548" i="4"/>
  <c r="E511" i="4"/>
  <c r="E696" i="4"/>
  <c r="E476" i="4"/>
  <c r="E622" i="4"/>
  <c r="E659" i="4"/>
  <c r="E474" i="4"/>
  <c r="E733" i="4"/>
  <c r="E661" i="4"/>
  <c r="E735" i="4"/>
  <c r="E698" i="4"/>
  <c r="E513" i="4"/>
  <c r="E587" i="4"/>
  <c r="E550" i="4"/>
  <c r="E624" i="4"/>
  <c r="E514" i="4" l="1"/>
  <c r="D516" i="4" s="1"/>
  <c r="D517" i="4" s="1"/>
  <c r="E588" i="4"/>
  <c r="D590" i="4" s="1"/>
  <c r="D591" i="4" s="1"/>
  <c r="E662" i="4"/>
  <c r="D664" i="4" s="1"/>
  <c r="D665" i="4" s="1"/>
  <c r="E551" i="4"/>
  <c r="D553" i="4" s="1"/>
  <c r="D554" i="4" s="1"/>
  <c r="E736" i="4"/>
  <c r="D738" i="4" s="1"/>
  <c r="D739" i="4" s="1"/>
  <c r="E477" i="4"/>
  <c r="D479" i="4" s="1"/>
  <c r="D480" i="4" s="1"/>
  <c r="E699" i="4"/>
  <c r="D701" i="4" s="1"/>
  <c r="D702" i="4" s="1"/>
  <c r="E625" i="4"/>
  <c r="D627" i="4" s="1"/>
  <c r="D628" i="4" s="1"/>
  <c r="G433" i="4"/>
  <c r="G432" i="4"/>
  <c r="G431" i="4"/>
  <c r="G430" i="4"/>
  <c r="G429" i="4"/>
  <c r="G428" i="4"/>
  <c r="G427" i="4"/>
  <c r="E438" i="4" s="1"/>
  <c r="G426" i="4"/>
  <c r="G425" i="4"/>
  <c r="G424" i="4"/>
  <c r="E436" i="4" s="1"/>
  <c r="G416" i="4"/>
  <c r="G396" i="4"/>
  <c r="G395" i="4"/>
  <c r="G394" i="4"/>
  <c r="G393" i="4"/>
  <c r="G392" i="4"/>
  <c r="G391" i="4"/>
  <c r="G390" i="4"/>
  <c r="E401" i="4" s="1"/>
  <c r="G389" i="4"/>
  <c r="G388" i="4"/>
  <c r="G387" i="4"/>
  <c r="E399" i="4" s="1"/>
  <c r="G379" i="4"/>
  <c r="G359" i="4"/>
  <c r="G358" i="4"/>
  <c r="G357" i="4"/>
  <c r="G356" i="4"/>
  <c r="G355" i="4"/>
  <c r="G354" i="4"/>
  <c r="G353" i="4"/>
  <c r="E364" i="4" s="1"/>
  <c r="G352" i="4"/>
  <c r="G351" i="4"/>
  <c r="G350" i="4"/>
  <c r="E362" i="4" s="1"/>
  <c r="G342" i="4"/>
  <c r="G322" i="4"/>
  <c r="G321" i="4"/>
  <c r="G320" i="4"/>
  <c r="G319" i="4"/>
  <c r="G318" i="4"/>
  <c r="G317" i="4"/>
  <c r="G316" i="4"/>
  <c r="E327" i="4" s="1"/>
  <c r="G315" i="4"/>
  <c r="G314" i="4"/>
  <c r="G313" i="4"/>
  <c r="E325" i="4" s="1"/>
  <c r="G305" i="4"/>
  <c r="G285" i="4"/>
  <c r="G284" i="4"/>
  <c r="G283" i="4"/>
  <c r="G282" i="4"/>
  <c r="G281" i="4"/>
  <c r="G280" i="4"/>
  <c r="G279" i="4"/>
  <c r="E290" i="4" s="1"/>
  <c r="G278" i="4"/>
  <c r="G277" i="4"/>
  <c r="G276" i="4"/>
  <c r="E288" i="4" s="1"/>
  <c r="G268" i="4"/>
  <c r="G248" i="4"/>
  <c r="G247" i="4"/>
  <c r="G246" i="4"/>
  <c r="G245" i="4"/>
  <c r="G244" i="4"/>
  <c r="G243" i="4"/>
  <c r="G242" i="4"/>
  <c r="E253" i="4" s="1"/>
  <c r="G241" i="4"/>
  <c r="G240" i="4"/>
  <c r="G239" i="4"/>
  <c r="E251" i="4" s="1"/>
  <c r="G231" i="4"/>
  <c r="G211" i="4"/>
  <c r="G210" i="4"/>
  <c r="G209" i="4"/>
  <c r="G208" i="4"/>
  <c r="G207" i="4"/>
  <c r="G206" i="4"/>
  <c r="G205" i="4"/>
  <c r="E216" i="4" s="1"/>
  <c r="G204" i="4"/>
  <c r="G203" i="4"/>
  <c r="G202" i="4"/>
  <c r="E214" i="4" s="1"/>
  <c r="G194" i="4"/>
  <c r="G174" i="4"/>
  <c r="G173" i="4"/>
  <c r="G172" i="4"/>
  <c r="G171" i="4"/>
  <c r="G170" i="4"/>
  <c r="G169" i="4"/>
  <c r="G168" i="4"/>
  <c r="E179" i="4" s="1"/>
  <c r="G167" i="4"/>
  <c r="G166" i="4"/>
  <c r="G165" i="4"/>
  <c r="E177" i="4" s="1"/>
  <c r="G157" i="4"/>
  <c r="G137" i="4"/>
  <c r="G136" i="4"/>
  <c r="G135" i="4"/>
  <c r="G134" i="4"/>
  <c r="G133" i="4"/>
  <c r="G132" i="4"/>
  <c r="G131" i="4"/>
  <c r="E142" i="4" s="1"/>
  <c r="G130" i="4"/>
  <c r="G129" i="4"/>
  <c r="G128" i="4"/>
  <c r="E140" i="4" s="1"/>
  <c r="G120" i="4"/>
  <c r="G100" i="4"/>
  <c r="G99" i="4"/>
  <c r="G98" i="4"/>
  <c r="G97" i="4"/>
  <c r="G96" i="4"/>
  <c r="G95" i="4"/>
  <c r="G94" i="4"/>
  <c r="E105" i="4" s="1"/>
  <c r="G93" i="4"/>
  <c r="G92" i="4"/>
  <c r="G91" i="4"/>
  <c r="E103" i="4" s="1"/>
  <c r="G83" i="4"/>
  <c r="G63" i="4"/>
  <c r="G62" i="4"/>
  <c r="G61" i="4"/>
  <c r="G60" i="4"/>
  <c r="G59" i="4"/>
  <c r="G58" i="4"/>
  <c r="G57" i="4"/>
  <c r="E68" i="4" s="1"/>
  <c r="G56" i="4"/>
  <c r="G55" i="4"/>
  <c r="G54" i="4"/>
  <c r="E66" i="4" s="1"/>
  <c r="G46" i="4"/>
  <c r="G26" i="4"/>
  <c r="G25" i="4"/>
  <c r="G24" i="4"/>
  <c r="G23" i="4"/>
  <c r="G22" i="4"/>
  <c r="G21" i="4"/>
  <c r="G20" i="4"/>
  <c r="E31" i="4" s="1"/>
  <c r="G19" i="4"/>
  <c r="G18" i="4"/>
  <c r="G17" i="4"/>
  <c r="E29" i="4" s="1"/>
  <c r="G9" i="4"/>
  <c r="E67" i="4" l="1"/>
  <c r="E215" i="4"/>
  <c r="E363" i="4"/>
  <c r="E30" i="4"/>
  <c r="E141" i="4"/>
  <c r="E289" i="4"/>
  <c r="E180" i="4"/>
  <c r="E104" i="4"/>
  <c r="E252" i="4"/>
  <c r="E254" i="4"/>
  <c r="E437" i="4"/>
  <c r="E178" i="4"/>
  <c r="E326" i="4"/>
  <c r="E143" i="4"/>
  <c r="E439" i="4"/>
  <c r="E400" i="4"/>
  <c r="E365" i="4"/>
  <c r="E328" i="4"/>
  <c r="E32" i="4"/>
  <c r="E402" i="4"/>
  <c r="E291" i="4"/>
  <c r="E217" i="4"/>
  <c r="E218" i="4" s="1"/>
  <c r="D220" i="4" s="1"/>
  <c r="D221" i="4" s="1"/>
  <c r="E106" i="4"/>
  <c r="E69" i="4"/>
  <c r="E366" i="4" l="1"/>
  <c r="D368" i="4" s="1"/>
  <c r="D369" i="4" s="1"/>
  <c r="E329" i="4"/>
  <c r="D331" i="4" s="1"/>
  <c r="D332" i="4" s="1"/>
  <c r="E255" i="4"/>
  <c r="D257" i="4" s="1"/>
  <c r="D258" i="4" s="1"/>
  <c r="E70" i="4"/>
  <c r="D72" i="4" s="1"/>
  <c r="D73" i="4" s="1"/>
  <c r="E292" i="4"/>
  <c r="D294" i="4" s="1"/>
  <c r="D295" i="4" s="1"/>
  <c r="E181" i="4"/>
  <c r="D183" i="4" s="1"/>
  <c r="D184" i="4" s="1"/>
  <c r="E33" i="4"/>
  <c r="D35" i="4" s="1"/>
  <c r="D36" i="4" s="1"/>
  <c r="E144" i="4"/>
  <c r="D146" i="4" s="1"/>
  <c r="D147" i="4" s="1"/>
  <c r="E403" i="4"/>
  <c r="D405" i="4" s="1"/>
  <c r="D406" i="4" s="1"/>
  <c r="E107" i="4"/>
  <c r="D109" i="4" s="1"/>
  <c r="D110" i="4" s="1"/>
  <c r="E440" i="4"/>
  <c r="D442" i="4" s="1"/>
  <c r="D443" i="4" s="1"/>
</calcChain>
</file>

<file path=xl/sharedStrings.xml><?xml version="1.0" encoding="utf-8"?>
<sst xmlns="http://schemas.openxmlformats.org/spreadsheetml/2006/main" count="1000" uniqueCount="102">
  <si>
    <t>K1=</t>
  </si>
  <si>
    <t>К2=</t>
  </si>
  <si>
    <t>К3=</t>
  </si>
  <si>
    <t>K4=</t>
  </si>
  <si>
    <t>K=</t>
  </si>
  <si>
    <t>Исходные данные:</t>
  </si>
  <si>
    <t>Расчет коэффициентов</t>
  </si>
  <si>
    <t>Состав лесных насаждений</t>
  </si>
  <si>
    <t>за 1 куб.м., руб.</t>
  </si>
  <si>
    <t xml:space="preserve">Объем древесины, куб.м. </t>
  </si>
  <si>
    <t>Минимальная ставка платы, руб.</t>
  </si>
  <si>
    <t>возраст</t>
  </si>
  <si>
    <t>Площадь лесного участка, га.</t>
  </si>
  <si>
    <t>способ рубки</t>
  </si>
  <si>
    <t>Расчет коэффициента:</t>
  </si>
  <si>
    <t>Место расположения лесосеки</t>
  </si>
  <si>
    <t>стоимость 
за 1 куб.м., руб.</t>
  </si>
  <si>
    <t>Мероприятия</t>
  </si>
  <si>
    <t>Прочистка и обновление противопожарных минерализованных полос</t>
  </si>
  <si>
    <t>Устройство противопожарных минерализованных полос</t>
  </si>
  <si>
    <t>Затраты на 
единицу 
работ</t>
  </si>
  <si>
    <t>Затраты 
всего</t>
  </si>
  <si>
    <t>Объем работ 
по регламенту</t>
  </si>
  <si>
    <t>Начальная цена Лота составит, руб.:</t>
  </si>
  <si>
    <t>га</t>
  </si>
  <si>
    <t>км</t>
  </si>
  <si>
    <t>Содействие естественному восстановлению</t>
  </si>
  <si>
    <t>Очистка от захламленности</t>
  </si>
  <si>
    <t>Создание лесных культур</t>
  </si>
  <si>
    <t>Подготовка почвы под лесные культуры</t>
  </si>
  <si>
    <t>Агротехнический уход</t>
  </si>
  <si>
    <t>Дополнение лесных культур</t>
  </si>
  <si>
    <t xml:space="preserve">Проведение рубок ухода за молодняками 
(осветления, прочистки) </t>
  </si>
  <si>
    <t>Сплошная</t>
  </si>
  <si>
    <t>Выборочная</t>
  </si>
  <si>
    <t>Выполнение работ по отводу и таксации лесосеки</t>
  </si>
  <si>
    <t xml:space="preserve">Расчет начальной цены Лота на право заключения договора купли-продажи лесных насаждений 
с представителями малого и среднего предпринимательства
</t>
  </si>
  <si>
    <t>ГКУ "Мензелинское лесничество"</t>
  </si>
  <si>
    <t>75 лет</t>
  </si>
  <si>
    <t>85 лет</t>
  </si>
  <si>
    <t>Муслюмовское участковое лесничество</t>
  </si>
  <si>
    <t>65 лет</t>
  </si>
  <si>
    <t>Мензелинское участковое лесничество</t>
  </si>
  <si>
    <t>80 лет</t>
  </si>
  <si>
    <t>70 лет</t>
  </si>
  <si>
    <t>кв.100, выд.28 делянка 1</t>
  </si>
  <si>
    <t>7Б2Ос1Лп</t>
  </si>
  <si>
    <t>Калининское участковое лесничество</t>
  </si>
  <si>
    <t>кв.41, выд.9 делянка 1</t>
  </si>
  <si>
    <t>10Б</t>
  </si>
  <si>
    <t>кв.45, выд.9 делянка 1</t>
  </si>
  <si>
    <t>8Б1Лпн1Дн+Ос</t>
  </si>
  <si>
    <t>кв.41, выд.22 делянка 3</t>
  </si>
  <si>
    <t>7Б1Ос1Лп1Дн</t>
  </si>
  <si>
    <t>кв.41, выд.5 делянка 2</t>
  </si>
  <si>
    <t>8Б1Дн</t>
  </si>
  <si>
    <t>кв.5, выд.12 делянка 1</t>
  </si>
  <si>
    <t>9Б1Дн</t>
  </si>
  <si>
    <t>кв.4, выд.18 делянка 1</t>
  </si>
  <si>
    <t>8Б2Дн</t>
  </si>
  <si>
    <t>кв.4, выд.8 делянка 2</t>
  </si>
  <si>
    <t>кв.12, выд.12 делянка 1</t>
  </si>
  <si>
    <t>Актанышское участковое лесничество</t>
  </si>
  <si>
    <t>кв.175, выд.8 делянка 1</t>
  </si>
  <si>
    <t>10Б+Дн+Ос</t>
  </si>
  <si>
    <t>кв.177, выд.8 делянка 1</t>
  </si>
  <si>
    <t>кв.108, выд.7 делянка 1</t>
  </si>
  <si>
    <t>8Б1Ос1Дн</t>
  </si>
  <si>
    <t>кв.25, выд.16 делянка 1</t>
  </si>
  <si>
    <t>10Б+Лп</t>
  </si>
  <si>
    <t>кв.30, выд.28 делянка 1</t>
  </si>
  <si>
    <t>кв.30, выд.15 делянка 2</t>
  </si>
  <si>
    <t>9Б1Дн+Лп</t>
  </si>
  <si>
    <t>кв.161, выд.18 делянка 1</t>
  </si>
  <si>
    <t>кв.161, выд.23 делянка 2</t>
  </si>
  <si>
    <t>10Б+Ос+Дн</t>
  </si>
  <si>
    <t>кв.27, выд.1,9,29,37 делянка 1</t>
  </si>
  <si>
    <t>8Б1Ос1Дн+Лп</t>
  </si>
  <si>
    <t>кв.101, выд.6 делянка 1</t>
  </si>
  <si>
    <t>7Б2Ос1Дн</t>
  </si>
  <si>
    <t>кв.138, выд.17,18,30 делянка 1</t>
  </si>
  <si>
    <t>9Б1Дн+Б</t>
  </si>
  <si>
    <t>ЛОТ № 11</t>
  </si>
  <si>
    <t>ЛОТ № 12</t>
  </si>
  <si>
    <t>ЛОТ № 13</t>
  </si>
  <si>
    <t>ЛОТ № 14</t>
  </si>
  <si>
    <t>ЛОТ № 15</t>
  </si>
  <si>
    <t>ЛОТ № 16</t>
  </si>
  <si>
    <t>ЛОТ № 17</t>
  </si>
  <si>
    <t>ЛОТ № 18</t>
  </si>
  <si>
    <t>ЛОТ № 19</t>
  </si>
  <si>
    <t>ЛОТ № 20</t>
  </si>
  <si>
    <t>ЛОТ № 21</t>
  </si>
  <si>
    <t>ЛОТ № 22</t>
  </si>
  <si>
    <t>ЛОТ № 23</t>
  </si>
  <si>
    <t>ЛОТ № 24</t>
  </si>
  <si>
    <t>ЛОТ № 25</t>
  </si>
  <si>
    <t>ЛОТ № 26</t>
  </si>
  <si>
    <t>ЛОТ № 27</t>
  </si>
  <si>
    <t>ЛОТ № 28</t>
  </si>
  <si>
    <t>ЛОТ № 29</t>
  </si>
  <si>
    <t>ЛОТ №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</si>
</sst>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0.0"/>
  </numFmts>
  <fonts count="2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sz val="18"/>
      <color theme="0" tint="-0.499984740745262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b/>
      <sz val="12"/>
      <color theme="1" tint="0.499984740745262"/>
      <name val="Arial"/>
      <family val="2"/>
      <charset val="204"/>
    </font>
    <font>
      <sz val="17"/>
      <color theme="1"/>
      <name val="Arial"/>
      <family val="2"/>
      <charset val="204"/>
    </font>
    <font>
      <sz val="18"/>
      <color rgb="FFC00000"/>
      <name val="Times New Roman"/>
      <family val="1"/>
      <charset val="204"/>
    </font>
    <font>
      <sz val="17"/>
      <color rgb="FFC00000"/>
      <name val="Times New Roman"/>
      <family val="1"/>
      <charset val="204"/>
    </font>
    <font>
      <sz val="16"/>
      <color rgb="FFC00000"/>
      <name val="Times New Roman"/>
      <family val="1"/>
      <charset val="204"/>
    </font>
    <font>
      <b/>
      <sz val="48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3" fillId="3" borderId="8" xfId="0" applyFont="1" applyFill="1" applyBorder="1" applyAlignment="1">
      <alignment horizontal="right" vertical="center"/>
    </xf>
    <xf numFmtId="0" fontId="13" fillId="3" borderId="25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left" vertical="center" wrapText="1"/>
    </xf>
    <xf numFmtId="43" fontId="3" fillId="3" borderId="0" xfId="0" applyNumberFormat="1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right" vertical="center"/>
    </xf>
    <xf numFmtId="0" fontId="2" fillId="3" borderId="0" xfId="0" applyFont="1" applyFill="1" applyAlignment="1">
      <alignment horizontal="center" vertical="center"/>
    </xf>
    <xf numFmtId="2" fontId="2" fillId="3" borderId="0" xfId="0" applyNumberFormat="1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vertical="center"/>
    </xf>
    <xf numFmtId="0" fontId="6" fillId="3" borderId="11" xfId="0" applyFont="1" applyFill="1" applyBorder="1" applyAlignment="1">
      <alignment horizontal="right" vertical="center"/>
    </xf>
    <xf numFmtId="0" fontId="5" fillId="3" borderId="0" xfId="0" applyFont="1" applyFill="1" applyAlignment="1">
      <alignment horizontal="right" vertical="center"/>
    </xf>
    <xf numFmtId="4" fontId="2" fillId="3" borderId="0" xfId="0" applyNumberFormat="1" applyFont="1" applyFill="1" applyAlignment="1">
      <alignment horizontal="right" vertical="center"/>
    </xf>
    <xf numFmtId="0" fontId="8" fillId="3" borderId="0" xfId="0" applyFont="1" applyFill="1" applyAlignment="1">
      <alignment horizontal="right"/>
    </xf>
    <xf numFmtId="0" fontId="1" fillId="3" borderId="0" xfId="0" applyFont="1" applyFill="1" applyBorder="1" applyAlignment="1">
      <alignment horizontal="right"/>
    </xf>
    <xf numFmtId="4" fontId="3" fillId="3" borderId="3" xfId="0" applyNumberFormat="1" applyFont="1" applyFill="1" applyBorder="1" applyAlignment="1">
      <alignment horizontal="center" vertical="top" wrapText="1"/>
    </xf>
    <xf numFmtId="4" fontId="3" fillId="3" borderId="5" xfId="0" applyNumberFormat="1" applyFont="1" applyFill="1" applyBorder="1" applyAlignment="1">
      <alignment horizontal="center" vertical="top" wrapText="1"/>
    </xf>
    <xf numFmtId="4" fontId="3" fillId="3" borderId="7" xfId="0" applyNumberFormat="1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center"/>
    </xf>
    <xf numFmtId="0" fontId="13" fillId="3" borderId="3" xfId="0" applyFont="1" applyFill="1" applyBorder="1" applyAlignment="1">
      <alignment horizontal="center" vertical="center" wrapText="1"/>
    </xf>
    <xf numFmtId="4" fontId="3" fillId="3" borderId="22" xfId="0" applyNumberFormat="1" applyFont="1" applyFill="1" applyBorder="1" applyAlignment="1">
      <alignment horizontal="center" vertical="top" wrapText="1"/>
    </xf>
    <xf numFmtId="2" fontId="5" fillId="3" borderId="0" xfId="0" applyNumberFormat="1" applyFont="1" applyFill="1" applyAlignment="1">
      <alignment vertical="center"/>
    </xf>
    <xf numFmtId="2" fontId="15" fillId="3" borderId="21" xfId="0" applyNumberFormat="1" applyFont="1" applyFill="1" applyBorder="1" applyAlignment="1">
      <alignment horizontal="center" vertical="top" wrapText="1"/>
    </xf>
    <xf numFmtId="2" fontId="15" fillId="3" borderId="14" xfId="0" applyNumberFormat="1" applyFont="1" applyFill="1" applyBorder="1" applyAlignment="1">
      <alignment horizontal="center" vertical="top" wrapText="1"/>
    </xf>
    <xf numFmtId="2" fontId="15" fillId="3" borderId="27" xfId="0" applyNumberFormat="1" applyFont="1" applyFill="1" applyBorder="1" applyAlignment="1">
      <alignment horizontal="center" vertical="top" wrapText="1"/>
    </xf>
    <xf numFmtId="2" fontId="15" fillId="3" borderId="25" xfId="0" applyNumberFormat="1" applyFont="1" applyFill="1" applyBorder="1" applyAlignment="1">
      <alignment horizontal="center" vertical="top" wrapText="1"/>
    </xf>
    <xf numFmtId="2" fontId="15" fillId="3" borderId="15" xfId="0" applyNumberFormat="1" applyFont="1" applyFill="1" applyBorder="1" applyAlignment="1">
      <alignment horizontal="center" vertical="top" wrapText="1"/>
    </xf>
    <xf numFmtId="2" fontId="15" fillId="3" borderId="16" xfId="0" applyNumberFormat="1" applyFont="1" applyFill="1" applyBorder="1" applyAlignment="1">
      <alignment horizontal="center" vertical="top" wrapText="1"/>
    </xf>
    <xf numFmtId="2" fontId="2" fillId="3" borderId="11" xfId="0" applyNumberFormat="1" applyFont="1" applyFill="1" applyBorder="1" applyAlignment="1">
      <alignment horizontal="left" vertical="center"/>
    </xf>
    <xf numFmtId="0" fontId="5" fillId="3" borderId="20" xfId="0" applyFont="1" applyFill="1" applyBorder="1" applyAlignment="1">
      <alignment horizontal="right" vertical="center"/>
    </xf>
    <xf numFmtId="2" fontId="5" fillId="3" borderId="20" xfId="0" applyNumberFormat="1" applyFont="1" applyFill="1" applyBorder="1" applyAlignment="1">
      <alignment horizontal="left" vertical="center"/>
    </xf>
    <xf numFmtId="0" fontId="3" fillId="3" borderId="12" xfId="0" applyFont="1" applyFill="1" applyBorder="1" applyAlignment="1">
      <alignment horizontal="right" vertical="center"/>
    </xf>
    <xf numFmtId="0" fontId="12" fillId="3" borderId="1" xfId="0" applyFont="1" applyFill="1" applyBorder="1" applyAlignment="1">
      <alignment horizontal="right"/>
    </xf>
    <xf numFmtId="0" fontId="1" fillId="3" borderId="0" xfId="0" applyFont="1" applyFill="1" applyBorder="1" applyAlignment="1">
      <alignment horizontal="right" vertical="center"/>
    </xf>
    <xf numFmtId="4" fontId="2" fillId="3" borderId="0" xfId="0" applyNumberFormat="1" applyFont="1" applyFill="1" applyBorder="1" applyAlignment="1">
      <alignment horizontal="center" vertical="center"/>
    </xf>
    <xf numFmtId="0" fontId="9" fillId="3" borderId="0" xfId="0" applyFont="1" applyFill="1" applyBorder="1" applyAlignment="1">
      <alignment vertical="center"/>
    </xf>
    <xf numFmtId="0" fontId="2" fillId="3" borderId="0" xfId="0" applyFont="1" applyFill="1" applyAlignment="1">
      <alignment vertical="center"/>
    </xf>
    <xf numFmtId="0" fontId="2" fillId="3" borderId="0" xfId="0" applyFont="1" applyFill="1" applyAlignment="1">
      <alignment horizontal="right" vertical="center"/>
    </xf>
    <xf numFmtId="43" fontId="4" fillId="3" borderId="0" xfId="0" applyNumberFormat="1" applyFont="1" applyFill="1" applyBorder="1" applyAlignment="1">
      <alignment horizontal="center" vertical="center" wrapText="1"/>
    </xf>
    <xf numFmtId="2" fontId="4" fillId="3" borderId="0" xfId="0" applyNumberFormat="1" applyFont="1" applyFill="1" applyAlignment="1">
      <alignment horizontal="center" vertical="center"/>
    </xf>
    <xf numFmtId="4" fontId="2" fillId="3" borderId="11" xfId="0" applyNumberFormat="1" applyFont="1" applyFill="1" applyBorder="1" applyAlignment="1"/>
    <xf numFmtId="4" fontId="4" fillId="3" borderId="0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Alignment="1">
      <alignment horizontal="center" vertical="center"/>
    </xf>
    <xf numFmtId="0" fontId="6" fillId="3" borderId="0" xfId="0" applyFont="1" applyFill="1" applyBorder="1" applyAlignment="1">
      <alignment horizontal="right" vertical="center"/>
    </xf>
    <xf numFmtId="0" fontId="2" fillId="3" borderId="0" xfId="0" applyFont="1" applyFill="1" applyAlignment="1">
      <alignment horizontal="center" vertical="center" wrapText="1"/>
    </xf>
    <xf numFmtId="4" fontId="16" fillId="2" borderId="19" xfId="0" applyNumberFormat="1" applyFont="1" applyFill="1" applyBorder="1" applyAlignment="1" applyProtection="1">
      <alignment horizontal="center" vertical="center"/>
      <protection locked="0"/>
    </xf>
    <xf numFmtId="4" fontId="16" fillId="2" borderId="1" xfId="0" applyNumberFormat="1" applyFont="1" applyFill="1" applyBorder="1" applyAlignment="1" applyProtection="1">
      <alignment horizontal="center" vertical="center"/>
      <protection locked="0"/>
    </xf>
    <xf numFmtId="1" fontId="17" fillId="2" borderId="1" xfId="0" applyNumberFormat="1" applyFont="1" applyFill="1" applyBorder="1" applyAlignment="1" applyProtection="1">
      <alignment horizontal="center" vertical="center"/>
      <protection locked="0"/>
    </xf>
    <xf numFmtId="4" fontId="15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15" fillId="2" borderId="5" xfId="0" applyNumberFormat="1" applyFont="1" applyFill="1" applyBorder="1" applyAlignment="1" applyProtection="1">
      <alignment horizontal="center" vertical="center" wrapText="1"/>
      <protection locked="0"/>
    </xf>
    <xf numFmtId="164" fontId="15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15" fillId="2" borderId="5" xfId="0" applyFont="1" applyFill="1" applyBorder="1" applyAlignment="1" applyProtection="1">
      <alignment horizontal="center" vertical="center" wrapText="1"/>
      <protection locked="0"/>
    </xf>
    <xf numFmtId="0" fontId="15" fillId="2" borderId="19" xfId="0" applyFont="1" applyFill="1" applyBorder="1" applyAlignment="1" applyProtection="1">
      <alignment horizontal="center" vertical="center" wrapText="1"/>
      <protection locked="0"/>
    </xf>
    <xf numFmtId="4" fontId="1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5" fillId="2" borderId="7" xfId="0" applyFont="1" applyFill="1" applyBorder="1" applyAlignment="1" applyProtection="1">
      <alignment horizontal="center" vertical="center" wrapText="1"/>
      <protection locked="0"/>
    </xf>
    <xf numFmtId="0" fontId="9" fillId="3" borderId="0" xfId="0" applyFont="1" applyFill="1" applyAlignment="1">
      <alignment horizontal="center" vertical="center"/>
    </xf>
    <xf numFmtId="2" fontId="19" fillId="0" borderId="1" xfId="0" applyNumberFormat="1" applyFont="1" applyBorder="1" applyAlignment="1" applyProtection="1">
      <alignment horizontal="center"/>
      <protection locked="0"/>
    </xf>
    <xf numFmtId="0" fontId="15" fillId="2" borderId="3" xfId="0" applyFont="1" applyFill="1" applyBorder="1" applyAlignment="1" applyProtection="1">
      <alignment horizontal="center" vertical="center" wrapText="1"/>
      <protection locked="0"/>
    </xf>
    <xf numFmtId="2" fontId="15" fillId="2" borderId="22" xfId="0" applyNumberFormat="1" applyFont="1" applyFill="1" applyBorder="1" applyAlignment="1" applyProtection="1">
      <alignment horizontal="center" vertical="center" wrapText="1"/>
      <protection locked="0"/>
    </xf>
    <xf numFmtId="2" fontId="15" fillId="2" borderId="19" xfId="0" applyNumberFormat="1" applyFont="1" applyFill="1" applyBorder="1" applyAlignment="1" applyProtection="1">
      <alignment horizontal="center" vertical="center" wrapText="1"/>
      <protection locked="0"/>
    </xf>
    <xf numFmtId="2" fontId="15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15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6" fillId="3" borderId="0" xfId="0" applyFont="1" applyFill="1" applyBorder="1" applyAlignment="1">
      <alignment horizontal="right" vertical="center"/>
    </xf>
    <xf numFmtId="0" fontId="2" fillId="3" borderId="0" xfId="0" applyFont="1" applyFill="1" applyAlignment="1">
      <alignment horizontal="center" vertical="center" wrapText="1"/>
    </xf>
    <xf numFmtId="0" fontId="6" fillId="3" borderId="0" xfId="0" applyFont="1" applyFill="1" applyBorder="1" applyAlignment="1">
      <alignment horizontal="right" vertical="center"/>
    </xf>
    <xf numFmtId="4" fontId="8" fillId="3" borderId="0" xfId="0" applyNumberFormat="1" applyFont="1" applyFill="1" applyAlignment="1">
      <alignment horizontal="center"/>
    </xf>
    <xf numFmtId="4" fontId="2" fillId="3" borderId="0" xfId="0" applyNumberFormat="1" applyFont="1" applyFill="1" applyBorder="1" applyAlignment="1">
      <alignment horizontal="center"/>
    </xf>
    <xf numFmtId="0" fontId="18" fillId="2" borderId="0" xfId="0" applyFont="1" applyFill="1" applyAlignment="1" applyProtection="1">
      <alignment horizontal="center" wrapText="1"/>
      <protection locked="0"/>
    </xf>
    <xf numFmtId="0" fontId="2" fillId="3" borderId="0" xfId="0" applyFont="1" applyFill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10" fillId="2" borderId="8" xfId="0" applyFont="1" applyFill="1" applyBorder="1" applyAlignment="1" applyProtection="1">
      <alignment horizontal="center" vertical="center" wrapText="1"/>
      <protection locked="0"/>
    </xf>
    <xf numFmtId="0" fontId="10" fillId="2" borderId="20" xfId="0" applyFont="1" applyFill="1" applyBorder="1" applyAlignment="1" applyProtection="1">
      <alignment horizontal="center" vertical="center" wrapText="1"/>
      <protection locked="0"/>
    </xf>
    <xf numFmtId="0" fontId="10" fillId="2" borderId="30" xfId="0" applyFont="1" applyFill="1" applyBorder="1" applyAlignment="1" applyProtection="1">
      <alignment horizontal="center" vertical="center" wrapText="1"/>
      <protection locked="0"/>
    </xf>
    <xf numFmtId="4" fontId="11" fillId="3" borderId="29" xfId="0" applyNumberFormat="1" applyFont="1" applyFill="1" applyBorder="1" applyAlignment="1">
      <alignment horizontal="center" vertical="center" wrapText="1"/>
    </xf>
    <xf numFmtId="4" fontId="11" fillId="3" borderId="17" xfId="0" applyNumberFormat="1" applyFont="1" applyFill="1" applyBorder="1" applyAlignment="1">
      <alignment horizontal="center" vertical="center" wrapText="1"/>
    </xf>
    <xf numFmtId="4" fontId="11" fillId="3" borderId="11" xfId="0" applyNumberFormat="1" applyFont="1" applyFill="1" applyBorder="1" applyAlignment="1">
      <alignment horizontal="center" vertical="center" wrapText="1"/>
    </xf>
    <xf numFmtId="4" fontId="11" fillId="3" borderId="18" xfId="0" applyNumberFormat="1" applyFont="1" applyFill="1" applyBorder="1" applyAlignment="1">
      <alignment horizontal="center" vertical="center" wrapText="1"/>
    </xf>
    <xf numFmtId="2" fontId="2" fillId="3" borderId="13" xfId="0" applyNumberFormat="1" applyFont="1" applyFill="1" applyBorder="1" applyAlignment="1">
      <alignment horizontal="center" vertical="center"/>
    </xf>
    <xf numFmtId="2" fontId="2" fillId="3" borderId="19" xfId="0" applyNumberFormat="1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/>
    </xf>
    <xf numFmtId="0" fontId="13" fillId="3" borderId="23" xfId="0" applyFont="1" applyFill="1" applyBorder="1" applyAlignment="1">
      <alignment horizontal="center" vertical="center" wrapText="1"/>
    </xf>
    <xf numFmtId="0" fontId="13" fillId="3" borderId="24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left" vertical="top" wrapText="1"/>
    </xf>
    <xf numFmtId="0" fontId="14" fillId="3" borderId="3" xfId="0" applyFont="1" applyFill="1" applyBorder="1" applyAlignment="1">
      <alignment horizontal="left" vertical="top" wrapText="1"/>
    </xf>
    <xf numFmtId="0" fontId="7" fillId="3" borderId="0" xfId="0" applyFont="1" applyFill="1" applyBorder="1" applyAlignment="1">
      <alignment horizontal="center" vertical="center" textRotation="90" wrapText="1"/>
    </xf>
    <xf numFmtId="0" fontId="14" fillId="3" borderId="4" xfId="0" applyFont="1" applyFill="1" applyBorder="1" applyAlignment="1">
      <alignment horizontal="left" vertical="top" wrapText="1"/>
    </xf>
    <xf numFmtId="0" fontId="14" fillId="3" borderId="5" xfId="0" applyFont="1" applyFill="1" applyBorder="1" applyAlignment="1">
      <alignment horizontal="left" vertical="top" wrapText="1"/>
    </xf>
    <xf numFmtId="0" fontId="14" fillId="3" borderId="6" xfId="0" applyFont="1" applyFill="1" applyBorder="1" applyAlignment="1">
      <alignment horizontal="left" vertical="top" wrapText="1"/>
    </xf>
    <xf numFmtId="0" fontId="14" fillId="3" borderId="7" xfId="0" applyFont="1" applyFill="1" applyBorder="1" applyAlignment="1">
      <alignment horizontal="left" vertical="top" wrapText="1"/>
    </xf>
    <xf numFmtId="0" fontId="14" fillId="3" borderId="26" xfId="0" applyFont="1" applyFill="1" applyBorder="1" applyAlignment="1">
      <alignment horizontal="left" vertical="top" wrapText="1"/>
    </xf>
    <xf numFmtId="0" fontId="14" fillId="3" borderId="22" xfId="0" applyFont="1" applyFill="1" applyBorder="1" applyAlignment="1">
      <alignment horizontal="left" vertical="top" wrapText="1"/>
    </xf>
    <xf numFmtId="0" fontId="14" fillId="3" borderId="10" xfId="0" applyFont="1" applyFill="1" applyBorder="1" applyAlignment="1">
      <alignment horizontal="left" vertical="top" wrapText="1"/>
    </xf>
    <xf numFmtId="0" fontId="14" fillId="3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 applyProtection="1">
      <alignment horizontal="center" vertical="center" wrapText="1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739"/>
  <sheetViews>
    <sheetView tabSelected="1" topLeftCell="A586" zoomScale="85" zoomScaleNormal="85" zoomScaleSheetLayoutView="85" zoomScalePageLayoutView="85" workbookViewId="0">
      <selection activeCell="D709" sqref="D709:G709"/>
    </sheetView>
  </sheetViews>
  <sheetFormatPr defaultColWidth="9.140625" defaultRowHeight="23.25" x14ac:dyDescent="0.25"/>
  <cols>
    <col min="1" max="1" width="1.28515625" style="7" customWidth="1"/>
    <col min="2" max="2" width="37.28515625" style="7" customWidth="1"/>
    <col min="3" max="3" width="46.140625" style="7" customWidth="1"/>
    <col min="4" max="4" width="23.28515625" style="7" customWidth="1"/>
    <col min="5" max="5" width="14.5703125" style="7" customWidth="1"/>
    <col min="6" max="6" width="4.85546875" style="7" customWidth="1"/>
    <col min="7" max="7" width="23.28515625" style="5" customWidth="1"/>
    <col min="8" max="8" width="1" style="5" customWidth="1"/>
    <col min="9" max="9" width="23.5703125" style="7" customWidth="1"/>
    <col min="10" max="10" width="23.5703125" style="58" hidden="1" customWidth="1"/>
    <col min="11" max="16384" width="9.140625" style="7"/>
  </cols>
  <sheetData>
    <row r="1" spans="2:8" ht="60.75" x14ac:dyDescent="0.8">
      <c r="B1" s="70" t="s">
        <v>82</v>
      </c>
      <c r="C1" s="70"/>
      <c r="D1" s="70"/>
      <c r="E1" s="70"/>
      <c r="F1" s="70"/>
      <c r="G1" s="70"/>
      <c r="H1" s="70"/>
    </row>
    <row r="2" spans="2:8" x14ac:dyDescent="0.25">
      <c r="B2" s="71" t="s">
        <v>36</v>
      </c>
      <c r="C2" s="71"/>
      <c r="D2" s="71"/>
      <c r="E2" s="71"/>
      <c r="F2" s="71"/>
      <c r="G2" s="71"/>
    </row>
    <row r="3" spans="2:8" x14ac:dyDescent="0.25">
      <c r="C3" s="47"/>
      <c r="G3" s="7"/>
    </row>
    <row r="4" spans="2:8" ht="25.5" x14ac:dyDescent="0.25">
      <c r="C4" s="13" t="s">
        <v>5</v>
      </c>
      <c r="D4" s="6"/>
    </row>
    <row r="5" spans="2:8" ht="20.25" x14ac:dyDescent="0.25">
      <c r="B5" s="9"/>
      <c r="C5" s="72" t="s">
        <v>15</v>
      </c>
      <c r="D5" s="99" t="s">
        <v>37</v>
      </c>
      <c r="E5" s="99"/>
      <c r="F5" s="99"/>
      <c r="G5" s="99"/>
      <c r="H5" s="38"/>
    </row>
    <row r="6" spans="2:8" ht="20.25" x14ac:dyDescent="0.25">
      <c r="B6" s="9"/>
      <c r="C6" s="73"/>
      <c r="D6" s="99" t="s">
        <v>42</v>
      </c>
      <c r="E6" s="99"/>
      <c r="F6" s="99"/>
      <c r="G6" s="99"/>
      <c r="H6" s="38"/>
    </row>
    <row r="7" spans="2:8" ht="20.25" x14ac:dyDescent="0.25">
      <c r="B7" s="9"/>
      <c r="C7" s="74"/>
      <c r="D7" s="99" t="s">
        <v>45</v>
      </c>
      <c r="E7" s="99"/>
      <c r="F7" s="99"/>
      <c r="G7" s="99"/>
      <c r="H7" s="38"/>
    </row>
    <row r="8" spans="2:8" x14ac:dyDescent="0.25">
      <c r="C8" s="34" t="s">
        <v>12</v>
      </c>
      <c r="D8" s="48">
        <v>1.7</v>
      </c>
      <c r="E8" s="44"/>
      <c r="F8" s="9"/>
    </row>
    <row r="9" spans="2:8" x14ac:dyDescent="0.25">
      <c r="C9" s="1" t="s">
        <v>9</v>
      </c>
      <c r="D9" s="49">
        <v>320</v>
      </c>
      <c r="E9" s="78" t="s">
        <v>16</v>
      </c>
      <c r="F9" s="79"/>
      <c r="G9" s="82">
        <f>D10/D9</f>
        <v>52.366875000000007</v>
      </c>
    </row>
    <row r="10" spans="2:8" x14ac:dyDescent="0.25">
      <c r="C10" s="1" t="s">
        <v>10</v>
      </c>
      <c r="D10" s="49">
        <v>16757.400000000001</v>
      </c>
      <c r="E10" s="80"/>
      <c r="F10" s="81"/>
      <c r="G10" s="83"/>
    </row>
    <row r="11" spans="2:8" x14ac:dyDescent="0.25">
      <c r="C11" s="36"/>
      <c r="D11" s="37"/>
      <c r="E11" s="45"/>
    </row>
    <row r="12" spans="2:8" x14ac:dyDescent="0.3">
      <c r="C12" s="35" t="s">
        <v>7</v>
      </c>
      <c r="D12" s="50" t="s">
        <v>46</v>
      </c>
    </row>
    <row r="13" spans="2:8" x14ac:dyDescent="0.3">
      <c r="C13" s="35" t="s">
        <v>11</v>
      </c>
      <c r="D13" s="50" t="s">
        <v>39</v>
      </c>
    </row>
    <row r="14" spans="2:8" x14ac:dyDescent="0.3">
      <c r="C14" s="35" t="s">
        <v>13</v>
      </c>
      <c r="D14" s="59" t="s">
        <v>33</v>
      </c>
      <c r="E14" s="39"/>
    </row>
    <row r="15" spans="2:8" ht="24" thickBot="1" x14ac:dyDescent="0.3">
      <c r="C15" s="40"/>
      <c r="D15" s="40"/>
    </row>
    <row r="16" spans="2:8" ht="48" thickBot="1" x14ac:dyDescent="0.3">
      <c r="B16" s="84" t="s">
        <v>17</v>
      </c>
      <c r="C16" s="85"/>
      <c r="D16" s="22" t="s">
        <v>20</v>
      </c>
      <c r="E16" s="86" t="s">
        <v>22</v>
      </c>
      <c r="F16" s="87"/>
      <c r="G16" s="2" t="s">
        <v>21</v>
      </c>
    </row>
    <row r="17" spans="2:8" ht="24" thickBot="1" x14ac:dyDescent="0.3">
      <c r="B17" s="88" t="s">
        <v>35</v>
      </c>
      <c r="C17" s="89"/>
      <c r="D17" s="60">
        <v>58.37</v>
      </c>
      <c r="E17" s="51">
        <v>1.7</v>
      </c>
      <c r="F17" s="17" t="s">
        <v>24</v>
      </c>
      <c r="G17" s="25">
        <f t="shared" ref="G17:G24" si="0">D17*E17</f>
        <v>99.228999999999999</v>
      </c>
      <c r="H17" s="90"/>
    </row>
    <row r="18" spans="2:8" x14ac:dyDescent="0.25">
      <c r="B18" s="91" t="s">
        <v>18</v>
      </c>
      <c r="C18" s="92"/>
      <c r="D18" s="54">
        <v>97.44</v>
      </c>
      <c r="E18" s="52">
        <v>0.7</v>
      </c>
      <c r="F18" s="18" t="s">
        <v>25</v>
      </c>
      <c r="G18" s="26">
        <f t="shared" si="0"/>
        <v>68.207999999999998</v>
      </c>
      <c r="H18" s="90"/>
    </row>
    <row r="19" spans="2:8" ht="24" thickBot="1" x14ac:dyDescent="0.3">
      <c r="B19" s="93" t="s">
        <v>19</v>
      </c>
      <c r="C19" s="94"/>
      <c r="D19" s="57">
        <v>151.63</v>
      </c>
      <c r="E19" s="53">
        <v>0.7</v>
      </c>
      <c r="F19" s="19" t="s">
        <v>25</v>
      </c>
      <c r="G19" s="27">
        <f t="shared" si="0"/>
        <v>106.14099999999999</v>
      </c>
      <c r="H19" s="90"/>
    </row>
    <row r="20" spans="2:8" ht="24" thickBot="1" x14ac:dyDescent="0.3">
      <c r="B20" s="95" t="s">
        <v>27</v>
      </c>
      <c r="C20" s="96"/>
      <c r="D20" s="61"/>
      <c r="E20" s="61"/>
      <c r="F20" s="23" t="s">
        <v>24</v>
      </c>
      <c r="G20" s="28">
        <f t="shared" si="0"/>
        <v>0</v>
      </c>
      <c r="H20" s="90"/>
    </row>
    <row r="21" spans="2:8" x14ac:dyDescent="0.25">
      <c r="B21" s="91" t="s">
        <v>32</v>
      </c>
      <c r="C21" s="92"/>
      <c r="D21" s="54">
        <v>652.6</v>
      </c>
      <c r="E21" s="54">
        <v>3.4</v>
      </c>
      <c r="F21" s="18" t="s">
        <v>24</v>
      </c>
      <c r="G21" s="26">
        <f t="shared" si="0"/>
        <v>2218.84</v>
      </c>
      <c r="H21" s="90"/>
    </row>
    <row r="22" spans="2:8" x14ac:dyDescent="0.25">
      <c r="B22" s="97" t="s">
        <v>26</v>
      </c>
      <c r="C22" s="98"/>
      <c r="D22" s="62"/>
      <c r="E22" s="55"/>
      <c r="F22" s="20" t="s">
        <v>24</v>
      </c>
      <c r="G22" s="29">
        <f t="shared" si="0"/>
        <v>0</v>
      </c>
      <c r="H22" s="90"/>
    </row>
    <row r="23" spans="2:8" x14ac:dyDescent="0.25">
      <c r="B23" s="97" t="s">
        <v>28</v>
      </c>
      <c r="C23" s="98"/>
      <c r="D23" s="63">
        <v>5438.99</v>
      </c>
      <c r="E23" s="56">
        <v>1.7</v>
      </c>
      <c r="F23" s="20" t="s">
        <v>24</v>
      </c>
      <c r="G23" s="29">
        <f t="shared" si="0"/>
        <v>9246.2829999999994</v>
      </c>
      <c r="H23" s="90"/>
    </row>
    <row r="24" spans="2:8" x14ac:dyDescent="0.25">
      <c r="B24" s="97" t="s">
        <v>29</v>
      </c>
      <c r="C24" s="98"/>
      <c r="D24" s="63">
        <v>1672.77</v>
      </c>
      <c r="E24" s="56">
        <v>1.7</v>
      </c>
      <c r="F24" s="20" t="s">
        <v>24</v>
      </c>
      <c r="G24" s="29">
        <f t="shared" si="0"/>
        <v>2843.7089999999998</v>
      </c>
      <c r="H24" s="90"/>
    </row>
    <row r="25" spans="2:8" x14ac:dyDescent="0.25">
      <c r="B25" s="97" t="s">
        <v>31</v>
      </c>
      <c r="C25" s="98"/>
      <c r="D25" s="63">
        <v>548.24</v>
      </c>
      <c r="E25" s="56">
        <v>1.7</v>
      </c>
      <c r="F25" s="20" t="s">
        <v>24</v>
      </c>
      <c r="G25" s="29">
        <f>D25*E25</f>
        <v>932.00800000000004</v>
      </c>
      <c r="H25" s="90"/>
    </row>
    <row r="26" spans="2:8" ht="24" thickBot="1" x14ac:dyDescent="0.3">
      <c r="B26" s="93" t="s">
        <v>30</v>
      </c>
      <c r="C26" s="94"/>
      <c r="D26" s="64">
        <v>340.74</v>
      </c>
      <c r="E26" s="57">
        <v>17</v>
      </c>
      <c r="F26" s="19" t="s">
        <v>24</v>
      </c>
      <c r="G26" s="30">
        <f>D26*E26</f>
        <v>5792.58</v>
      </c>
      <c r="H26" s="90"/>
    </row>
    <row r="27" spans="2:8" x14ac:dyDescent="0.25">
      <c r="C27" s="3"/>
      <c r="D27" s="3"/>
      <c r="E27" s="4"/>
      <c r="F27" s="4"/>
      <c r="H27" s="41"/>
    </row>
    <row r="28" spans="2:8" ht="25.5" x14ac:dyDescent="0.25">
      <c r="C28" s="13" t="s">
        <v>14</v>
      </c>
      <c r="D28" s="6"/>
    </row>
    <row r="29" spans="2:8" ht="20.25" x14ac:dyDescent="0.25">
      <c r="C29" s="67" t="s">
        <v>6</v>
      </c>
      <c r="D29" s="46" t="s">
        <v>0</v>
      </c>
      <c r="E29" s="8">
        <f>IF(G17&gt;0, ROUND((G17+D10)/D10,2), 0)</f>
        <v>1.01</v>
      </c>
      <c r="F29" s="8"/>
      <c r="G29" s="9"/>
      <c r="H29" s="7"/>
    </row>
    <row r="30" spans="2:8" x14ac:dyDescent="0.25">
      <c r="C30" s="67"/>
      <c r="D30" s="46" t="s">
        <v>1</v>
      </c>
      <c r="E30" s="8">
        <f>IF(SUM(G18:G19)&gt;0,ROUND((G18+G19+D10)/D10,2),0)</f>
        <v>1.01</v>
      </c>
      <c r="F30" s="8"/>
      <c r="G30" s="10"/>
      <c r="H30" s="42"/>
    </row>
    <row r="31" spans="2:8" x14ac:dyDescent="0.25">
      <c r="C31" s="67"/>
      <c r="D31" s="46" t="s">
        <v>2</v>
      </c>
      <c r="E31" s="8">
        <f>IF(G20&gt;0,ROUND((G20+D10)/D10,2),0)</f>
        <v>0</v>
      </c>
      <c r="F31" s="11"/>
      <c r="G31" s="10"/>
    </row>
    <row r="32" spans="2:8" x14ac:dyDescent="0.25">
      <c r="C32" s="67"/>
      <c r="D32" s="12" t="s">
        <v>3</v>
      </c>
      <c r="E32" s="31">
        <f>IF(SUM(G21:G26)&gt;0,ROUND((SUM(G21:G26)+D10)/D10,2),0)</f>
        <v>2.2599999999999998</v>
      </c>
      <c r="F32" s="9"/>
      <c r="G32" s="10"/>
    </row>
    <row r="33" spans="2:8" ht="25.5" x14ac:dyDescent="0.25">
      <c r="D33" s="32" t="s">
        <v>4</v>
      </c>
      <c r="E33" s="33">
        <f>SUM(E29:E32)-IF(VALUE(COUNTIF(E29:E32,"&gt;0"))=4,3,0)-IF(VALUE(COUNTIF(E29:E32,"&gt;0"))=3,2,0)-IF(VALUE(COUNTIF(E29:E32,"&gt;0"))=2,1,0)</f>
        <v>2.2799999999999994</v>
      </c>
      <c r="F33" s="24"/>
    </row>
    <row r="34" spans="2:8" x14ac:dyDescent="0.25">
      <c r="E34" s="14"/>
    </row>
    <row r="35" spans="2:8" ht="25.5" x14ac:dyDescent="0.35">
      <c r="B35" s="21"/>
      <c r="C35" s="15" t="s">
        <v>23</v>
      </c>
      <c r="D35" s="68">
        <f>E33*D10</f>
        <v>38206.871999999996</v>
      </c>
      <c r="E35" s="68"/>
    </row>
    <row r="36" spans="2:8" ht="20.25" x14ac:dyDescent="0.3">
      <c r="C36" s="16" t="s">
        <v>8</v>
      </c>
      <c r="D36" s="69">
        <f>D35/D9</f>
        <v>119.39647499999998</v>
      </c>
      <c r="E36" s="69"/>
      <c r="G36" s="7"/>
      <c r="H36" s="43"/>
    </row>
    <row r="38" spans="2:8" ht="60.75" x14ac:dyDescent="0.8">
      <c r="B38" s="70" t="s">
        <v>83</v>
      </c>
      <c r="C38" s="70"/>
      <c r="D38" s="70"/>
      <c r="E38" s="70"/>
      <c r="F38" s="70"/>
      <c r="G38" s="70"/>
      <c r="H38" s="70"/>
    </row>
    <row r="39" spans="2:8" x14ac:dyDescent="0.25">
      <c r="B39" s="71" t="s">
        <v>36</v>
      </c>
      <c r="C39" s="71"/>
      <c r="D39" s="71"/>
      <c r="E39" s="71"/>
      <c r="F39" s="71"/>
      <c r="G39" s="71"/>
    </row>
    <row r="40" spans="2:8" x14ac:dyDescent="0.25">
      <c r="C40" s="47"/>
      <c r="G40" s="7"/>
    </row>
    <row r="41" spans="2:8" ht="25.5" x14ac:dyDescent="0.25">
      <c r="C41" s="13" t="s">
        <v>5</v>
      </c>
      <c r="D41" s="6"/>
    </row>
    <row r="42" spans="2:8" ht="20.25" x14ac:dyDescent="0.25">
      <c r="B42" s="9"/>
      <c r="C42" s="72" t="s">
        <v>15</v>
      </c>
      <c r="D42" s="99" t="s">
        <v>37</v>
      </c>
      <c r="E42" s="99"/>
      <c r="F42" s="99"/>
      <c r="G42" s="99"/>
      <c r="H42" s="38"/>
    </row>
    <row r="43" spans="2:8" ht="20.25" x14ac:dyDescent="0.25">
      <c r="B43" s="9"/>
      <c r="C43" s="73"/>
      <c r="D43" s="99" t="s">
        <v>47</v>
      </c>
      <c r="E43" s="99"/>
      <c r="F43" s="99"/>
      <c r="G43" s="99"/>
      <c r="H43" s="38"/>
    </row>
    <row r="44" spans="2:8" ht="20.25" x14ac:dyDescent="0.25">
      <c r="B44" s="9"/>
      <c r="C44" s="74"/>
      <c r="D44" s="99" t="s">
        <v>48</v>
      </c>
      <c r="E44" s="99"/>
      <c r="F44" s="99"/>
      <c r="G44" s="99"/>
      <c r="H44" s="38"/>
    </row>
    <row r="45" spans="2:8" x14ac:dyDescent="0.25">
      <c r="C45" s="34" t="s">
        <v>12</v>
      </c>
      <c r="D45" s="48">
        <v>11</v>
      </c>
      <c r="E45" s="44"/>
      <c r="F45" s="9"/>
    </row>
    <row r="46" spans="2:8" x14ac:dyDescent="0.25">
      <c r="C46" s="1" t="s">
        <v>9</v>
      </c>
      <c r="D46" s="49">
        <v>741</v>
      </c>
      <c r="E46" s="78" t="s">
        <v>16</v>
      </c>
      <c r="F46" s="79"/>
      <c r="G46" s="82">
        <f>D47/D46</f>
        <v>30.700134952766529</v>
      </c>
    </row>
    <row r="47" spans="2:8" x14ac:dyDescent="0.25">
      <c r="C47" s="1" t="s">
        <v>10</v>
      </c>
      <c r="D47" s="49">
        <v>22748.799999999999</v>
      </c>
      <c r="E47" s="80"/>
      <c r="F47" s="81"/>
      <c r="G47" s="83"/>
    </row>
    <row r="48" spans="2:8" x14ac:dyDescent="0.25">
      <c r="C48" s="36"/>
      <c r="D48" s="37"/>
      <c r="E48" s="45"/>
    </row>
    <row r="49" spans="2:8" x14ac:dyDescent="0.3">
      <c r="C49" s="35" t="s">
        <v>7</v>
      </c>
      <c r="D49" s="50" t="s">
        <v>49</v>
      </c>
    </row>
    <row r="50" spans="2:8" x14ac:dyDescent="0.3">
      <c r="C50" s="35" t="s">
        <v>11</v>
      </c>
      <c r="D50" s="50" t="s">
        <v>38</v>
      </c>
    </row>
    <row r="51" spans="2:8" x14ac:dyDescent="0.3">
      <c r="C51" s="35" t="s">
        <v>13</v>
      </c>
      <c r="D51" s="59" t="s">
        <v>34</v>
      </c>
      <c r="E51" s="39"/>
    </row>
    <row r="52" spans="2:8" ht="24" thickBot="1" x14ac:dyDescent="0.3">
      <c r="C52" s="40"/>
      <c r="D52" s="40"/>
    </row>
    <row r="53" spans="2:8" ht="48" thickBot="1" x14ac:dyDescent="0.3">
      <c r="B53" s="84" t="s">
        <v>17</v>
      </c>
      <c r="C53" s="85"/>
      <c r="D53" s="22" t="s">
        <v>20</v>
      </c>
      <c r="E53" s="86" t="s">
        <v>22</v>
      </c>
      <c r="F53" s="87"/>
      <c r="G53" s="2" t="s">
        <v>21</v>
      </c>
    </row>
    <row r="54" spans="2:8" ht="24" thickBot="1" x14ac:dyDescent="0.3">
      <c r="B54" s="88" t="s">
        <v>35</v>
      </c>
      <c r="C54" s="89"/>
      <c r="D54" s="60">
        <v>77.73</v>
      </c>
      <c r="E54" s="51">
        <v>11</v>
      </c>
      <c r="F54" s="17" t="s">
        <v>24</v>
      </c>
      <c r="G54" s="25">
        <f t="shared" ref="G54:G61" si="1">D54*E54</f>
        <v>855.03000000000009</v>
      </c>
      <c r="H54" s="90"/>
    </row>
    <row r="55" spans="2:8" x14ac:dyDescent="0.25">
      <c r="B55" s="91" t="s">
        <v>18</v>
      </c>
      <c r="C55" s="92"/>
      <c r="D55" s="54"/>
      <c r="E55" s="52"/>
      <c r="F55" s="18" t="s">
        <v>25</v>
      </c>
      <c r="G55" s="26">
        <f t="shared" si="1"/>
        <v>0</v>
      </c>
      <c r="H55" s="90"/>
    </row>
    <row r="56" spans="2:8" ht="24" thickBot="1" x14ac:dyDescent="0.3">
      <c r="B56" s="93" t="s">
        <v>19</v>
      </c>
      <c r="C56" s="94"/>
      <c r="D56" s="57"/>
      <c r="E56" s="53"/>
      <c r="F56" s="19" t="s">
        <v>25</v>
      </c>
      <c r="G56" s="27">
        <f t="shared" si="1"/>
        <v>0</v>
      </c>
      <c r="H56" s="90"/>
    </row>
    <row r="57" spans="2:8" ht="24" thickBot="1" x14ac:dyDescent="0.3">
      <c r="B57" s="95" t="s">
        <v>27</v>
      </c>
      <c r="C57" s="96"/>
      <c r="D57" s="61">
        <v>731.97</v>
      </c>
      <c r="E57" s="61">
        <v>11</v>
      </c>
      <c r="F57" s="23" t="s">
        <v>24</v>
      </c>
      <c r="G57" s="28">
        <f t="shared" si="1"/>
        <v>8051.67</v>
      </c>
      <c r="H57" s="90"/>
    </row>
    <row r="58" spans="2:8" x14ac:dyDescent="0.25">
      <c r="B58" s="91" t="s">
        <v>32</v>
      </c>
      <c r="C58" s="92"/>
      <c r="D58" s="54"/>
      <c r="E58" s="54"/>
      <c r="F58" s="18" t="s">
        <v>24</v>
      </c>
      <c r="G58" s="26">
        <f t="shared" si="1"/>
        <v>0</v>
      </c>
      <c r="H58" s="90"/>
    </row>
    <row r="59" spans="2:8" x14ac:dyDescent="0.25">
      <c r="B59" s="97" t="s">
        <v>26</v>
      </c>
      <c r="C59" s="98"/>
      <c r="D59" s="62"/>
      <c r="E59" s="55"/>
      <c r="F59" s="20" t="s">
        <v>24</v>
      </c>
      <c r="G59" s="29">
        <f t="shared" si="1"/>
        <v>0</v>
      </c>
      <c r="H59" s="90"/>
    </row>
    <row r="60" spans="2:8" x14ac:dyDescent="0.25">
      <c r="B60" s="97" t="s">
        <v>28</v>
      </c>
      <c r="C60" s="98"/>
      <c r="D60" s="63"/>
      <c r="E60" s="56"/>
      <c r="F60" s="20" t="s">
        <v>24</v>
      </c>
      <c r="G60" s="29">
        <f t="shared" si="1"/>
        <v>0</v>
      </c>
      <c r="H60" s="90"/>
    </row>
    <row r="61" spans="2:8" x14ac:dyDescent="0.25">
      <c r="B61" s="97" t="s">
        <v>29</v>
      </c>
      <c r="C61" s="98"/>
      <c r="D61" s="63"/>
      <c r="E61" s="56"/>
      <c r="F61" s="20" t="s">
        <v>24</v>
      </c>
      <c r="G61" s="29">
        <f t="shared" si="1"/>
        <v>0</v>
      </c>
      <c r="H61" s="90"/>
    </row>
    <row r="62" spans="2:8" x14ac:dyDescent="0.25">
      <c r="B62" s="97" t="s">
        <v>31</v>
      </c>
      <c r="C62" s="98"/>
      <c r="D62" s="63"/>
      <c r="E62" s="56"/>
      <c r="F62" s="20" t="s">
        <v>24</v>
      </c>
      <c r="G62" s="29">
        <f>D62*E62</f>
        <v>0</v>
      </c>
      <c r="H62" s="90"/>
    </row>
    <row r="63" spans="2:8" ht="24" thickBot="1" x14ac:dyDescent="0.3">
      <c r="B63" s="93" t="s">
        <v>30</v>
      </c>
      <c r="C63" s="94"/>
      <c r="D63" s="64"/>
      <c r="E63" s="57"/>
      <c r="F63" s="19" t="s">
        <v>24</v>
      </c>
      <c r="G63" s="30">
        <f>D63*E63</f>
        <v>0</v>
      </c>
      <c r="H63" s="90"/>
    </row>
    <row r="64" spans="2:8" x14ac:dyDescent="0.25">
      <c r="C64" s="3"/>
      <c r="D64" s="3"/>
      <c r="E64" s="4"/>
      <c r="F64" s="4"/>
      <c r="H64" s="41"/>
    </row>
    <row r="65" spans="2:8" ht="25.5" x14ac:dyDescent="0.25">
      <c r="C65" s="13" t="s">
        <v>14</v>
      </c>
      <c r="D65" s="6"/>
    </row>
    <row r="66" spans="2:8" ht="20.25" x14ac:dyDescent="0.25">
      <c r="C66" s="67" t="s">
        <v>6</v>
      </c>
      <c r="D66" s="46" t="s">
        <v>0</v>
      </c>
      <c r="E66" s="8">
        <f>IF(G54&gt;0, ROUND((G54+D47)/D47,2), 0)</f>
        <v>1.04</v>
      </c>
      <c r="F66" s="8"/>
      <c r="G66" s="9"/>
      <c r="H66" s="7"/>
    </row>
    <row r="67" spans="2:8" x14ac:dyDescent="0.25">
      <c r="C67" s="67"/>
      <c r="D67" s="46" t="s">
        <v>1</v>
      </c>
      <c r="E67" s="8">
        <f>IF(SUM(G55:G56)&gt;0,ROUND((G55+G56+D47)/D47,2),0)</f>
        <v>0</v>
      </c>
      <c r="F67" s="8"/>
      <c r="G67" s="10"/>
      <c r="H67" s="42"/>
    </row>
    <row r="68" spans="2:8" x14ac:dyDescent="0.25">
      <c r="C68" s="67"/>
      <c r="D68" s="46" t="s">
        <v>2</v>
      </c>
      <c r="E68" s="8">
        <f>IF(G57&gt;0,ROUND((G57+D47)/D47,2),0)</f>
        <v>1.35</v>
      </c>
      <c r="F68" s="11"/>
      <c r="G68" s="10"/>
    </row>
    <row r="69" spans="2:8" x14ac:dyDescent="0.25">
      <c r="C69" s="67"/>
      <c r="D69" s="12" t="s">
        <v>3</v>
      </c>
      <c r="E69" s="31">
        <f>IF(SUM(G58:G63)&gt;0,ROUND((SUM(G58:G63)+D47)/D47,2),0)</f>
        <v>0</v>
      </c>
      <c r="F69" s="9"/>
      <c r="G69" s="10"/>
    </row>
    <row r="70" spans="2:8" ht="25.5" x14ac:dyDescent="0.25">
      <c r="D70" s="32" t="s">
        <v>4</v>
      </c>
      <c r="E70" s="33">
        <f>SUM(E66:E69)-IF(VALUE(COUNTIF(E66:E69,"&gt;0"))=4,3,0)-IF(VALUE(COUNTIF(E66:E69,"&gt;0"))=3,2,0)-IF(VALUE(COUNTIF(E66:E69,"&gt;0"))=2,1,0)</f>
        <v>1.3900000000000001</v>
      </c>
      <c r="F70" s="24"/>
    </row>
    <row r="71" spans="2:8" x14ac:dyDescent="0.25">
      <c r="E71" s="14"/>
    </row>
    <row r="72" spans="2:8" ht="25.5" x14ac:dyDescent="0.35">
      <c r="B72" s="21"/>
      <c r="C72" s="15" t="s">
        <v>23</v>
      </c>
      <c r="D72" s="68">
        <f>E70*D47</f>
        <v>31620.832000000002</v>
      </c>
      <c r="E72" s="68"/>
    </row>
    <row r="73" spans="2:8" ht="20.25" x14ac:dyDescent="0.3">
      <c r="C73" s="16" t="s">
        <v>8</v>
      </c>
      <c r="D73" s="69">
        <f>D72/D46</f>
        <v>42.673187584345484</v>
      </c>
      <c r="E73" s="69"/>
      <c r="G73" s="7"/>
      <c r="H73" s="43"/>
    </row>
    <row r="75" spans="2:8" ht="60.75" x14ac:dyDescent="0.8">
      <c r="B75" s="70" t="s">
        <v>84</v>
      </c>
      <c r="C75" s="70"/>
      <c r="D75" s="70"/>
      <c r="E75" s="70"/>
      <c r="F75" s="70"/>
      <c r="G75" s="70"/>
      <c r="H75" s="70"/>
    </row>
    <row r="76" spans="2:8" x14ac:dyDescent="0.25">
      <c r="B76" s="71" t="s">
        <v>36</v>
      </c>
      <c r="C76" s="71"/>
      <c r="D76" s="71"/>
      <c r="E76" s="71"/>
      <c r="F76" s="71"/>
      <c r="G76" s="71"/>
    </row>
    <row r="77" spans="2:8" x14ac:dyDescent="0.25">
      <c r="C77" s="47"/>
      <c r="G77" s="7"/>
    </row>
    <row r="78" spans="2:8" ht="25.5" x14ac:dyDescent="0.25">
      <c r="C78" s="13" t="s">
        <v>5</v>
      </c>
      <c r="D78" s="6"/>
    </row>
    <row r="79" spans="2:8" ht="20.25" x14ac:dyDescent="0.25">
      <c r="B79" s="9"/>
      <c r="C79" s="72" t="s">
        <v>15</v>
      </c>
      <c r="D79" s="99" t="s">
        <v>37</v>
      </c>
      <c r="E79" s="99"/>
      <c r="F79" s="99"/>
      <c r="G79" s="99"/>
      <c r="H79" s="38"/>
    </row>
    <row r="80" spans="2:8" ht="20.25" x14ac:dyDescent="0.25">
      <c r="B80" s="9"/>
      <c r="C80" s="73"/>
      <c r="D80" s="99" t="s">
        <v>47</v>
      </c>
      <c r="E80" s="99"/>
      <c r="F80" s="99"/>
      <c r="G80" s="99"/>
      <c r="H80" s="38"/>
    </row>
    <row r="81" spans="2:8" ht="20.25" x14ac:dyDescent="0.25">
      <c r="B81" s="9"/>
      <c r="C81" s="74"/>
      <c r="D81" s="99" t="s">
        <v>50</v>
      </c>
      <c r="E81" s="99"/>
      <c r="F81" s="99"/>
      <c r="G81" s="99"/>
      <c r="H81" s="38"/>
    </row>
    <row r="82" spans="2:8" x14ac:dyDescent="0.25">
      <c r="C82" s="34" t="s">
        <v>12</v>
      </c>
      <c r="D82" s="48">
        <v>17.5</v>
      </c>
      <c r="E82" s="44"/>
      <c r="F82" s="9"/>
    </row>
    <row r="83" spans="2:8" x14ac:dyDescent="0.25">
      <c r="C83" s="1" t="s">
        <v>9</v>
      </c>
      <c r="D83" s="49">
        <v>1331</v>
      </c>
      <c r="E83" s="78" t="s">
        <v>16</v>
      </c>
      <c r="F83" s="79"/>
      <c r="G83" s="82">
        <f>D84/D83</f>
        <v>41.555108940646129</v>
      </c>
    </row>
    <row r="84" spans="2:8" x14ac:dyDescent="0.25">
      <c r="C84" s="1" t="s">
        <v>10</v>
      </c>
      <c r="D84" s="49">
        <v>55309.85</v>
      </c>
      <c r="E84" s="80"/>
      <c r="F84" s="81"/>
      <c r="G84" s="83"/>
    </row>
    <row r="85" spans="2:8" x14ac:dyDescent="0.25">
      <c r="C85" s="36"/>
      <c r="D85" s="37"/>
      <c r="E85" s="45"/>
    </row>
    <row r="86" spans="2:8" x14ac:dyDescent="0.3">
      <c r="C86" s="35" t="s">
        <v>7</v>
      </c>
      <c r="D86" s="50" t="s">
        <v>51</v>
      </c>
    </row>
    <row r="87" spans="2:8" x14ac:dyDescent="0.3">
      <c r="C87" s="35" t="s">
        <v>11</v>
      </c>
      <c r="D87" s="50" t="s">
        <v>38</v>
      </c>
    </row>
    <row r="88" spans="2:8" x14ac:dyDescent="0.3">
      <c r="C88" s="35" t="s">
        <v>13</v>
      </c>
      <c r="D88" s="59" t="s">
        <v>34</v>
      </c>
      <c r="E88" s="39"/>
    </row>
    <row r="89" spans="2:8" ht="24" thickBot="1" x14ac:dyDescent="0.3">
      <c r="C89" s="40"/>
      <c r="D89" s="40"/>
    </row>
    <row r="90" spans="2:8" ht="48" thickBot="1" x14ac:dyDescent="0.3">
      <c r="B90" s="84" t="s">
        <v>17</v>
      </c>
      <c r="C90" s="85"/>
      <c r="D90" s="22" t="s">
        <v>20</v>
      </c>
      <c r="E90" s="86" t="s">
        <v>22</v>
      </c>
      <c r="F90" s="87"/>
      <c r="G90" s="2" t="s">
        <v>21</v>
      </c>
    </row>
    <row r="91" spans="2:8" ht="24" thickBot="1" x14ac:dyDescent="0.3">
      <c r="B91" s="88" t="s">
        <v>35</v>
      </c>
      <c r="C91" s="89"/>
      <c r="D91" s="60">
        <v>50.01</v>
      </c>
      <c r="E91" s="51">
        <v>17.5</v>
      </c>
      <c r="F91" s="17" t="s">
        <v>24</v>
      </c>
      <c r="G91" s="25">
        <f t="shared" ref="G91:G98" si="2">D91*E91</f>
        <v>875.17499999999995</v>
      </c>
      <c r="H91" s="90"/>
    </row>
    <row r="92" spans="2:8" x14ac:dyDescent="0.25">
      <c r="B92" s="91" t="s">
        <v>18</v>
      </c>
      <c r="C92" s="92"/>
      <c r="D92" s="54"/>
      <c r="E92" s="52"/>
      <c r="F92" s="18" t="s">
        <v>25</v>
      </c>
      <c r="G92" s="26">
        <f t="shared" si="2"/>
        <v>0</v>
      </c>
      <c r="H92" s="90"/>
    </row>
    <row r="93" spans="2:8" ht="24" thickBot="1" x14ac:dyDescent="0.3">
      <c r="B93" s="93" t="s">
        <v>19</v>
      </c>
      <c r="C93" s="94"/>
      <c r="D93" s="57"/>
      <c r="E93" s="53"/>
      <c r="F93" s="19" t="s">
        <v>25</v>
      </c>
      <c r="G93" s="27">
        <f t="shared" si="2"/>
        <v>0</v>
      </c>
      <c r="H93" s="90"/>
    </row>
    <row r="94" spans="2:8" ht="24" thickBot="1" x14ac:dyDescent="0.3">
      <c r="B94" s="95" t="s">
        <v>27</v>
      </c>
      <c r="C94" s="96"/>
      <c r="D94" s="61">
        <v>731.97</v>
      </c>
      <c r="E94" s="61">
        <v>17.5</v>
      </c>
      <c r="F94" s="23" t="s">
        <v>24</v>
      </c>
      <c r="G94" s="28">
        <f t="shared" si="2"/>
        <v>12809.475</v>
      </c>
      <c r="H94" s="90"/>
    </row>
    <row r="95" spans="2:8" x14ac:dyDescent="0.25">
      <c r="B95" s="91" t="s">
        <v>32</v>
      </c>
      <c r="C95" s="92"/>
      <c r="D95" s="54"/>
      <c r="E95" s="54"/>
      <c r="F95" s="18" t="s">
        <v>24</v>
      </c>
      <c r="G95" s="26">
        <f t="shared" si="2"/>
        <v>0</v>
      </c>
      <c r="H95" s="90"/>
    </row>
    <row r="96" spans="2:8" x14ac:dyDescent="0.25">
      <c r="B96" s="97" t="s">
        <v>26</v>
      </c>
      <c r="C96" s="98"/>
      <c r="D96" s="62"/>
      <c r="E96" s="55"/>
      <c r="F96" s="20" t="s">
        <v>24</v>
      </c>
      <c r="G96" s="29">
        <f t="shared" si="2"/>
        <v>0</v>
      </c>
      <c r="H96" s="90"/>
    </row>
    <row r="97" spans="2:8" x14ac:dyDescent="0.25">
      <c r="B97" s="97" t="s">
        <v>28</v>
      </c>
      <c r="C97" s="98"/>
      <c r="D97" s="63"/>
      <c r="E97" s="56"/>
      <c r="F97" s="20" t="s">
        <v>24</v>
      </c>
      <c r="G97" s="29">
        <f t="shared" si="2"/>
        <v>0</v>
      </c>
      <c r="H97" s="90"/>
    </row>
    <row r="98" spans="2:8" x14ac:dyDescent="0.25">
      <c r="B98" s="97" t="s">
        <v>29</v>
      </c>
      <c r="C98" s="98"/>
      <c r="D98" s="63"/>
      <c r="E98" s="56"/>
      <c r="F98" s="20" t="s">
        <v>24</v>
      </c>
      <c r="G98" s="29">
        <f t="shared" si="2"/>
        <v>0</v>
      </c>
      <c r="H98" s="90"/>
    </row>
    <row r="99" spans="2:8" x14ac:dyDescent="0.25">
      <c r="B99" s="97" t="s">
        <v>31</v>
      </c>
      <c r="C99" s="98"/>
      <c r="D99" s="63"/>
      <c r="E99" s="56"/>
      <c r="F99" s="20" t="s">
        <v>24</v>
      </c>
      <c r="G99" s="29">
        <f>D99*E99</f>
        <v>0</v>
      </c>
      <c r="H99" s="90"/>
    </row>
    <row r="100" spans="2:8" ht="24" thickBot="1" x14ac:dyDescent="0.3">
      <c r="B100" s="93" t="s">
        <v>30</v>
      </c>
      <c r="C100" s="94"/>
      <c r="D100" s="64"/>
      <c r="E100" s="57"/>
      <c r="F100" s="19" t="s">
        <v>24</v>
      </c>
      <c r="G100" s="30">
        <f>D100*E100</f>
        <v>0</v>
      </c>
      <c r="H100" s="90"/>
    </row>
    <row r="101" spans="2:8" x14ac:dyDescent="0.25">
      <c r="C101" s="3"/>
      <c r="D101" s="3"/>
      <c r="E101" s="4"/>
      <c r="F101" s="4"/>
      <c r="H101" s="41"/>
    </row>
    <row r="102" spans="2:8" ht="25.5" x14ac:dyDescent="0.25">
      <c r="C102" s="13" t="s">
        <v>14</v>
      </c>
      <c r="D102" s="6"/>
    </row>
    <row r="103" spans="2:8" ht="20.25" x14ac:dyDescent="0.25">
      <c r="C103" s="67" t="s">
        <v>6</v>
      </c>
      <c r="D103" s="46" t="s">
        <v>0</v>
      </c>
      <c r="E103" s="8">
        <f>IF(G91&gt;0, ROUND((G91+D84)/D84,2), 0)</f>
        <v>1.02</v>
      </c>
      <c r="F103" s="8"/>
      <c r="G103" s="9"/>
      <c r="H103" s="7"/>
    </row>
    <row r="104" spans="2:8" x14ac:dyDescent="0.25">
      <c r="C104" s="67"/>
      <c r="D104" s="46" t="s">
        <v>1</v>
      </c>
      <c r="E104" s="8">
        <f>IF(SUM(G92:G93)&gt;0,ROUND((G92+G93+D84)/D84,2),0)</f>
        <v>0</v>
      </c>
      <c r="F104" s="8"/>
      <c r="G104" s="10"/>
      <c r="H104" s="42"/>
    </row>
    <row r="105" spans="2:8" x14ac:dyDescent="0.25">
      <c r="C105" s="67"/>
      <c r="D105" s="46" t="s">
        <v>2</v>
      </c>
      <c r="E105" s="8">
        <f>IF(G94&gt;0,ROUND((G94+D84)/D84,2),0)</f>
        <v>1.23</v>
      </c>
      <c r="F105" s="11"/>
      <c r="G105" s="10"/>
    </row>
    <row r="106" spans="2:8" x14ac:dyDescent="0.25">
      <c r="C106" s="67"/>
      <c r="D106" s="12" t="s">
        <v>3</v>
      </c>
      <c r="E106" s="31">
        <f>IF(SUM(G95:G100)&gt;0,ROUND((SUM(G95:G100)+D84)/D84,2),0)</f>
        <v>0</v>
      </c>
      <c r="F106" s="9"/>
      <c r="G106" s="10"/>
    </row>
    <row r="107" spans="2:8" ht="25.5" x14ac:dyDescent="0.25">
      <c r="D107" s="32" t="s">
        <v>4</v>
      </c>
      <c r="E107" s="33">
        <f>SUM(E103:E106)-IF(VALUE(COUNTIF(E103:E106,"&gt;0"))=4,3,0)-IF(VALUE(COUNTIF(E103:E106,"&gt;0"))=3,2,0)-IF(VALUE(COUNTIF(E103:E106,"&gt;0"))=2,1,0)</f>
        <v>1.25</v>
      </c>
      <c r="F107" s="24"/>
    </row>
    <row r="108" spans="2:8" x14ac:dyDescent="0.25">
      <c r="E108" s="14"/>
    </row>
    <row r="109" spans="2:8" ht="25.5" x14ac:dyDescent="0.35">
      <c r="B109" s="21"/>
      <c r="C109" s="15" t="s">
        <v>23</v>
      </c>
      <c r="D109" s="68">
        <f>E107*D84</f>
        <v>69137.3125</v>
      </c>
      <c r="E109" s="68"/>
    </row>
    <row r="110" spans="2:8" ht="20.25" x14ac:dyDescent="0.3">
      <c r="C110" s="16" t="s">
        <v>8</v>
      </c>
      <c r="D110" s="69">
        <f>D109/D83</f>
        <v>51.943886175807663</v>
      </c>
      <c r="E110" s="69"/>
      <c r="G110" s="7"/>
      <c r="H110" s="43"/>
    </row>
    <row r="112" spans="2:8" ht="60.75" x14ac:dyDescent="0.8">
      <c r="B112" s="70" t="s">
        <v>85</v>
      </c>
      <c r="C112" s="70"/>
      <c r="D112" s="70"/>
      <c r="E112" s="70"/>
      <c r="F112" s="70"/>
      <c r="G112" s="70"/>
      <c r="H112" s="70"/>
    </row>
    <row r="113" spans="2:8" x14ac:dyDescent="0.25">
      <c r="B113" s="71" t="s">
        <v>36</v>
      </c>
      <c r="C113" s="71"/>
      <c r="D113" s="71"/>
      <c r="E113" s="71"/>
      <c r="F113" s="71"/>
      <c r="G113" s="71"/>
    </row>
    <row r="114" spans="2:8" x14ac:dyDescent="0.25">
      <c r="C114" s="47"/>
      <c r="G114" s="7"/>
    </row>
    <row r="115" spans="2:8" ht="25.5" x14ac:dyDescent="0.25">
      <c r="C115" s="13" t="s">
        <v>5</v>
      </c>
      <c r="D115" s="6"/>
    </row>
    <row r="116" spans="2:8" ht="20.45" customHeight="1" x14ac:dyDescent="0.25">
      <c r="B116" s="9"/>
      <c r="C116" s="72" t="s">
        <v>15</v>
      </c>
      <c r="D116" s="99" t="s">
        <v>37</v>
      </c>
      <c r="E116" s="99"/>
      <c r="F116" s="99"/>
      <c r="G116" s="99"/>
      <c r="H116" s="38"/>
    </row>
    <row r="117" spans="2:8" ht="20.45" customHeight="1" x14ac:dyDescent="0.25">
      <c r="B117" s="9"/>
      <c r="C117" s="73"/>
      <c r="D117" s="99" t="s">
        <v>47</v>
      </c>
      <c r="E117" s="99"/>
      <c r="F117" s="99"/>
      <c r="G117" s="99"/>
      <c r="H117" s="38"/>
    </row>
    <row r="118" spans="2:8" ht="20.45" customHeight="1" x14ac:dyDescent="0.25">
      <c r="B118" s="9"/>
      <c r="C118" s="74"/>
      <c r="D118" s="99" t="s">
        <v>52</v>
      </c>
      <c r="E118" s="99"/>
      <c r="F118" s="99"/>
      <c r="G118" s="99"/>
      <c r="H118" s="38"/>
    </row>
    <row r="119" spans="2:8" x14ac:dyDescent="0.25">
      <c r="C119" s="34" t="s">
        <v>12</v>
      </c>
      <c r="D119" s="48">
        <v>21</v>
      </c>
      <c r="E119" s="44"/>
      <c r="F119" s="9"/>
    </row>
    <row r="120" spans="2:8" x14ac:dyDescent="0.25">
      <c r="C120" s="1" t="s">
        <v>9</v>
      </c>
      <c r="D120" s="49">
        <v>1769</v>
      </c>
      <c r="E120" s="78" t="s">
        <v>16</v>
      </c>
      <c r="F120" s="79"/>
      <c r="G120" s="82">
        <f>D121/D120</f>
        <v>38.057066139061618</v>
      </c>
    </row>
    <row r="121" spans="2:8" x14ac:dyDescent="0.25">
      <c r="C121" s="1" t="s">
        <v>10</v>
      </c>
      <c r="D121" s="49">
        <v>67322.95</v>
      </c>
      <c r="E121" s="80"/>
      <c r="F121" s="81"/>
      <c r="G121" s="83"/>
    </row>
    <row r="122" spans="2:8" x14ac:dyDescent="0.25">
      <c r="C122" s="36"/>
      <c r="D122" s="37"/>
      <c r="E122" s="45"/>
    </row>
    <row r="123" spans="2:8" x14ac:dyDescent="0.3">
      <c r="C123" s="35" t="s">
        <v>7</v>
      </c>
      <c r="D123" s="50" t="s">
        <v>53</v>
      </c>
    </row>
    <row r="124" spans="2:8" x14ac:dyDescent="0.3">
      <c r="C124" s="35" t="s">
        <v>11</v>
      </c>
      <c r="D124" s="50" t="s">
        <v>38</v>
      </c>
    </row>
    <row r="125" spans="2:8" x14ac:dyDescent="0.3">
      <c r="C125" s="35" t="s">
        <v>13</v>
      </c>
      <c r="D125" s="59" t="s">
        <v>34</v>
      </c>
      <c r="E125" s="39"/>
    </row>
    <row r="126" spans="2:8" ht="24" thickBot="1" x14ac:dyDescent="0.3">
      <c r="C126" s="40"/>
      <c r="D126" s="40"/>
    </row>
    <row r="127" spans="2:8" ht="48" thickBot="1" x14ac:dyDescent="0.3">
      <c r="B127" s="84" t="s">
        <v>17</v>
      </c>
      <c r="C127" s="85"/>
      <c r="D127" s="22" t="s">
        <v>20</v>
      </c>
      <c r="E127" s="86" t="s">
        <v>22</v>
      </c>
      <c r="F127" s="87"/>
      <c r="G127" s="2" t="s">
        <v>21</v>
      </c>
    </row>
    <row r="128" spans="2:8" ht="24" thickBot="1" x14ac:dyDescent="0.3">
      <c r="B128" s="88" t="s">
        <v>35</v>
      </c>
      <c r="C128" s="89"/>
      <c r="D128" s="60">
        <v>77.73</v>
      </c>
      <c r="E128" s="51">
        <v>21</v>
      </c>
      <c r="F128" s="17" t="s">
        <v>24</v>
      </c>
      <c r="G128" s="25">
        <f t="shared" ref="G128:G135" si="3">D128*E128</f>
        <v>1632.3300000000002</v>
      </c>
      <c r="H128" s="90"/>
    </row>
    <row r="129" spans="2:8" x14ac:dyDescent="0.25">
      <c r="B129" s="91" t="s">
        <v>18</v>
      </c>
      <c r="C129" s="92"/>
      <c r="D129" s="54"/>
      <c r="E129" s="52"/>
      <c r="F129" s="18" t="s">
        <v>25</v>
      </c>
      <c r="G129" s="26">
        <f t="shared" si="3"/>
        <v>0</v>
      </c>
      <c r="H129" s="90"/>
    </row>
    <row r="130" spans="2:8" ht="24" thickBot="1" x14ac:dyDescent="0.3">
      <c r="B130" s="93" t="s">
        <v>19</v>
      </c>
      <c r="C130" s="94"/>
      <c r="D130" s="57"/>
      <c r="E130" s="53"/>
      <c r="F130" s="19" t="s">
        <v>25</v>
      </c>
      <c r="G130" s="27">
        <f t="shared" si="3"/>
        <v>0</v>
      </c>
      <c r="H130" s="90"/>
    </row>
    <row r="131" spans="2:8" ht="24" thickBot="1" x14ac:dyDescent="0.3">
      <c r="B131" s="95" t="s">
        <v>27</v>
      </c>
      <c r="C131" s="96"/>
      <c r="D131" s="61">
        <v>731.97</v>
      </c>
      <c r="E131" s="51">
        <v>21</v>
      </c>
      <c r="F131" s="23" t="s">
        <v>24</v>
      </c>
      <c r="G131" s="28">
        <f t="shared" si="3"/>
        <v>15371.37</v>
      </c>
      <c r="H131" s="90"/>
    </row>
    <row r="132" spans="2:8" x14ac:dyDescent="0.25">
      <c r="B132" s="91" t="s">
        <v>32</v>
      </c>
      <c r="C132" s="92"/>
      <c r="D132" s="54"/>
      <c r="E132" s="54"/>
      <c r="F132" s="18" t="s">
        <v>24</v>
      </c>
      <c r="G132" s="26">
        <f t="shared" si="3"/>
        <v>0</v>
      </c>
      <c r="H132" s="90"/>
    </row>
    <row r="133" spans="2:8" x14ac:dyDescent="0.25">
      <c r="B133" s="97" t="s">
        <v>26</v>
      </c>
      <c r="C133" s="98"/>
      <c r="D133" s="62"/>
      <c r="E133" s="55"/>
      <c r="F133" s="20" t="s">
        <v>24</v>
      </c>
      <c r="G133" s="29">
        <f t="shared" si="3"/>
        <v>0</v>
      </c>
      <c r="H133" s="90"/>
    </row>
    <row r="134" spans="2:8" x14ac:dyDescent="0.25">
      <c r="B134" s="97" t="s">
        <v>28</v>
      </c>
      <c r="C134" s="98"/>
      <c r="D134" s="63"/>
      <c r="E134" s="56"/>
      <c r="F134" s="20" t="s">
        <v>24</v>
      </c>
      <c r="G134" s="29">
        <f t="shared" si="3"/>
        <v>0</v>
      </c>
      <c r="H134" s="90"/>
    </row>
    <row r="135" spans="2:8" x14ac:dyDescent="0.25">
      <c r="B135" s="97" t="s">
        <v>29</v>
      </c>
      <c r="C135" s="98"/>
      <c r="D135" s="63"/>
      <c r="E135" s="56"/>
      <c r="F135" s="20" t="s">
        <v>24</v>
      </c>
      <c r="G135" s="29">
        <f t="shared" si="3"/>
        <v>0</v>
      </c>
      <c r="H135" s="90"/>
    </row>
    <row r="136" spans="2:8" x14ac:dyDescent="0.25">
      <c r="B136" s="97" t="s">
        <v>31</v>
      </c>
      <c r="C136" s="98"/>
      <c r="D136" s="63"/>
      <c r="E136" s="56"/>
      <c r="F136" s="20" t="s">
        <v>24</v>
      </c>
      <c r="G136" s="29">
        <f>D136*E136</f>
        <v>0</v>
      </c>
      <c r="H136" s="90"/>
    </row>
    <row r="137" spans="2:8" ht="24" thickBot="1" x14ac:dyDescent="0.3">
      <c r="B137" s="93" t="s">
        <v>30</v>
      </c>
      <c r="C137" s="94"/>
      <c r="D137" s="64"/>
      <c r="E137" s="57"/>
      <c r="F137" s="19" t="s">
        <v>24</v>
      </c>
      <c r="G137" s="30">
        <f>D137*E137</f>
        <v>0</v>
      </c>
      <c r="H137" s="90"/>
    </row>
    <row r="138" spans="2:8" x14ac:dyDescent="0.25">
      <c r="C138" s="3"/>
      <c r="D138" s="3"/>
      <c r="E138" s="4"/>
      <c r="F138" s="4"/>
      <c r="H138" s="41"/>
    </row>
    <row r="139" spans="2:8" ht="25.5" x14ac:dyDescent="0.25">
      <c r="C139" s="13" t="s">
        <v>14</v>
      </c>
      <c r="D139" s="6"/>
    </row>
    <row r="140" spans="2:8" ht="20.25" x14ac:dyDescent="0.25">
      <c r="C140" s="67" t="s">
        <v>6</v>
      </c>
      <c r="D140" s="46" t="s">
        <v>0</v>
      </c>
      <c r="E140" s="8">
        <f>IF(G128&gt;0, ROUND((G128+D121)/D121,2), 0)</f>
        <v>1.02</v>
      </c>
      <c r="F140" s="8"/>
      <c r="G140" s="9"/>
      <c r="H140" s="7"/>
    </row>
    <row r="141" spans="2:8" x14ac:dyDescent="0.25">
      <c r="C141" s="67"/>
      <c r="D141" s="46" t="s">
        <v>1</v>
      </c>
      <c r="E141" s="8">
        <f>IF(SUM(G129:G130)&gt;0,ROUND((G129+G130+D121)/D121,2),0)</f>
        <v>0</v>
      </c>
      <c r="F141" s="8"/>
      <c r="G141" s="10"/>
      <c r="H141" s="42"/>
    </row>
    <row r="142" spans="2:8" x14ac:dyDescent="0.25">
      <c r="C142" s="67"/>
      <c r="D142" s="46" t="s">
        <v>2</v>
      </c>
      <c r="E142" s="8">
        <f>IF(G131&gt;0,ROUND((G131+D121)/D121,2),0)</f>
        <v>1.23</v>
      </c>
      <c r="F142" s="11"/>
      <c r="G142" s="10"/>
    </row>
    <row r="143" spans="2:8" x14ac:dyDescent="0.25">
      <c r="C143" s="67"/>
      <c r="D143" s="12" t="s">
        <v>3</v>
      </c>
      <c r="E143" s="31">
        <f>IF(SUM(G132:G137)&gt;0,ROUND((SUM(G132:G137)+D121)/D121,2),0)</f>
        <v>0</v>
      </c>
      <c r="F143" s="9"/>
      <c r="G143" s="10"/>
    </row>
    <row r="144" spans="2:8" ht="25.5" x14ac:dyDescent="0.25">
      <c r="D144" s="32" t="s">
        <v>4</v>
      </c>
      <c r="E144" s="33">
        <f>SUM(E140:E143)-IF(VALUE(COUNTIF(E140:E143,"&gt;0"))=4,3,0)-IF(VALUE(COUNTIF(E140:E143,"&gt;0"))=3,2,0)-IF(VALUE(COUNTIF(E140:E143,"&gt;0"))=2,1,0)</f>
        <v>1.25</v>
      </c>
      <c r="F144" s="24"/>
    </row>
    <row r="145" spans="2:8" x14ac:dyDescent="0.25">
      <c r="E145" s="14"/>
    </row>
    <row r="146" spans="2:8" ht="25.5" x14ac:dyDescent="0.35">
      <c r="B146" s="21"/>
      <c r="C146" s="15" t="s">
        <v>23</v>
      </c>
      <c r="D146" s="68">
        <f>E144*D121</f>
        <v>84153.6875</v>
      </c>
      <c r="E146" s="68"/>
    </row>
    <row r="147" spans="2:8" ht="20.25" x14ac:dyDescent="0.3">
      <c r="C147" s="16" t="s">
        <v>8</v>
      </c>
      <c r="D147" s="69">
        <f>D146/D120</f>
        <v>47.571332673827023</v>
      </c>
      <c r="E147" s="69"/>
      <c r="G147" s="7"/>
      <c r="H147" s="43"/>
    </row>
    <row r="149" spans="2:8" ht="60.75" x14ac:dyDescent="0.8">
      <c r="B149" s="70" t="s">
        <v>86</v>
      </c>
      <c r="C149" s="70"/>
      <c r="D149" s="70"/>
      <c r="E149" s="70"/>
      <c r="F149" s="70"/>
      <c r="G149" s="70"/>
      <c r="H149" s="70"/>
    </row>
    <row r="150" spans="2:8" x14ac:dyDescent="0.25">
      <c r="B150" s="71" t="s">
        <v>36</v>
      </c>
      <c r="C150" s="71"/>
      <c r="D150" s="71"/>
      <c r="E150" s="71"/>
      <c r="F150" s="71"/>
      <c r="G150" s="71"/>
    </row>
    <row r="151" spans="2:8" x14ac:dyDescent="0.25">
      <c r="C151" s="47"/>
      <c r="G151" s="7"/>
    </row>
    <row r="152" spans="2:8" ht="25.5" x14ac:dyDescent="0.25">
      <c r="C152" s="13" t="s">
        <v>5</v>
      </c>
      <c r="D152" s="6"/>
    </row>
    <row r="153" spans="2:8" ht="20.25" x14ac:dyDescent="0.25">
      <c r="B153" s="9"/>
      <c r="C153" s="72" t="s">
        <v>15</v>
      </c>
      <c r="D153" s="99" t="s">
        <v>37</v>
      </c>
      <c r="E153" s="99"/>
      <c r="F153" s="99"/>
      <c r="G153" s="99"/>
      <c r="H153" s="38"/>
    </row>
    <row r="154" spans="2:8" ht="20.25" x14ac:dyDescent="0.25">
      <c r="B154" s="9"/>
      <c r="C154" s="73"/>
      <c r="D154" s="99" t="s">
        <v>47</v>
      </c>
      <c r="E154" s="99"/>
      <c r="F154" s="99"/>
      <c r="G154" s="99"/>
      <c r="H154" s="38"/>
    </row>
    <row r="155" spans="2:8" ht="20.25" x14ac:dyDescent="0.25">
      <c r="B155" s="9"/>
      <c r="C155" s="74"/>
      <c r="D155" s="99" t="s">
        <v>54</v>
      </c>
      <c r="E155" s="99"/>
      <c r="F155" s="99"/>
      <c r="G155" s="99"/>
      <c r="H155" s="38"/>
    </row>
    <row r="156" spans="2:8" x14ac:dyDescent="0.25">
      <c r="C156" s="34" t="s">
        <v>12</v>
      </c>
      <c r="D156" s="48">
        <v>6.3</v>
      </c>
      <c r="E156" s="44"/>
      <c r="F156" s="9"/>
    </row>
    <row r="157" spans="2:8" x14ac:dyDescent="0.25">
      <c r="C157" s="1" t="s">
        <v>9</v>
      </c>
      <c r="D157" s="49">
        <v>337</v>
      </c>
      <c r="E157" s="78" t="s">
        <v>16</v>
      </c>
      <c r="F157" s="79"/>
      <c r="G157" s="82">
        <f>D158/D157</f>
        <v>54.678931750741839</v>
      </c>
    </row>
    <row r="158" spans="2:8" x14ac:dyDescent="0.25">
      <c r="C158" s="1" t="s">
        <v>10</v>
      </c>
      <c r="D158" s="49">
        <v>18426.8</v>
      </c>
      <c r="E158" s="80"/>
      <c r="F158" s="81"/>
      <c r="G158" s="83"/>
    </row>
    <row r="159" spans="2:8" x14ac:dyDescent="0.25">
      <c r="C159" s="36"/>
      <c r="D159" s="37"/>
      <c r="E159" s="45"/>
    </row>
    <row r="160" spans="2:8" x14ac:dyDescent="0.3">
      <c r="C160" s="35" t="s">
        <v>7</v>
      </c>
      <c r="D160" s="50" t="s">
        <v>55</v>
      </c>
    </row>
    <row r="161" spans="2:8" x14ac:dyDescent="0.3">
      <c r="C161" s="35" t="s">
        <v>11</v>
      </c>
      <c r="D161" s="50" t="s">
        <v>38</v>
      </c>
    </row>
    <row r="162" spans="2:8" x14ac:dyDescent="0.3">
      <c r="C162" s="35" t="s">
        <v>13</v>
      </c>
      <c r="D162" s="59" t="s">
        <v>34</v>
      </c>
      <c r="E162" s="39"/>
    </row>
    <row r="163" spans="2:8" ht="24" thickBot="1" x14ac:dyDescent="0.3">
      <c r="C163" s="40"/>
      <c r="D163" s="40"/>
    </row>
    <row r="164" spans="2:8" ht="48" thickBot="1" x14ac:dyDescent="0.3">
      <c r="B164" s="84" t="s">
        <v>17</v>
      </c>
      <c r="C164" s="85"/>
      <c r="D164" s="22" t="s">
        <v>20</v>
      </c>
      <c r="E164" s="86" t="s">
        <v>22</v>
      </c>
      <c r="F164" s="87"/>
      <c r="G164" s="2" t="s">
        <v>21</v>
      </c>
    </row>
    <row r="165" spans="2:8" ht="24" thickBot="1" x14ac:dyDescent="0.3">
      <c r="B165" s="88" t="s">
        <v>35</v>
      </c>
      <c r="C165" s="89"/>
      <c r="D165" s="60">
        <v>77.73</v>
      </c>
      <c r="E165" s="51">
        <v>6.3</v>
      </c>
      <c r="F165" s="17" t="s">
        <v>24</v>
      </c>
      <c r="G165" s="25">
        <f t="shared" ref="G165:G172" si="4">D165*E165</f>
        <v>489.69900000000001</v>
      </c>
      <c r="H165" s="90"/>
    </row>
    <row r="166" spans="2:8" x14ac:dyDescent="0.25">
      <c r="B166" s="91" t="s">
        <v>18</v>
      </c>
      <c r="C166" s="92"/>
      <c r="D166" s="54"/>
      <c r="E166" s="52"/>
      <c r="F166" s="18" t="s">
        <v>25</v>
      </c>
      <c r="G166" s="26">
        <f t="shared" si="4"/>
        <v>0</v>
      </c>
      <c r="H166" s="90"/>
    </row>
    <row r="167" spans="2:8" ht="24" thickBot="1" x14ac:dyDescent="0.3">
      <c r="B167" s="93" t="s">
        <v>19</v>
      </c>
      <c r="C167" s="94"/>
      <c r="D167" s="57"/>
      <c r="E167" s="53"/>
      <c r="F167" s="19" t="s">
        <v>25</v>
      </c>
      <c r="G167" s="27">
        <f t="shared" si="4"/>
        <v>0</v>
      </c>
      <c r="H167" s="90"/>
    </row>
    <row r="168" spans="2:8" ht="24" thickBot="1" x14ac:dyDescent="0.3">
      <c r="B168" s="95" t="s">
        <v>27</v>
      </c>
      <c r="C168" s="96"/>
      <c r="D168" s="61">
        <v>731.97</v>
      </c>
      <c r="E168" s="51">
        <v>6.3</v>
      </c>
      <c r="F168" s="23" t="s">
        <v>24</v>
      </c>
      <c r="G168" s="28">
        <f t="shared" si="4"/>
        <v>4611.4110000000001</v>
      </c>
      <c r="H168" s="90"/>
    </row>
    <row r="169" spans="2:8" x14ac:dyDescent="0.25">
      <c r="B169" s="91" t="s">
        <v>32</v>
      </c>
      <c r="C169" s="92"/>
      <c r="D169" s="54"/>
      <c r="E169" s="54"/>
      <c r="F169" s="18" t="s">
        <v>24</v>
      </c>
      <c r="G169" s="26">
        <f t="shared" si="4"/>
        <v>0</v>
      </c>
      <c r="H169" s="90"/>
    </row>
    <row r="170" spans="2:8" x14ac:dyDescent="0.25">
      <c r="B170" s="97" t="s">
        <v>26</v>
      </c>
      <c r="C170" s="98"/>
      <c r="D170" s="62"/>
      <c r="E170" s="55"/>
      <c r="F170" s="20" t="s">
        <v>24</v>
      </c>
      <c r="G170" s="29">
        <f t="shared" si="4"/>
        <v>0</v>
      </c>
      <c r="H170" s="90"/>
    </row>
    <row r="171" spans="2:8" x14ac:dyDescent="0.25">
      <c r="B171" s="97" t="s">
        <v>28</v>
      </c>
      <c r="C171" s="98"/>
      <c r="D171" s="63"/>
      <c r="E171" s="56"/>
      <c r="F171" s="20" t="s">
        <v>24</v>
      </c>
      <c r="G171" s="29">
        <f t="shared" si="4"/>
        <v>0</v>
      </c>
      <c r="H171" s="90"/>
    </row>
    <row r="172" spans="2:8" x14ac:dyDescent="0.25">
      <c r="B172" s="97" t="s">
        <v>29</v>
      </c>
      <c r="C172" s="98"/>
      <c r="D172" s="63"/>
      <c r="E172" s="56"/>
      <c r="F172" s="20" t="s">
        <v>24</v>
      </c>
      <c r="G172" s="29">
        <f t="shared" si="4"/>
        <v>0</v>
      </c>
      <c r="H172" s="90"/>
    </row>
    <row r="173" spans="2:8" x14ac:dyDescent="0.25">
      <c r="B173" s="97" t="s">
        <v>31</v>
      </c>
      <c r="C173" s="98"/>
      <c r="D173" s="63"/>
      <c r="E173" s="56"/>
      <c r="F173" s="20" t="s">
        <v>24</v>
      </c>
      <c r="G173" s="29">
        <f>D173*E173</f>
        <v>0</v>
      </c>
      <c r="H173" s="90"/>
    </row>
    <row r="174" spans="2:8" ht="24" thickBot="1" x14ac:dyDescent="0.3">
      <c r="B174" s="93" t="s">
        <v>30</v>
      </c>
      <c r="C174" s="94"/>
      <c r="D174" s="64"/>
      <c r="E174" s="57"/>
      <c r="F174" s="19" t="s">
        <v>24</v>
      </c>
      <c r="G174" s="30">
        <f>D174*E174</f>
        <v>0</v>
      </c>
      <c r="H174" s="90"/>
    </row>
    <row r="175" spans="2:8" x14ac:dyDescent="0.25">
      <c r="C175" s="3"/>
      <c r="D175" s="3"/>
      <c r="E175" s="4"/>
      <c r="F175" s="4"/>
      <c r="H175" s="41"/>
    </row>
    <row r="176" spans="2:8" ht="25.5" x14ac:dyDescent="0.25">
      <c r="C176" s="13" t="s">
        <v>14</v>
      </c>
      <c r="D176" s="6"/>
    </row>
    <row r="177" spans="2:8" ht="20.25" x14ac:dyDescent="0.25">
      <c r="C177" s="67" t="s">
        <v>6</v>
      </c>
      <c r="D177" s="46" t="s">
        <v>0</v>
      </c>
      <c r="E177" s="8">
        <f>IF(G165&gt;0, ROUND((G165+D158)/D158,2), 0)</f>
        <v>1.03</v>
      </c>
      <c r="F177" s="8"/>
      <c r="G177" s="9"/>
      <c r="H177" s="7"/>
    </row>
    <row r="178" spans="2:8" x14ac:dyDescent="0.25">
      <c r="C178" s="67"/>
      <c r="D178" s="46" t="s">
        <v>1</v>
      </c>
      <c r="E178" s="8">
        <f>IF(SUM(G166:G167)&gt;0,ROUND((G166+G167+D158)/D158,2),0)</f>
        <v>0</v>
      </c>
      <c r="F178" s="8"/>
      <c r="G178" s="10"/>
      <c r="H178" s="42"/>
    </row>
    <row r="179" spans="2:8" x14ac:dyDescent="0.25">
      <c r="C179" s="67"/>
      <c r="D179" s="46" t="s">
        <v>2</v>
      </c>
      <c r="E179" s="8">
        <f>IF(G168&gt;0,ROUND((G168+D158)/D158,2),0)</f>
        <v>1.25</v>
      </c>
      <c r="F179" s="11"/>
      <c r="G179" s="10"/>
    </row>
    <row r="180" spans="2:8" x14ac:dyDescent="0.25">
      <c r="C180" s="67"/>
      <c r="D180" s="12" t="s">
        <v>3</v>
      </c>
      <c r="E180" s="31">
        <f>IF(SUM(G169:G174)&gt;0,ROUND((SUM(G169:G174)+D158)/D158,2),0)</f>
        <v>0</v>
      </c>
      <c r="F180" s="9"/>
      <c r="G180" s="10"/>
    </row>
    <row r="181" spans="2:8" ht="25.5" x14ac:dyDescent="0.25">
      <c r="D181" s="32" t="s">
        <v>4</v>
      </c>
      <c r="E181" s="33">
        <f>SUM(E177:E180)-IF(VALUE(COUNTIF(E177:E180,"&gt;0"))=4,3,0)-IF(VALUE(COUNTIF(E177:E180,"&gt;0"))=3,2,0)-IF(VALUE(COUNTIF(E177:E180,"&gt;0"))=2,1,0)</f>
        <v>1.2800000000000002</v>
      </c>
      <c r="F181" s="24"/>
    </row>
    <row r="182" spans="2:8" x14ac:dyDescent="0.25">
      <c r="E182" s="14"/>
    </row>
    <row r="183" spans="2:8" ht="25.5" x14ac:dyDescent="0.35">
      <c r="B183" s="21"/>
      <c r="C183" s="15" t="s">
        <v>23</v>
      </c>
      <c r="D183" s="68">
        <f>E181*D158</f>
        <v>23586.304000000004</v>
      </c>
      <c r="E183" s="68"/>
    </row>
    <row r="184" spans="2:8" ht="20.25" x14ac:dyDescent="0.3">
      <c r="C184" s="16" t="s">
        <v>8</v>
      </c>
      <c r="D184" s="69">
        <f>D183/D157</f>
        <v>69.98903264094956</v>
      </c>
      <c r="E184" s="69"/>
      <c r="G184" s="7"/>
      <c r="H184" s="43"/>
    </row>
    <row r="186" spans="2:8" ht="60.75" x14ac:dyDescent="0.8">
      <c r="B186" s="70" t="s">
        <v>87</v>
      </c>
      <c r="C186" s="70"/>
      <c r="D186" s="70"/>
      <c r="E186" s="70"/>
      <c r="F186" s="70"/>
      <c r="G186" s="70"/>
      <c r="H186" s="70"/>
    </row>
    <row r="187" spans="2:8" x14ac:dyDescent="0.25">
      <c r="B187" s="71" t="s">
        <v>36</v>
      </c>
      <c r="C187" s="71"/>
      <c r="D187" s="71"/>
      <c r="E187" s="71"/>
      <c r="F187" s="71"/>
      <c r="G187" s="71"/>
    </row>
    <row r="188" spans="2:8" x14ac:dyDescent="0.25">
      <c r="C188" s="47"/>
      <c r="G188" s="7"/>
    </row>
    <row r="189" spans="2:8" ht="25.5" x14ac:dyDescent="0.25">
      <c r="C189" s="13" t="s">
        <v>5</v>
      </c>
      <c r="D189" s="6"/>
    </row>
    <row r="190" spans="2:8" ht="20.25" x14ac:dyDescent="0.25">
      <c r="B190" s="9"/>
      <c r="C190" s="72" t="s">
        <v>15</v>
      </c>
      <c r="D190" s="99" t="s">
        <v>37</v>
      </c>
      <c r="E190" s="99"/>
      <c r="F190" s="99"/>
      <c r="G190" s="99"/>
      <c r="H190" s="38"/>
    </row>
    <row r="191" spans="2:8" ht="20.25" x14ac:dyDescent="0.25">
      <c r="B191" s="9"/>
      <c r="C191" s="73"/>
      <c r="D191" s="99" t="s">
        <v>47</v>
      </c>
      <c r="E191" s="99"/>
      <c r="F191" s="99"/>
      <c r="G191" s="99"/>
      <c r="H191" s="38"/>
    </row>
    <row r="192" spans="2:8" ht="20.25" x14ac:dyDescent="0.25">
      <c r="B192" s="9"/>
      <c r="C192" s="74"/>
      <c r="D192" s="99" t="s">
        <v>56</v>
      </c>
      <c r="E192" s="99"/>
      <c r="F192" s="99"/>
      <c r="G192" s="99"/>
      <c r="H192" s="38"/>
    </row>
    <row r="193" spans="2:8" x14ac:dyDescent="0.25">
      <c r="C193" s="34" t="s">
        <v>12</v>
      </c>
      <c r="D193" s="48">
        <v>10.7</v>
      </c>
      <c r="E193" s="44"/>
      <c r="F193" s="9"/>
    </row>
    <row r="194" spans="2:8" x14ac:dyDescent="0.25">
      <c r="C194" s="1" t="s">
        <v>9</v>
      </c>
      <c r="D194" s="49">
        <v>654</v>
      </c>
      <c r="E194" s="78" t="s">
        <v>16</v>
      </c>
      <c r="F194" s="79"/>
      <c r="G194" s="82">
        <f>D195/D194</f>
        <v>44.524235474006112</v>
      </c>
    </row>
    <row r="195" spans="2:8" x14ac:dyDescent="0.25">
      <c r="C195" s="1" t="s">
        <v>10</v>
      </c>
      <c r="D195" s="49">
        <v>29118.85</v>
      </c>
      <c r="E195" s="80"/>
      <c r="F195" s="81"/>
      <c r="G195" s="83"/>
    </row>
    <row r="196" spans="2:8" x14ac:dyDescent="0.25">
      <c r="C196" s="36"/>
      <c r="D196" s="37"/>
      <c r="E196" s="45"/>
    </row>
    <row r="197" spans="2:8" x14ac:dyDescent="0.3">
      <c r="C197" s="35" t="s">
        <v>7</v>
      </c>
      <c r="D197" s="50" t="s">
        <v>57</v>
      </c>
    </row>
    <row r="198" spans="2:8" x14ac:dyDescent="0.3">
      <c r="C198" s="35" t="s">
        <v>11</v>
      </c>
      <c r="D198" s="50" t="s">
        <v>43</v>
      </c>
    </row>
    <row r="199" spans="2:8" x14ac:dyDescent="0.3">
      <c r="C199" s="35" t="s">
        <v>13</v>
      </c>
      <c r="D199" s="59" t="s">
        <v>34</v>
      </c>
      <c r="E199" s="39"/>
    </row>
    <row r="200" spans="2:8" ht="24" thickBot="1" x14ac:dyDescent="0.3">
      <c r="C200" s="40"/>
      <c r="D200" s="40"/>
    </row>
    <row r="201" spans="2:8" ht="48" thickBot="1" x14ac:dyDescent="0.3">
      <c r="B201" s="84" t="s">
        <v>17</v>
      </c>
      <c r="C201" s="85"/>
      <c r="D201" s="22" t="s">
        <v>20</v>
      </c>
      <c r="E201" s="86" t="s">
        <v>22</v>
      </c>
      <c r="F201" s="87"/>
      <c r="G201" s="2" t="s">
        <v>21</v>
      </c>
    </row>
    <row r="202" spans="2:8" ht="24" thickBot="1" x14ac:dyDescent="0.3">
      <c r="B202" s="88" t="s">
        <v>35</v>
      </c>
      <c r="C202" s="89"/>
      <c r="D202" s="60">
        <v>77.73</v>
      </c>
      <c r="E202" s="51">
        <v>10.7</v>
      </c>
      <c r="F202" s="17" t="s">
        <v>24</v>
      </c>
      <c r="G202" s="25">
        <f t="shared" ref="G202:G209" si="5">D202*E202</f>
        <v>831.71100000000001</v>
      </c>
      <c r="H202" s="90"/>
    </row>
    <row r="203" spans="2:8" x14ac:dyDescent="0.25">
      <c r="B203" s="91" t="s">
        <v>18</v>
      </c>
      <c r="C203" s="92"/>
      <c r="D203" s="54"/>
      <c r="E203" s="52"/>
      <c r="F203" s="18" t="s">
        <v>25</v>
      </c>
      <c r="G203" s="26">
        <f t="shared" si="5"/>
        <v>0</v>
      </c>
      <c r="H203" s="90"/>
    </row>
    <row r="204" spans="2:8" ht="24" thickBot="1" x14ac:dyDescent="0.3">
      <c r="B204" s="93" t="s">
        <v>19</v>
      </c>
      <c r="C204" s="94"/>
      <c r="D204" s="57"/>
      <c r="E204" s="53"/>
      <c r="F204" s="19" t="s">
        <v>25</v>
      </c>
      <c r="G204" s="27">
        <f t="shared" si="5"/>
        <v>0</v>
      </c>
      <c r="H204" s="90"/>
    </row>
    <row r="205" spans="2:8" ht="24" thickBot="1" x14ac:dyDescent="0.3">
      <c r="B205" s="95" t="s">
        <v>27</v>
      </c>
      <c r="C205" s="96"/>
      <c r="D205" s="61">
        <v>731.97</v>
      </c>
      <c r="E205" s="51">
        <v>10.7</v>
      </c>
      <c r="F205" s="23" t="s">
        <v>24</v>
      </c>
      <c r="G205" s="28">
        <f t="shared" si="5"/>
        <v>7832.0789999999997</v>
      </c>
      <c r="H205" s="90"/>
    </row>
    <row r="206" spans="2:8" x14ac:dyDescent="0.25">
      <c r="B206" s="91" t="s">
        <v>32</v>
      </c>
      <c r="C206" s="92"/>
      <c r="D206" s="54"/>
      <c r="E206" s="54"/>
      <c r="F206" s="18" t="s">
        <v>24</v>
      </c>
      <c r="G206" s="26">
        <f t="shared" si="5"/>
        <v>0</v>
      </c>
      <c r="H206" s="90"/>
    </row>
    <row r="207" spans="2:8" x14ac:dyDescent="0.25">
      <c r="B207" s="97" t="s">
        <v>26</v>
      </c>
      <c r="C207" s="98"/>
      <c r="D207" s="62"/>
      <c r="E207" s="55"/>
      <c r="F207" s="20" t="s">
        <v>24</v>
      </c>
      <c r="G207" s="29">
        <f t="shared" si="5"/>
        <v>0</v>
      </c>
      <c r="H207" s="90"/>
    </row>
    <row r="208" spans="2:8" x14ac:dyDescent="0.25">
      <c r="B208" s="97" t="s">
        <v>28</v>
      </c>
      <c r="C208" s="98"/>
      <c r="D208" s="63"/>
      <c r="E208" s="56"/>
      <c r="F208" s="20" t="s">
        <v>24</v>
      </c>
      <c r="G208" s="29">
        <f t="shared" si="5"/>
        <v>0</v>
      </c>
      <c r="H208" s="90"/>
    </row>
    <row r="209" spans="2:8" x14ac:dyDescent="0.25">
      <c r="B209" s="97" t="s">
        <v>29</v>
      </c>
      <c r="C209" s="98"/>
      <c r="D209" s="63"/>
      <c r="E209" s="56"/>
      <c r="F209" s="20" t="s">
        <v>24</v>
      </c>
      <c r="G209" s="29">
        <f t="shared" si="5"/>
        <v>0</v>
      </c>
      <c r="H209" s="90"/>
    </row>
    <row r="210" spans="2:8" x14ac:dyDescent="0.25">
      <c r="B210" s="97" t="s">
        <v>31</v>
      </c>
      <c r="C210" s="98"/>
      <c r="D210" s="63"/>
      <c r="E210" s="56"/>
      <c r="F210" s="20" t="s">
        <v>24</v>
      </c>
      <c r="G210" s="29">
        <f>D210*E210</f>
        <v>0</v>
      </c>
      <c r="H210" s="90"/>
    </row>
    <row r="211" spans="2:8" ht="24" thickBot="1" x14ac:dyDescent="0.3">
      <c r="B211" s="93" t="s">
        <v>30</v>
      </c>
      <c r="C211" s="94"/>
      <c r="D211" s="64"/>
      <c r="E211" s="57"/>
      <c r="F211" s="19" t="s">
        <v>24</v>
      </c>
      <c r="G211" s="30">
        <f>D211*E211</f>
        <v>0</v>
      </c>
      <c r="H211" s="90"/>
    </row>
    <row r="212" spans="2:8" x14ac:dyDescent="0.25">
      <c r="C212" s="3"/>
      <c r="D212" s="3"/>
      <c r="E212" s="4"/>
      <c r="F212" s="4"/>
      <c r="H212" s="41"/>
    </row>
    <row r="213" spans="2:8" ht="25.5" x14ac:dyDescent="0.25">
      <c r="C213" s="13" t="s">
        <v>14</v>
      </c>
      <c r="D213" s="6"/>
    </row>
    <row r="214" spans="2:8" ht="20.25" x14ac:dyDescent="0.25">
      <c r="C214" s="67" t="s">
        <v>6</v>
      </c>
      <c r="D214" s="46" t="s">
        <v>0</v>
      </c>
      <c r="E214" s="8">
        <f>IF(G202&gt;0, ROUND((G202+D195)/D195,2), 0)</f>
        <v>1.03</v>
      </c>
      <c r="F214" s="8"/>
      <c r="G214" s="9"/>
      <c r="H214" s="7"/>
    </row>
    <row r="215" spans="2:8" x14ac:dyDescent="0.25">
      <c r="C215" s="67"/>
      <c r="D215" s="46" t="s">
        <v>1</v>
      </c>
      <c r="E215" s="8">
        <f>IF(SUM(G203:G204)&gt;0,ROUND((G203+G204+D195)/D195,2),0)</f>
        <v>0</v>
      </c>
      <c r="F215" s="8"/>
      <c r="G215" s="10"/>
      <c r="H215" s="42"/>
    </row>
    <row r="216" spans="2:8" x14ac:dyDescent="0.25">
      <c r="C216" s="67"/>
      <c r="D216" s="46" t="s">
        <v>2</v>
      </c>
      <c r="E216" s="8">
        <f>IF(G205&gt;0,ROUND((G205+D195)/D195,2),0)</f>
        <v>1.27</v>
      </c>
      <c r="F216" s="11"/>
      <c r="G216" s="10"/>
    </row>
    <row r="217" spans="2:8" x14ac:dyDescent="0.25">
      <c r="C217" s="67"/>
      <c r="D217" s="12" t="s">
        <v>3</v>
      </c>
      <c r="E217" s="31">
        <f>IF(SUM(G206:G211)&gt;0,ROUND((SUM(G206:G211)+D195)/D195,2),0)</f>
        <v>0</v>
      </c>
      <c r="F217" s="9"/>
      <c r="G217" s="10"/>
    </row>
    <row r="218" spans="2:8" ht="25.5" x14ac:dyDescent="0.25">
      <c r="D218" s="32" t="s">
        <v>4</v>
      </c>
      <c r="E218" s="33">
        <f>SUM(E214:E217)-IF(VALUE(COUNTIF(E214:E217,"&gt;0"))=4,3,0)-IF(VALUE(COUNTIF(E214:E217,"&gt;0"))=3,2,0)-IF(VALUE(COUNTIF(E214:E217,"&gt;0"))=2,1,0)</f>
        <v>1.2999999999999998</v>
      </c>
      <c r="F218" s="24"/>
    </row>
    <row r="219" spans="2:8" x14ac:dyDescent="0.25">
      <c r="E219" s="14"/>
    </row>
    <row r="220" spans="2:8" ht="25.5" x14ac:dyDescent="0.35">
      <c r="B220" s="21"/>
      <c r="C220" s="15" t="s">
        <v>23</v>
      </c>
      <c r="D220" s="68">
        <f>E218*D195</f>
        <v>37854.50499999999</v>
      </c>
      <c r="E220" s="68"/>
    </row>
    <row r="221" spans="2:8" ht="20.25" x14ac:dyDescent="0.3">
      <c r="C221" s="16" t="s">
        <v>8</v>
      </c>
      <c r="D221" s="69">
        <f>D220/D194</f>
        <v>57.881506116207937</v>
      </c>
      <c r="E221" s="69"/>
      <c r="G221" s="7"/>
      <c r="H221" s="43"/>
    </row>
    <row r="223" spans="2:8" ht="60.75" x14ac:dyDescent="0.8">
      <c r="B223" s="70" t="s">
        <v>88</v>
      </c>
      <c r="C223" s="70"/>
      <c r="D223" s="70"/>
      <c r="E223" s="70"/>
      <c r="F223" s="70"/>
      <c r="G223" s="70"/>
      <c r="H223" s="70"/>
    </row>
    <row r="224" spans="2:8" x14ac:dyDescent="0.25">
      <c r="B224" s="71" t="s">
        <v>36</v>
      </c>
      <c r="C224" s="71"/>
      <c r="D224" s="71"/>
      <c r="E224" s="71"/>
      <c r="F224" s="71"/>
      <c r="G224" s="71"/>
    </row>
    <row r="225" spans="2:8" x14ac:dyDescent="0.25">
      <c r="C225" s="47"/>
      <c r="G225" s="7"/>
    </row>
    <row r="226" spans="2:8" ht="25.5" x14ac:dyDescent="0.25">
      <c r="C226" s="13" t="s">
        <v>5</v>
      </c>
      <c r="D226" s="6"/>
    </row>
    <row r="227" spans="2:8" ht="20.25" x14ac:dyDescent="0.25">
      <c r="B227" s="9"/>
      <c r="C227" s="72" t="s">
        <v>15</v>
      </c>
      <c r="D227" s="99" t="s">
        <v>37</v>
      </c>
      <c r="E227" s="99"/>
      <c r="F227" s="99"/>
      <c r="G227" s="99"/>
      <c r="H227" s="38"/>
    </row>
    <row r="228" spans="2:8" ht="20.25" x14ac:dyDescent="0.25">
      <c r="B228" s="9"/>
      <c r="C228" s="73"/>
      <c r="D228" s="99" t="s">
        <v>47</v>
      </c>
      <c r="E228" s="99"/>
      <c r="F228" s="99"/>
      <c r="G228" s="99"/>
      <c r="H228" s="38"/>
    </row>
    <row r="229" spans="2:8" ht="20.25" x14ac:dyDescent="0.25">
      <c r="B229" s="9"/>
      <c r="C229" s="74"/>
      <c r="D229" s="99" t="s">
        <v>58</v>
      </c>
      <c r="E229" s="99"/>
      <c r="F229" s="99"/>
      <c r="G229" s="99"/>
      <c r="H229" s="38"/>
    </row>
    <row r="230" spans="2:8" x14ac:dyDescent="0.25">
      <c r="C230" s="34" t="s">
        <v>12</v>
      </c>
      <c r="D230" s="48">
        <v>8.6</v>
      </c>
      <c r="E230" s="44"/>
      <c r="F230" s="9"/>
    </row>
    <row r="231" spans="2:8" x14ac:dyDescent="0.25">
      <c r="C231" s="1" t="s">
        <v>9</v>
      </c>
      <c r="D231" s="49">
        <v>483</v>
      </c>
      <c r="E231" s="78" t="s">
        <v>16</v>
      </c>
      <c r="F231" s="79"/>
      <c r="G231" s="82">
        <f>D232/D231</f>
        <v>52.831159420289858</v>
      </c>
    </row>
    <row r="232" spans="2:8" x14ac:dyDescent="0.25">
      <c r="C232" s="1" t="s">
        <v>10</v>
      </c>
      <c r="D232" s="49">
        <v>25517.45</v>
      </c>
      <c r="E232" s="80"/>
      <c r="F232" s="81"/>
      <c r="G232" s="83"/>
    </row>
    <row r="233" spans="2:8" x14ac:dyDescent="0.25">
      <c r="C233" s="36"/>
      <c r="D233" s="37"/>
      <c r="E233" s="45"/>
    </row>
    <row r="234" spans="2:8" x14ac:dyDescent="0.3">
      <c r="C234" s="35" t="s">
        <v>7</v>
      </c>
      <c r="D234" s="50" t="s">
        <v>59</v>
      </c>
    </row>
    <row r="235" spans="2:8" x14ac:dyDescent="0.3">
      <c r="C235" s="35" t="s">
        <v>11</v>
      </c>
      <c r="D235" s="50" t="s">
        <v>38</v>
      </c>
    </row>
    <row r="236" spans="2:8" x14ac:dyDescent="0.3">
      <c r="C236" s="35" t="s">
        <v>13</v>
      </c>
      <c r="D236" s="59" t="s">
        <v>34</v>
      </c>
      <c r="E236" s="39"/>
    </row>
    <row r="237" spans="2:8" ht="24" thickBot="1" x14ac:dyDescent="0.3">
      <c r="C237" s="40"/>
      <c r="D237" s="40"/>
    </row>
    <row r="238" spans="2:8" ht="48" thickBot="1" x14ac:dyDescent="0.3">
      <c r="B238" s="84" t="s">
        <v>17</v>
      </c>
      <c r="C238" s="85"/>
      <c r="D238" s="22" t="s">
        <v>20</v>
      </c>
      <c r="E238" s="86" t="s">
        <v>22</v>
      </c>
      <c r="F238" s="87"/>
      <c r="G238" s="2" t="s">
        <v>21</v>
      </c>
    </row>
    <row r="239" spans="2:8" ht="24" thickBot="1" x14ac:dyDescent="0.3">
      <c r="B239" s="88" t="s">
        <v>35</v>
      </c>
      <c r="C239" s="89"/>
      <c r="D239" s="60">
        <v>77.73</v>
      </c>
      <c r="E239" s="51">
        <v>8.6</v>
      </c>
      <c r="F239" s="17" t="s">
        <v>24</v>
      </c>
      <c r="G239" s="25">
        <f t="shared" ref="G239:G246" si="6">D239*E239</f>
        <v>668.47799999999995</v>
      </c>
      <c r="H239" s="90"/>
    </row>
    <row r="240" spans="2:8" x14ac:dyDescent="0.25">
      <c r="B240" s="91" t="s">
        <v>18</v>
      </c>
      <c r="C240" s="92"/>
      <c r="D240" s="54"/>
      <c r="E240" s="52"/>
      <c r="F240" s="18" t="s">
        <v>25</v>
      </c>
      <c r="G240" s="26">
        <f t="shared" si="6"/>
        <v>0</v>
      </c>
      <c r="H240" s="90"/>
    </row>
    <row r="241" spans="2:8" ht="24" thickBot="1" x14ac:dyDescent="0.3">
      <c r="B241" s="93" t="s">
        <v>19</v>
      </c>
      <c r="C241" s="94"/>
      <c r="D241" s="57"/>
      <c r="E241" s="53"/>
      <c r="F241" s="19" t="s">
        <v>25</v>
      </c>
      <c r="G241" s="27">
        <f t="shared" si="6"/>
        <v>0</v>
      </c>
      <c r="H241" s="90"/>
    </row>
    <row r="242" spans="2:8" ht="24" thickBot="1" x14ac:dyDescent="0.3">
      <c r="B242" s="95" t="s">
        <v>27</v>
      </c>
      <c r="C242" s="96"/>
      <c r="D242" s="61">
        <v>731.97</v>
      </c>
      <c r="E242" s="51">
        <v>8.6</v>
      </c>
      <c r="F242" s="23" t="s">
        <v>24</v>
      </c>
      <c r="G242" s="28">
        <f t="shared" si="6"/>
        <v>6294.942</v>
      </c>
      <c r="H242" s="90"/>
    </row>
    <row r="243" spans="2:8" x14ac:dyDescent="0.25">
      <c r="B243" s="91" t="s">
        <v>32</v>
      </c>
      <c r="C243" s="92"/>
      <c r="D243" s="54"/>
      <c r="E243" s="54"/>
      <c r="F243" s="18" t="s">
        <v>24</v>
      </c>
      <c r="G243" s="26">
        <f t="shared" si="6"/>
        <v>0</v>
      </c>
      <c r="H243" s="90"/>
    </row>
    <row r="244" spans="2:8" x14ac:dyDescent="0.25">
      <c r="B244" s="97" t="s">
        <v>26</v>
      </c>
      <c r="C244" s="98"/>
      <c r="D244" s="62"/>
      <c r="E244" s="55"/>
      <c r="F244" s="20" t="s">
        <v>24</v>
      </c>
      <c r="G244" s="29">
        <f t="shared" si="6"/>
        <v>0</v>
      </c>
      <c r="H244" s="90"/>
    </row>
    <row r="245" spans="2:8" x14ac:dyDescent="0.25">
      <c r="B245" s="97" t="s">
        <v>28</v>
      </c>
      <c r="C245" s="98"/>
      <c r="D245" s="63"/>
      <c r="E245" s="56"/>
      <c r="F245" s="20" t="s">
        <v>24</v>
      </c>
      <c r="G245" s="29">
        <f t="shared" si="6"/>
        <v>0</v>
      </c>
      <c r="H245" s="90"/>
    </row>
    <row r="246" spans="2:8" x14ac:dyDescent="0.25">
      <c r="B246" s="97" t="s">
        <v>29</v>
      </c>
      <c r="C246" s="98"/>
      <c r="D246" s="63"/>
      <c r="E246" s="56"/>
      <c r="F246" s="20" t="s">
        <v>24</v>
      </c>
      <c r="G246" s="29">
        <f t="shared" si="6"/>
        <v>0</v>
      </c>
      <c r="H246" s="90"/>
    </row>
    <row r="247" spans="2:8" x14ac:dyDescent="0.25">
      <c r="B247" s="97" t="s">
        <v>31</v>
      </c>
      <c r="C247" s="98"/>
      <c r="D247" s="63"/>
      <c r="E247" s="56"/>
      <c r="F247" s="20" t="s">
        <v>24</v>
      </c>
      <c r="G247" s="29">
        <f>D247*E247</f>
        <v>0</v>
      </c>
      <c r="H247" s="90"/>
    </row>
    <row r="248" spans="2:8" ht="24" thickBot="1" x14ac:dyDescent="0.3">
      <c r="B248" s="93" t="s">
        <v>30</v>
      </c>
      <c r="C248" s="94"/>
      <c r="D248" s="64"/>
      <c r="E248" s="57"/>
      <c r="F248" s="19" t="s">
        <v>24</v>
      </c>
      <c r="G248" s="30">
        <f>D248*E248</f>
        <v>0</v>
      </c>
      <c r="H248" s="90"/>
    </row>
    <row r="249" spans="2:8" x14ac:dyDescent="0.25">
      <c r="C249" s="3"/>
      <c r="D249" s="3"/>
      <c r="E249" s="4"/>
      <c r="F249" s="4"/>
      <c r="H249" s="41"/>
    </row>
    <row r="250" spans="2:8" ht="25.5" x14ac:dyDescent="0.25">
      <c r="C250" s="13" t="s">
        <v>14</v>
      </c>
      <c r="D250" s="6"/>
    </row>
    <row r="251" spans="2:8" ht="20.25" x14ac:dyDescent="0.25">
      <c r="C251" s="67" t="s">
        <v>6</v>
      </c>
      <c r="D251" s="46" t="s">
        <v>0</v>
      </c>
      <c r="E251" s="8">
        <f>IF(G239&gt;0, ROUND((G239+D232)/D232,2), 0)</f>
        <v>1.03</v>
      </c>
      <c r="F251" s="8"/>
      <c r="G251" s="9"/>
      <c r="H251" s="7"/>
    </row>
    <row r="252" spans="2:8" x14ac:dyDescent="0.25">
      <c r="C252" s="67"/>
      <c r="D252" s="46" t="s">
        <v>1</v>
      </c>
      <c r="E252" s="8">
        <f>IF(SUM(G240:G241)&gt;0,ROUND((G240+G241+D232)/D232,2),0)</f>
        <v>0</v>
      </c>
      <c r="F252" s="8"/>
      <c r="G252" s="10"/>
      <c r="H252" s="42"/>
    </row>
    <row r="253" spans="2:8" x14ac:dyDescent="0.25">
      <c r="C253" s="67"/>
      <c r="D253" s="46" t="s">
        <v>2</v>
      </c>
      <c r="E253" s="8">
        <f>IF(G242&gt;0,ROUND((G242+D232)/D232,2),0)</f>
        <v>1.25</v>
      </c>
      <c r="F253" s="11"/>
      <c r="G253" s="10"/>
    </row>
    <row r="254" spans="2:8" x14ac:dyDescent="0.25">
      <c r="C254" s="67"/>
      <c r="D254" s="12" t="s">
        <v>3</v>
      </c>
      <c r="E254" s="31">
        <f>IF(SUM(G243:G248)&gt;0,ROUND((SUM(G243:G248)+D232)/D232,2),0)</f>
        <v>0</v>
      </c>
      <c r="F254" s="9"/>
      <c r="G254" s="10"/>
    </row>
    <row r="255" spans="2:8" ht="25.5" x14ac:dyDescent="0.25">
      <c r="D255" s="32" t="s">
        <v>4</v>
      </c>
      <c r="E255" s="33">
        <f>SUM(E251:E254)-IF(VALUE(COUNTIF(E251:E254,"&gt;0"))=4,3,0)-IF(VALUE(COUNTIF(E251:E254,"&gt;0"))=3,2,0)-IF(VALUE(COUNTIF(E251:E254,"&gt;0"))=2,1,0)</f>
        <v>1.2800000000000002</v>
      </c>
      <c r="F255" s="24"/>
    </row>
    <row r="256" spans="2:8" x14ac:dyDescent="0.25">
      <c r="E256" s="14"/>
    </row>
    <row r="257" spans="2:8" ht="25.5" x14ac:dyDescent="0.35">
      <c r="B257" s="21"/>
      <c r="C257" s="15" t="s">
        <v>23</v>
      </c>
      <c r="D257" s="68">
        <f>E255*D232</f>
        <v>32662.336000000007</v>
      </c>
      <c r="E257" s="68"/>
    </row>
    <row r="258" spans="2:8" ht="20.25" x14ac:dyDescent="0.3">
      <c r="C258" s="16" t="s">
        <v>8</v>
      </c>
      <c r="D258" s="69">
        <f>D257/D231</f>
        <v>67.623884057971026</v>
      </c>
      <c r="E258" s="69"/>
      <c r="G258" s="7"/>
      <c r="H258" s="43"/>
    </row>
    <row r="260" spans="2:8" ht="60.75" x14ac:dyDescent="0.8">
      <c r="B260" s="70" t="s">
        <v>89</v>
      </c>
      <c r="C260" s="70"/>
      <c r="D260" s="70"/>
      <c r="E260" s="70"/>
      <c r="F260" s="70"/>
      <c r="G260" s="70"/>
      <c r="H260" s="70"/>
    </row>
    <row r="261" spans="2:8" x14ac:dyDescent="0.25">
      <c r="B261" s="71" t="s">
        <v>36</v>
      </c>
      <c r="C261" s="71"/>
      <c r="D261" s="71"/>
      <c r="E261" s="71"/>
      <c r="F261" s="71"/>
      <c r="G261" s="71"/>
    </row>
    <row r="262" spans="2:8" x14ac:dyDescent="0.25">
      <c r="C262" s="47"/>
      <c r="G262" s="7"/>
    </row>
    <row r="263" spans="2:8" ht="25.5" x14ac:dyDescent="0.25">
      <c r="C263" s="13" t="s">
        <v>5</v>
      </c>
      <c r="D263" s="6"/>
    </row>
    <row r="264" spans="2:8" ht="20.25" x14ac:dyDescent="0.25">
      <c r="B264" s="9"/>
      <c r="C264" s="72" t="s">
        <v>15</v>
      </c>
      <c r="D264" s="99" t="s">
        <v>37</v>
      </c>
      <c r="E264" s="99"/>
      <c r="F264" s="99"/>
      <c r="G264" s="99"/>
      <c r="H264" s="38"/>
    </row>
    <row r="265" spans="2:8" ht="20.25" x14ac:dyDescent="0.25">
      <c r="B265" s="9"/>
      <c r="C265" s="73"/>
      <c r="D265" s="99" t="s">
        <v>47</v>
      </c>
      <c r="E265" s="99"/>
      <c r="F265" s="99"/>
      <c r="G265" s="99"/>
      <c r="H265" s="38"/>
    </row>
    <row r="266" spans="2:8" ht="20.25" x14ac:dyDescent="0.25">
      <c r="B266" s="9"/>
      <c r="C266" s="74"/>
      <c r="D266" s="99" t="s">
        <v>60</v>
      </c>
      <c r="E266" s="99"/>
      <c r="F266" s="99"/>
      <c r="G266" s="99"/>
      <c r="H266" s="38"/>
    </row>
    <row r="267" spans="2:8" x14ac:dyDescent="0.25">
      <c r="C267" s="34" t="s">
        <v>12</v>
      </c>
      <c r="D267" s="48">
        <v>13</v>
      </c>
      <c r="E267" s="44"/>
      <c r="F267" s="9"/>
    </row>
    <row r="268" spans="2:8" x14ac:dyDescent="0.25">
      <c r="C268" s="1" t="s">
        <v>9</v>
      </c>
      <c r="D268" s="49">
        <v>760</v>
      </c>
      <c r="E268" s="78" t="s">
        <v>16</v>
      </c>
      <c r="F268" s="79"/>
      <c r="G268" s="82">
        <f>D269/D268</f>
        <v>64.82236842105263</v>
      </c>
    </row>
    <row r="269" spans="2:8" x14ac:dyDescent="0.25">
      <c r="C269" s="1" t="s">
        <v>10</v>
      </c>
      <c r="D269" s="49">
        <v>49265</v>
      </c>
      <c r="E269" s="80"/>
      <c r="F269" s="81"/>
      <c r="G269" s="83"/>
    </row>
    <row r="270" spans="2:8" x14ac:dyDescent="0.25">
      <c r="C270" s="36"/>
      <c r="D270" s="37"/>
      <c r="E270" s="45"/>
    </row>
    <row r="271" spans="2:8" x14ac:dyDescent="0.3">
      <c r="C271" s="35" t="s">
        <v>7</v>
      </c>
      <c r="D271" s="50" t="s">
        <v>59</v>
      </c>
    </row>
    <row r="272" spans="2:8" x14ac:dyDescent="0.3">
      <c r="C272" s="35" t="s">
        <v>11</v>
      </c>
      <c r="D272" s="50" t="s">
        <v>38</v>
      </c>
    </row>
    <row r="273" spans="2:8" x14ac:dyDescent="0.3">
      <c r="C273" s="35" t="s">
        <v>13</v>
      </c>
      <c r="D273" s="59" t="s">
        <v>34</v>
      </c>
      <c r="E273" s="39"/>
    </row>
    <row r="274" spans="2:8" ht="24" thickBot="1" x14ac:dyDescent="0.3">
      <c r="C274" s="40"/>
      <c r="D274" s="40"/>
    </row>
    <row r="275" spans="2:8" ht="48" thickBot="1" x14ac:dyDescent="0.3">
      <c r="B275" s="84" t="s">
        <v>17</v>
      </c>
      <c r="C275" s="85"/>
      <c r="D275" s="22" t="s">
        <v>20</v>
      </c>
      <c r="E275" s="86" t="s">
        <v>22</v>
      </c>
      <c r="F275" s="87"/>
      <c r="G275" s="2" t="s">
        <v>21</v>
      </c>
    </row>
    <row r="276" spans="2:8" ht="24" thickBot="1" x14ac:dyDescent="0.3">
      <c r="B276" s="88" t="s">
        <v>35</v>
      </c>
      <c r="C276" s="89"/>
      <c r="D276" s="60">
        <v>50.01</v>
      </c>
      <c r="E276" s="51">
        <v>13</v>
      </c>
      <c r="F276" s="17" t="s">
        <v>24</v>
      </c>
      <c r="G276" s="25">
        <f t="shared" ref="G276:G283" si="7">D276*E276</f>
        <v>650.13</v>
      </c>
      <c r="H276" s="90"/>
    </row>
    <row r="277" spans="2:8" x14ac:dyDescent="0.25">
      <c r="B277" s="91" t="s">
        <v>18</v>
      </c>
      <c r="C277" s="92"/>
      <c r="D277" s="54"/>
      <c r="E277" s="52"/>
      <c r="F277" s="18" t="s">
        <v>25</v>
      </c>
      <c r="G277" s="26">
        <f t="shared" si="7"/>
        <v>0</v>
      </c>
      <c r="H277" s="90"/>
    </row>
    <row r="278" spans="2:8" ht="24" thickBot="1" x14ac:dyDescent="0.3">
      <c r="B278" s="93" t="s">
        <v>19</v>
      </c>
      <c r="C278" s="94"/>
      <c r="D278" s="57"/>
      <c r="E278" s="53"/>
      <c r="F278" s="19" t="s">
        <v>25</v>
      </c>
      <c r="G278" s="27">
        <f t="shared" si="7"/>
        <v>0</v>
      </c>
      <c r="H278" s="90"/>
    </row>
    <row r="279" spans="2:8" ht="24" thickBot="1" x14ac:dyDescent="0.3">
      <c r="B279" s="95" t="s">
        <v>27</v>
      </c>
      <c r="C279" s="96"/>
      <c r="D279" s="61">
        <v>731.97</v>
      </c>
      <c r="E279" s="51">
        <v>13</v>
      </c>
      <c r="F279" s="23" t="s">
        <v>24</v>
      </c>
      <c r="G279" s="28">
        <f t="shared" si="7"/>
        <v>9515.61</v>
      </c>
      <c r="H279" s="90"/>
    </row>
    <row r="280" spans="2:8" x14ac:dyDescent="0.25">
      <c r="B280" s="91" t="s">
        <v>32</v>
      </c>
      <c r="C280" s="92"/>
      <c r="D280" s="54"/>
      <c r="E280" s="54"/>
      <c r="F280" s="18" t="s">
        <v>24</v>
      </c>
      <c r="G280" s="26">
        <f t="shared" si="7"/>
        <v>0</v>
      </c>
      <c r="H280" s="90"/>
    </row>
    <row r="281" spans="2:8" x14ac:dyDescent="0.25">
      <c r="B281" s="97" t="s">
        <v>26</v>
      </c>
      <c r="C281" s="98"/>
      <c r="D281" s="62"/>
      <c r="E281" s="55"/>
      <c r="F281" s="20" t="s">
        <v>24</v>
      </c>
      <c r="G281" s="29">
        <f t="shared" si="7"/>
        <v>0</v>
      </c>
      <c r="H281" s="90"/>
    </row>
    <row r="282" spans="2:8" x14ac:dyDescent="0.25">
      <c r="B282" s="97" t="s">
        <v>28</v>
      </c>
      <c r="C282" s="98"/>
      <c r="D282" s="63"/>
      <c r="E282" s="56"/>
      <c r="F282" s="20" t="s">
        <v>24</v>
      </c>
      <c r="G282" s="29">
        <f t="shared" si="7"/>
        <v>0</v>
      </c>
      <c r="H282" s="90"/>
    </row>
    <row r="283" spans="2:8" x14ac:dyDescent="0.25">
      <c r="B283" s="97" t="s">
        <v>29</v>
      </c>
      <c r="C283" s="98"/>
      <c r="D283" s="63"/>
      <c r="E283" s="56"/>
      <c r="F283" s="20" t="s">
        <v>24</v>
      </c>
      <c r="G283" s="29">
        <f t="shared" si="7"/>
        <v>0</v>
      </c>
      <c r="H283" s="90"/>
    </row>
    <row r="284" spans="2:8" x14ac:dyDescent="0.25">
      <c r="B284" s="97" t="s">
        <v>31</v>
      </c>
      <c r="C284" s="98"/>
      <c r="D284" s="63"/>
      <c r="E284" s="56"/>
      <c r="F284" s="20" t="s">
        <v>24</v>
      </c>
      <c r="G284" s="29">
        <f>D284*E284</f>
        <v>0</v>
      </c>
      <c r="H284" s="90"/>
    </row>
    <row r="285" spans="2:8" ht="24" thickBot="1" x14ac:dyDescent="0.3">
      <c r="B285" s="93" t="s">
        <v>30</v>
      </c>
      <c r="C285" s="94"/>
      <c r="D285" s="64"/>
      <c r="E285" s="57"/>
      <c r="F285" s="19" t="s">
        <v>24</v>
      </c>
      <c r="G285" s="30">
        <f>D285*E285</f>
        <v>0</v>
      </c>
      <c r="H285" s="90"/>
    </row>
    <row r="286" spans="2:8" x14ac:dyDescent="0.25">
      <c r="C286" s="3"/>
      <c r="D286" s="3"/>
      <c r="E286" s="4"/>
      <c r="F286" s="4"/>
      <c r="H286" s="41"/>
    </row>
    <row r="287" spans="2:8" ht="25.5" x14ac:dyDescent="0.25">
      <c r="C287" s="13" t="s">
        <v>14</v>
      </c>
      <c r="D287" s="6"/>
    </row>
    <row r="288" spans="2:8" ht="20.25" x14ac:dyDescent="0.25">
      <c r="C288" s="67" t="s">
        <v>6</v>
      </c>
      <c r="D288" s="46" t="s">
        <v>0</v>
      </c>
      <c r="E288" s="8">
        <f>IF(G276&gt;0, ROUND((G276+D269)/D269,2), 0)</f>
        <v>1.01</v>
      </c>
      <c r="F288" s="8"/>
      <c r="G288" s="9"/>
      <c r="H288" s="7"/>
    </row>
    <row r="289" spans="2:8" x14ac:dyDescent="0.25">
      <c r="C289" s="67"/>
      <c r="D289" s="46" t="s">
        <v>1</v>
      </c>
      <c r="E289" s="8">
        <f>IF(SUM(G277:G278)&gt;0,ROUND((G277+G278+D269)/D269,2),0)</f>
        <v>0</v>
      </c>
      <c r="F289" s="8"/>
      <c r="G289" s="10"/>
      <c r="H289" s="42"/>
    </row>
    <row r="290" spans="2:8" x14ac:dyDescent="0.25">
      <c r="C290" s="67"/>
      <c r="D290" s="46" t="s">
        <v>2</v>
      </c>
      <c r="E290" s="8">
        <f>IF(G279&gt;0,ROUND((G279+D269)/D269,2),0)</f>
        <v>1.19</v>
      </c>
      <c r="F290" s="11"/>
      <c r="G290" s="10"/>
    </row>
    <row r="291" spans="2:8" x14ac:dyDescent="0.25">
      <c r="C291" s="67"/>
      <c r="D291" s="12" t="s">
        <v>3</v>
      </c>
      <c r="E291" s="31">
        <f>IF(SUM(G280:G285)&gt;0,ROUND((SUM(G280:G285)+D269)/D269,2),0)</f>
        <v>0</v>
      </c>
      <c r="F291" s="9"/>
      <c r="G291" s="10"/>
    </row>
    <row r="292" spans="2:8" ht="25.5" x14ac:dyDescent="0.25">
      <c r="D292" s="32" t="s">
        <v>4</v>
      </c>
      <c r="E292" s="33">
        <f>SUM(E288:E291)-IF(VALUE(COUNTIF(E288:E291,"&gt;0"))=4,3,0)-IF(VALUE(COUNTIF(E288:E291,"&gt;0"))=3,2,0)-IF(VALUE(COUNTIF(E288:E291,"&gt;0"))=2,1,0)</f>
        <v>1.2000000000000002</v>
      </c>
      <c r="F292" s="24"/>
    </row>
    <row r="293" spans="2:8" x14ac:dyDescent="0.25">
      <c r="E293" s="14"/>
    </row>
    <row r="294" spans="2:8" ht="25.5" x14ac:dyDescent="0.35">
      <c r="B294" s="21"/>
      <c r="C294" s="15" t="s">
        <v>23</v>
      </c>
      <c r="D294" s="68">
        <f>E292*D269</f>
        <v>59118.000000000007</v>
      </c>
      <c r="E294" s="68"/>
    </row>
    <row r="295" spans="2:8" ht="20.25" x14ac:dyDescent="0.3">
      <c r="C295" s="16" t="s">
        <v>8</v>
      </c>
      <c r="D295" s="69">
        <f>D294/D268</f>
        <v>77.786842105263162</v>
      </c>
      <c r="E295" s="69"/>
      <c r="G295" s="7"/>
      <c r="H295" s="43"/>
    </row>
    <row r="297" spans="2:8" ht="60.75" x14ac:dyDescent="0.8">
      <c r="B297" s="70" t="s">
        <v>90</v>
      </c>
      <c r="C297" s="70"/>
      <c r="D297" s="70"/>
      <c r="E297" s="70"/>
      <c r="F297" s="70"/>
      <c r="G297" s="70"/>
      <c r="H297" s="70"/>
    </row>
    <row r="298" spans="2:8" x14ac:dyDescent="0.25">
      <c r="B298" s="71" t="s">
        <v>36</v>
      </c>
      <c r="C298" s="71"/>
      <c r="D298" s="71"/>
      <c r="E298" s="71"/>
      <c r="F298" s="71"/>
      <c r="G298" s="71"/>
    </row>
    <row r="299" spans="2:8" x14ac:dyDescent="0.25">
      <c r="C299" s="47"/>
      <c r="G299" s="7"/>
    </row>
    <row r="300" spans="2:8" ht="25.5" x14ac:dyDescent="0.25">
      <c r="C300" s="13" t="s">
        <v>5</v>
      </c>
      <c r="D300" s="6"/>
    </row>
    <row r="301" spans="2:8" ht="20.25" x14ac:dyDescent="0.25">
      <c r="B301" s="9"/>
      <c r="C301" s="72" t="s">
        <v>15</v>
      </c>
      <c r="D301" s="99" t="s">
        <v>37</v>
      </c>
      <c r="E301" s="99"/>
      <c r="F301" s="99"/>
      <c r="G301" s="99"/>
      <c r="H301" s="38"/>
    </row>
    <row r="302" spans="2:8" ht="20.25" x14ac:dyDescent="0.25">
      <c r="B302" s="9"/>
      <c r="C302" s="73"/>
      <c r="D302" s="99" t="s">
        <v>47</v>
      </c>
      <c r="E302" s="99"/>
      <c r="F302" s="99"/>
      <c r="G302" s="99"/>
      <c r="H302" s="38"/>
    </row>
    <row r="303" spans="2:8" ht="20.25" x14ac:dyDescent="0.25">
      <c r="B303" s="9"/>
      <c r="C303" s="74"/>
      <c r="D303" s="99" t="s">
        <v>61</v>
      </c>
      <c r="E303" s="99"/>
      <c r="F303" s="99"/>
      <c r="G303" s="99"/>
      <c r="H303" s="38"/>
    </row>
    <row r="304" spans="2:8" x14ac:dyDescent="0.25">
      <c r="C304" s="34" t="s">
        <v>12</v>
      </c>
      <c r="D304" s="48">
        <v>5.9</v>
      </c>
      <c r="E304" s="44"/>
      <c r="F304" s="9"/>
    </row>
    <row r="305" spans="2:8" x14ac:dyDescent="0.25">
      <c r="C305" s="1" t="s">
        <v>9</v>
      </c>
      <c r="D305" s="49">
        <v>340</v>
      </c>
      <c r="E305" s="78" t="s">
        <v>16</v>
      </c>
      <c r="F305" s="79"/>
      <c r="G305" s="82">
        <f>D306/D305</f>
        <v>45.646764705882354</v>
      </c>
    </row>
    <row r="306" spans="2:8" x14ac:dyDescent="0.25">
      <c r="C306" s="1" t="s">
        <v>10</v>
      </c>
      <c r="D306" s="49">
        <v>15519.9</v>
      </c>
      <c r="E306" s="80"/>
      <c r="F306" s="81"/>
      <c r="G306" s="83"/>
    </row>
    <row r="307" spans="2:8" x14ac:dyDescent="0.25">
      <c r="C307" s="36"/>
      <c r="D307" s="37"/>
      <c r="E307" s="45"/>
    </row>
    <row r="308" spans="2:8" x14ac:dyDescent="0.3">
      <c r="C308" s="35" t="s">
        <v>7</v>
      </c>
      <c r="D308" s="50" t="s">
        <v>59</v>
      </c>
    </row>
    <row r="309" spans="2:8" x14ac:dyDescent="0.3">
      <c r="C309" s="35" t="s">
        <v>11</v>
      </c>
      <c r="D309" s="50" t="s">
        <v>43</v>
      </c>
    </row>
    <row r="310" spans="2:8" x14ac:dyDescent="0.3">
      <c r="C310" s="35" t="s">
        <v>13</v>
      </c>
      <c r="D310" s="59" t="s">
        <v>34</v>
      </c>
      <c r="E310" s="39"/>
    </row>
    <row r="311" spans="2:8" ht="24" thickBot="1" x14ac:dyDescent="0.3">
      <c r="C311" s="40"/>
      <c r="D311" s="40"/>
    </row>
    <row r="312" spans="2:8" ht="48" thickBot="1" x14ac:dyDescent="0.3">
      <c r="B312" s="84" t="s">
        <v>17</v>
      </c>
      <c r="C312" s="85"/>
      <c r="D312" s="22" t="s">
        <v>20</v>
      </c>
      <c r="E312" s="86" t="s">
        <v>22</v>
      </c>
      <c r="F312" s="87"/>
      <c r="G312" s="2" t="s">
        <v>21</v>
      </c>
    </row>
    <row r="313" spans="2:8" ht="24" thickBot="1" x14ac:dyDescent="0.3">
      <c r="B313" s="88" t="s">
        <v>35</v>
      </c>
      <c r="C313" s="89"/>
      <c r="D313" s="60">
        <v>77.73</v>
      </c>
      <c r="E313" s="51">
        <v>5.9</v>
      </c>
      <c r="F313" s="17" t="s">
        <v>24</v>
      </c>
      <c r="G313" s="25">
        <f t="shared" ref="G313:G320" si="8">D313*E313</f>
        <v>458.60700000000003</v>
      </c>
      <c r="H313" s="90"/>
    </row>
    <row r="314" spans="2:8" x14ac:dyDescent="0.25">
      <c r="B314" s="91" t="s">
        <v>18</v>
      </c>
      <c r="C314" s="92"/>
      <c r="D314" s="54"/>
      <c r="E314" s="52"/>
      <c r="F314" s="18" t="s">
        <v>25</v>
      </c>
      <c r="G314" s="26">
        <f t="shared" si="8"/>
        <v>0</v>
      </c>
      <c r="H314" s="90"/>
    </row>
    <row r="315" spans="2:8" ht="24" thickBot="1" x14ac:dyDescent="0.3">
      <c r="B315" s="93" t="s">
        <v>19</v>
      </c>
      <c r="C315" s="94"/>
      <c r="D315" s="57"/>
      <c r="E315" s="53"/>
      <c r="F315" s="19" t="s">
        <v>25</v>
      </c>
      <c r="G315" s="27">
        <f t="shared" si="8"/>
        <v>0</v>
      </c>
      <c r="H315" s="90"/>
    </row>
    <row r="316" spans="2:8" ht="24" thickBot="1" x14ac:dyDescent="0.3">
      <c r="B316" s="95" t="s">
        <v>27</v>
      </c>
      <c r="C316" s="96"/>
      <c r="D316" s="61">
        <v>731.97</v>
      </c>
      <c r="E316" s="51">
        <v>5.9</v>
      </c>
      <c r="F316" s="23" t="s">
        <v>24</v>
      </c>
      <c r="G316" s="28">
        <f t="shared" si="8"/>
        <v>4318.6230000000005</v>
      </c>
      <c r="H316" s="90"/>
    </row>
    <row r="317" spans="2:8" x14ac:dyDescent="0.25">
      <c r="B317" s="91" t="s">
        <v>32</v>
      </c>
      <c r="C317" s="92"/>
      <c r="D317" s="54"/>
      <c r="E317" s="54"/>
      <c r="F317" s="18" t="s">
        <v>24</v>
      </c>
      <c r="G317" s="26">
        <f t="shared" si="8"/>
        <v>0</v>
      </c>
      <c r="H317" s="90"/>
    </row>
    <row r="318" spans="2:8" x14ac:dyDescent="0.25">
      <c r="B318" s="97" t="s">
        <v>26</v>
      </c>
      <c r="C318" s="98"/>
      <c r="D318" s="62"/>
      <c r="E318" s="55"/>
      <c r="F318" s="20" t="s">
        <v>24</v>
      </c>
      <c r="G318" s="29">
        <f t="shared" si="8"/>
        <v>0</v>
      </c>
      <c r="H318" s="90"/>
    </row>
    <row r="319" spans="2:8" x14ac:dyDescent="0.25">
      <c r="B319" s="97" t="s">
        <v>28</v>
      </c>
      <c r="C319" s="98"/>
      <c r="D319" s="63"/>
      <c r="E319" s="56"/>
      <c r="F319" s="20" t="s">
        <v>24</v>
      </c>
      <c r="G319" s="29">
        <f t="shared" si="8"/>
        <v>0</v>
      </c>
      <c r="H319" s="90"/>
    </row>
    <row r="320" spans="2:8" x14ac:dyDescent="0.25">
      <c r="B320" s="97" t="s">
        <v>29</v>
      </c>
      <c r="C320" s="98"/>
      <c r="D320" s="63"/>
      <c r="E320" s="56"/>
      <c r="F320" s="20" t="s">
        <v>24</v>
      </c>
      <c r="G320" s="29">
        <f t="shared" si="8"/>
        <v>0</v>
      </c>
      <c r="H320" s="90"/>
    </row>
    <row r="321" spans="2:8" x14ac:dyDescent="0.25">
      <c r="B321" s="97" t="s">
        <v>31</v>
      </c>
      <c r="C321" s="98"/>
      <c r="D321" s="63"/>
      <c r="E321" s="56"/>
      <c r="F321" s="20" t="s">
        <v>24</v>
      </c>
      <c r="G321" s="29">
        <f>D321*E321</f>
        <v>0</v>
      </c>
      <c r="H321" s="90"/>
    </row>
    <row r="322" spans="2:8" ht="24" thickBot="1" x14ac:dyDescent="0.3">
      <c r="B322" s="93" t="s">
        <v>30</v>
      </c>
      <c r="C322" s="94"/>
      <c r="D322" s="64"/>
      <c r="E322" s="57"/>
      <c r="F322" s="19" t="s">
        <v>24</v>
      </c>
      <c r="G322" s="30">
        <f>D322*E322</f>
        <v>0</v>
      </c>
      <c r="H322" s="90"/>
    </row>
    <row r="323" spans="2:8" x14ac:dyDescent="0.25">
      <c r="C323" s="3"/>
      <c r="D323" s="3"/>
      <c r="E323" s="4"/>
      <c r="F323" s="4"/>
      <c r="H323" s="41"/>
    </row>
    <row r="324" spans="2:8" ht="25.5" x14ac:dyDescent="0.25">
      <c r="C324" s="13" t="s">
        <v>14</v>
      </c>
      <c r="D324" s="6"/>
    </row>
    <row r="325" spans="2:8" ht="20.25" x14ac:dyDescent="0.25">
      <c r="C325" s="67" t="s">
        <v>6</v>
      </c>
      <c r="D325" s="46" t="s">
        <v>0</v>
      </c>
      <c r="E325" s="8">
        <f>IF(G313&gt;0, ROUND((G313+D306)/D306,2), 0)</f>
        <v>1.03</v>
      </c>
      <c r="F325" s="8"/>
      <c r="G325" s="9"/>
      <c r="H325" s="7"/>
    </row>
    <row r="326" spans="2:8" x14ac:dyDescent="0.25">
      <c r="C326" s="67"/>
      <c r="D326" s="46" t="s">
        <v>1</v>
      </c>
      <c r="E326" s="8">
        <f>IF(SUM(G314:G315)&gt;0,ROUND((G314+G315+D306)/D306,2),0)</f>
        <v>0</v>
      </c>
      <c r="F326" s="8"/>
      <c r="G326" s="10"/>
      <c r="H326" s="42"/>
    </row>
    <row r="327" spans="2:8" x14ac:dyDescent="0.25">
      <c r="C327" s="67"/>
      <c r="D327" s="46" t="s">
        <v>2</v>
      </c>
      <c r="E327" s="8">
        <f>IF(G316&gt;0,ROUND((G316+D306)/D306,2),0)</f>
        <v>1.28</v>
      </c>
      <c r="F327" s="11"/>
      <c r="G327" s="10"/>
    </row>
    <row r="328" spans="2:8" x14ac:dyDescent="0.25">
      <c r="C328" s="67"/>
      <c r="D328" s="12" t="s">
        <v>3</v>
      </c>
      <c r="E328" s="31">
        <f>IF(SUM(G317:G322)&gt;0,ROUND((SUM(G317:G322)+D306)/D306,2),0)</f>
        <v>0</v>
      </c>
      <c r="F328" s="9"/>
      <c r="G328" s="10"/>
    </row>
    <row r="329" spans="2:8" ht="25.5" x14ac:dyDescent="0.25">
      <c r="D329" s="32" t="s">
        <v>4</v>
      </c>
      <c r="E329" s="33">
        <f>SUM(E325:E328)-IF(VALUE(COUNTIF(E325:E328,"&gt;0"))=4,3,0)-IF(VALUE(COUNTIF(E325:E328,"&gt;0"))=3,2,0)-IF(VALUE(COUNTIF(E325:E328,"&gt;0"))=2,1,0)</f>
        <v>1.31</v>
      </c>
      <c r="F329" s="24"/>
    </row>
    <row r="330" spans="2:8" x14ac:dyDescent="0.25">
      <c r="E330" s="14"/>
    </row>
    <row r="331" spans="2:8" ht="25.5" x14ac:dyDescent="0.35">
      <c r="B331" s="21"/>
      <c r="C331" s="15" t="s">
        <v>23</v>
      </c>
      <c r="D331" s="68">
        <f>E329*D306</f>
        <v>20331.069</v>
      </c>
      <c r="E331" s="68"/>
    </row>
    <row r="332" spans="2:8" ht="20.25" x14ac:dyDescent="0.3">
      <c r="C332" s="16" t="s">
        <v>8</v>
      </c>
      <c r="D332" s="69">
        <f>D331/D305</f>
        <v>59.79726176470588</v>
      </c>
      <c r="E332" s="69"/>
      <c r="G332" s="7"/>
      <c r="H332" s="43"/>
    </row>
    <row r="334" spans="2:8" ht="60.75" x14ac:dyDescent="0.8">
      <c r="B334" s="70" t="s">
        <v>91</v>
      </c>
      <c r="C334" s="70"/>
      <c r="D334" s="70"/>
      <c r="E334" s="70"/>
      <c r="F334" s="70"/>
      <c r="G334" s="70"/>
      <c r="H334" s="70"/>
    </row>
    <row r="335" spans="2:8" x14ac:dyDescent="0.25">
      <c r="B335" s="71" t="s">
        <v>36</v>
      </c>
      <c r="C335" s="71"/>
      <c r="D335" s="71"/>
      <c r="E335" s="71"/>
      <c r="F335" s="71"/>
      <c r="G335" s="71"/>
    </row>
    <row r="336" spans="2:8" x14ac:dyDescent="0.25">
      <c r="C336" s="47"/>
      <c r="G336" s="7"/>
    </row>
    <row r="337" spans="2:8" ht="25.5" x14ac:dyDescent="0.25">
      <c r="C337" s="13" t="s">
        <v>5</v>
      </c>
      <c r="D337" s="6"/>
    </row>
    <row r="338" spans="2:8" ht="20.25" x14ac:dyDescent="0.25">
      <c r="B338" s="9"/>
      <c r="C338" s="72" t="s">
        <v>15</v>
      </c>
      <c r="D338" s="99" t="s">
        <v>37</v>
      </c>
      <c r="E338" s="99"/>
      <c r="F338" s="99"/>
      <c r="G338" s="99"/>
      <c r="H338" s="38"/>
    </row>
    <row r="339" spans="2:8" ht="20.25" x14ac:dyDescent="0.25">
      <c r="B339" s="9"/>
      <c r="C339" s="73"/>
      <c r="D339" s="99" t="s">
        <v>62</v>
      </c>
      <c r="E339" s="99"/>
      <c r="F339" s="99"/>
      <c r="G339" s="99"/>
      <c r="H339" s="38"/>
    </row>
    <row r="340" spans="2:8" ht="20.25" x14ac:dyDescent="0.25">
      <c r="B340" s="9"/>
      <c r="C340" s="74"/>
      <c r="D340" s="99" t="s">
        <v>63</v>
      </c>
      <c r="E340" s="99"/>
      <c r="F340" s="99"/>
      <c r="G340" s="99"/>
      <c r="H340" s="38"/>
    </row>
    <row r="341" spans="2:8" x14ac:dyDescent="0.25">
      <c r="C341" s="34" t="s">
        <v>12</v>
      </c>
      <c r="D341" s="48">
        <v>10</v>
      </c>
      <c r="E341" s="44"/>
      <c r="F341" s="9"/>
    </row>
    <row r="342" spans="2:8" x14ac:dyDescent="0.25">
      <c r="C342" s="1" t="s">
        <v>9</v>
      </c>
      <c r="D342" s="49">
        <v>2310</v>
      </c>
      <c r="E342" s="78" t="s">
        <v>16</v>
      </c>
      <c r="F342" s="79"/>
      <c r="G342" s="82">
        <f>D343/D342</f>
        <v>61.438311688311686</v>
      </c>
    </row>
    <row r="343" spans="2:8" x14ac:dyDescent="0.25">
      <c r="C343" s="1" t="s">
        <v>10</v>
      </c>
      <c r="D343" s="49">
        <v>141922.5</v>
      </c>
      <c r="E343" s="80"/>
      <c r="F343" s="81"/>
      <c r="G343" s="83"/>
    </row>
    <row r="344" spans="2:8" x14ac:dyDescent="0.25">
      <c r="C344" s="36"/>
      <c r="D344" s="37"/>
      <c r="E344" s="45"/>
    </row>
    <row r="345" spans="2:8" x14ac:dyDescent="0.3">
      <c r="C345" s="35" t="s">
        <v>7</v>
      </c>
      <c r="D345" s="50" t="s">
        <v>64</v>
      </c>
    </row>
    <row r="346" spans="2:8" x14ac:dyDescent="0.3">
      <c r="C346" s="35" t="s">
        <v>11</v>
      </c>
      <c r="D346" s="50" t="s">
        <v>44</v>
      </c>
    </row>
    <row r="347" spans="2:8" x14ac:dyDescent="0.3">
      <c r="C347" s="35" t="s">
        <v>13</v>
      </c>
      <c r="D347" s="59" t="s">
        <v>33</v>
      </c>
      <c r="E347" s="39"/>
    </row>
    <row r="348" spans="2:8" ht="24" thickBot="1" x14ac:dyDescent="0.3">
      <c r="C348" s="40"/>
      <c r="D348" s="40"/>
    </row>
    <row r="349" spans="2:8" ht="48" thickBot="1" x14ac:dyDescent="0.3">
      <c r="B349" s="84" t="s">
        <v>17</v>
      </c>
      <c r="C349" s="85"/>
      <c r="D349" s="22" t="s">
        <v>20</v>
      </c>
      <c r="E349" s="86" t="s">
        <v>22</v>
      </c>
      <c r="F349" s="87"/>
      <c r="G349" s="2" t="s">
        <v>21</v>
      </c>
    </row>
    <row r="350" spans="2:8" ht="24" thickBot="1" x14ac:dyDescent="0.3">
      <c r="B350" s="88" t="s">
        <v>35</v>
      </c>
      <c r="C350" s="89"/>
      <c r="D350" s="60">
        <v>50.01</v>
      </c>
      <c r="E350" s="51">
        <v>10</v>
      </c>
      <c r="F350" s="17" t="s">
        <v>24</v>
      </c>
      <c r="G350" s="25">
        <f t="shared" ref="G350:G357" si="9">D350*E350</f>
        <v>500.09999999999997</v>
      </c>
      <c r="H350" s="90"/>
    </row>
    <row r="351" spans="2:8" x14ac:dyDescent="0.25">
      <c r="B351" s="91" t="s">
        <v>18</v>
      </c>
      <c r="C351" s="92"/>
      <c r="D351" s="54">
        <v>97.44</v>
      </c>
      <c r="E351" s="52">
        <v>2.2000000000000002</v>
      </c>
      <c r="F351" s="18" t="s">
        <v>25</v>
      </c>
      <c r="G351" s="26">
        <f t="shared" si="9"/>
        <v>214.36800000000002</v>
      </c>
      <c r="H351" s="90"/>
    </row>
    <row r="352" spans="2:8" ht="24" thickBot="1" x14ac:dyDescent="0.3">
      <c r="B352" s="93" t="s">
        <v>19</v>
      </c>
      <c r="C352" s="94"/>
      <c r="D352" s="57">
        <v>151.63</v>
      </c>
      <c r="E352" s="53">
        <v>2.2000000000000002</v>
      </c>
      <c r="F352" s="19" t="s">
        <v>25</v>
      </c>
      <c r="G352" s="27">
        <f t="shared" si="9"/>
        <v>333.58600000000001</v>
      </c>
      <c r="H352" s="90"/>
    </row>
    <row r="353" spans="2:8" ht="24" thickBot="1" x14ac:dyDescent="0.3">
      <c r="B353" s="95" t="s">
        <v>27</v>
      </c>
      <c r="C353" s="96"/>
      <c r="D353" s="61"/>
      <c r="E353" s="61"/>
      <c r="F353" s="23" t="s">
        <v>24</v>
      </c>
      <c r="G353" s="28">
        <f t="shared" si="9"/>
        <v>0</v>
      </c>
      <c r="H353" s="90"/>
    </row>
    <row r="354" spans="2:8" x14ac:dyDescent="0.25">
      <c r="B354" s="91" t="s">
        <v>32</v>
      </c>
      <c r="C354" s="92"/>
      <c r="D354" s="54">
        <v>652.6</v>
      </c>
      <c r="E354" s="54">
        <v>20</v>
      </c>
      <c r="F354" s="18" t="s">
        <v>24</v>
      </c>
      <c r="G354" s="26">
        <f t="shared" si="9"/>
        <v>13052</v>
      </c>
      <c r="H354" s="90"/>
    </row>
    <row r="355" spans="2:8" x14ac:dyDescent="0.25">
      <c r="B355" s="97" t="s">
        <v>26</v>
      </c>
      <c r="C355" s="98"/>
      <c r="D355" s="62"/>
      <c r="E355" s="55"/>
      <c r="F355" s="20" t="s">
        <v>24</v>
      </c>
      <c r="G355" s="29">
        <f t="shared" si="9"/>
        <v>0</v>
      </c>
      <c r="H355" s="90"/>
    </row>
    <row r="356" spans="2:8" x14ac:dyDescent="0.25">
      <c r="B356" s="97" t="s">
        <v>28</v>
      </c>
      <c r="C356" s="98"/>
      <c r="D356" s="63">
        <v>5438.99</v>
      </c>
      <c r="E356" s="56">
        <v>10</v>
      </c>
      <c r="F356" s="20" t="s">
        <v>24</v>
      </c>
      <c r="G356" s="29">
        <f t="shared" si="9"/>
        <v>54389.899999999994</v>
      </c>
      <c r="H356" s="90"/>
    </row>
    <row r="357" spans="2:8" x14ac:dyDescent="0.25">
      <c r="B357" s="97" t="s">
        <v>29</v>
      </c>
      <c r="C357" s="98"/>
      <c r="D357" s="63">
        <v>1672.77</v>
      </c>
      <c r="E357" s="56">
        <v>10</v>
      </c>
      <c r="F357" s="20" t="s">
        <v>24</v>
      </c>
      <c r="G357" s="29">
        <f t="shared" si="9"/>
        <v>16727.7</v>
      </c>
      <c r="H357" s="90"/>
    </row>
    <row r="358" spans="2:8" x14ac:dyDescent="0.25">
      <c r="B358" s="97" t="s">
        <v>31</v>
      </c>
      <c r="C358" s="98"/>
      <c r="D358" s="63">
        <v>548.24</v>
      </c>
      <c r="E358" s="56">
        <v>10</v>
      </c>
      <c r="F358" s="20" t="s">
        <v>24</v>
      </c>
      <c r="G358" s="29">
        <f>D358*E358</f>
        <v>5482.4</v>
      </c>
      <c r="H358" s="90"/>
    </row>
    <row r="359" spans="2:8" ht="24" thickBot="1" x14ac:dyDescent="0.3">
      <c r="B359" s="93" t="s">
        <v>30</v>
      </c>
      <c r="C359" s="94"/>
      <c r="D359" s="64">
        <v>340.74</v>
      </c>
      <c r="E359" s="57">
        <v>100</v>
      </c>
      <c r="F359" s="19" t="s">
        <v>24</v>
      </c>
      <c r="G359" s="30">
        <f>D359*E359</f>
        <v>34074</v>
      </c>
      <c r="H359" s="90"/>
    </row>
    <row r="360" spans="2:8" x14ac:dyDescent="0.25">
      <c r="C360" s="3"/>
      <c r="D360" s="3"/>
      <c r="E360" s="4"/>
      <c r="F360" s="4"/>
      <c r="H360" s="41"/>
    </row>
    <row r="361" spans="2:8" ht="25.5" x14ac:dyDescent="0.25">
      <c r="C361" s="13" t="s">
        <v>14</v>
      </c>
      <c r="D361" s="6"/>
    </row>
    <row r="362" spans="2:8" ht="20.25" x14ac:dyDescent="0.25">
      <c r="C362" s="67" t="s">
        <v>6</v>
      </c>
      <c r="D362" s="46" t="s">
        <v>0</v>
      </c>
      <c r="E362" s="8">
        <f>IF(G350&gt;0, ROUND((G350+D343)/D343,2), 0)</f>
        <v>1</v>
      </c>
      <c r="F362" s="8"/>
      <c r="G362" s="9"/>
      <c r="H362" s="7"/>
    </row>
    <row r="363" spans="2:8" x14ac:dyDescent="0.25">
      <c r="C363" s="67"/>
      <c r="D363" s="46" t="s">
        <v>1</v>
      </c>
      <c r="E363" s="8">
        <f>IF(SUM(G351:G352)&gt;0,ROUND((G351+G352+D343)/D343,2),0)</f>
        <v>1</v>
      </c>
      <c r="F363" s="8"/>
      <c r="G363" s="10"/>
      <c r="H363" s="42"/>
    </row>
    <row r="364" spans="2:8" x14ac:dyDescent="0.25">
      <c r="C364" s="67"/>
      <c r="D364" s="46" t="s">
        <v>2</v>
      </c>
      <c r="E364" s="8">
        <f>IF(G353&gt;0,ROUND((G353+D343)/D343,2),0)</f>
        <v>0</v>
      </c>
      <c r="F364" s="11"/>
      <c r="G364" s="10"/>
    </row>
    <row r="365" spans="2:8" x14ac:dyDescent="0.25">
      <c r="C365" s="67"/>
      <c r="D365" s="12" t="s">
        <v>3</v>
      </c>
      <c r="E365" s="31">
        <f>IF(SUM(G354:G359)&gt;0,ROUND((SUM(G354:G359)+D343)/D343,2),0)</f>
        <v>1.87</v>
      </c>
      <c r="F365" s="9"/>
      <c r="G365" s="10"/>
    </row>
    <row r="366" spans="2:8" ht="25.5" x14ac:dyDescent="0.25">
      <c r="D366" s="32" t="s">
        <v>4</v>
      </c>
      <c r="E366" s="33">
        <f>SUM(E362:E365)-IF(VALUE(COUNTIF(E362:E365,"&gt;0"))=4,3,0)-IF(VALUE(COUNTIF(E362:E365,"&gt;0"))=3,2,0)-IF(VALUE(COUNTIF(E362:E365,"&gt;0"))=2,1,0)</f>
        <v>1.87</v>
      </c>
      <c r="F366" s="24"/>
    </row>
    <row r="367" spans="2:8" x14ac:dyDescent="0.25">
      <c r="E367" s="14"/>
    </row>
    <row r="368" spans="2:8" ht="25.5" x14ac:dyDescent="0.35">
      <c r="B368" s="21"/>
      <c r="C368" s="15" t="s">
        <v>23</v>
      </c>
      <c r="D368" s="68">
        <f>E366*D343</f>
        <v>265395.07500000001</v>
      </c>
      <c r="E368" s="68"/>
    </row>
    <row r="369" spans="2:8" ht="20.25" x14ac:dyDescent="0.3">
      <c r="C369" s="16" t="s">
        <v>8</v>
      </c>
      <c r="D369" s="69">
        <f>D368/D342</f>
        <v>114.88964285714286</v>
      </c>
      <c r="E369" s="69"/>
      <c r="G369" s="7"/>
      <c r="H369" s="43"/>
    </row>
    <row r="371" spans="2:8" ht="60.75" x14ac:dyDescent="0.8">
      <c r="B371" s="70" t="s">
        <v>92</v>
      </c>
      <c r="C371" s="70"/>
      <c r="D371" s="70"/>
      <c r="E371" s="70"/>
      <c r="F371" s="70"/>
      <c r="G371" s="70"/>
      <c r="H371" s="70"/>
    </row>
    <row r="372" spans="2:8" x14ac:dyDescent="0.25">
      <c r="B372" s="71" t="s">
        <v>36</v>
      </c>
      <c r="C372" s="71"/>
      <c r="D372" s="71"/>
      <c r="E372" s="71"/>
      <c r="F372" s="71"/>
      <c r="G372" s="71"/>
    </row>
    <row r="373" spans="2:8" x14ac:dyDescent="0.25">
      <c r="C373" s="47"/>
      <c r="G373" s="7"/>
    </row>
    <row r="374" spans="2:8" ht="25.5" x14ac:dyDescent="0.25">
      <c r="C374" s="13" t="s">
        <v>5</v>
      </c>
      <c r="D374" s="6"/>
    </row>
    <row r="375" spans="2:8" ht="20.25" x14ac:dyDescent="0.25">
      <c r="B375" s="9"/>
      <c r="C375" s="72" t="s">
        <v>15</v>
      </c>
      <c r="D375" s="99" t="s">
        <v>37</v>
      </c>
      <c r="E375" s="99"/>
      <c r="F375" s="99"/>
      <c r="G375" s="99"/>
      <c r="H375" s="38"/>
    </row>
    <row r="376" spans="2:8" ht="20.25" x14ac:dyDescent="0.25">
      <c r="B376" s="9"/>
      <c r="C376" s="73"/>
      <c r="D376" s="99" t="s">
        <v>62</v>
      </c>
      <c r="E376" s="99"/>
      <c r="F376" s="99"/>
      <c r="G376" s="99"/>
      <c r="H376" s="38"/>
    </row>
    <row r="377" spans="2:8" ht="20.25" x14ac:dyDescent="0.25">
      <c r="B377" s="9"/>
      <c r="C377" s="74"/>
      <c r="D377" s="99" t="s">
        <v>65</v>
      </c>
      <c r="E377" s="99"/>
      <c r="F377" s="99"/>
      <c r="G377" s="99"/>
      <c r="H377" s="38"/>
    </row>
    <row r="378" spans="2:8" x14ac:dyDescent="0.25">
      <c r="C378" s="34" t="s">
        <v>12</v>
      </c>
      <c r="D378" s="48">
        <v>5</v>
      </c>
      <c r="E378" s="44"/>
      <c r="F378" s="9"/>
    </row>
    <row r="379" spans="2:8" x14ac:dyDescent="0.25">
      <c r="C379" s="1" t="s">
        <v>9</v>
      </c>
      <c r="D379" s="49">
        <v>1160</v>
      </c>
      <c r="E379" s="78" t="s">
        <v>16</v>
      </c>
      <c r="F379" s="79"/>
      <c r="G379" s="82">
        <f>D380/D379</f>
        <v>85.145344827586214</v>
      </c>
    </row>
    <row r="380" spans="2:8" x14ac:dyDescent="0.25">
      <c r="C380" s="1" t="s">
        <v>10</v>
      </c>
      <c r="D380" s="49">
        <v>98768.6</v>
      </c>
      <c r="E380" s="80"/>
      <c r="F380" s="81"/>
      <c r="G380" s="83"/>
    </row>
    <row r="381" spans="2:8" x14ac:dyDescent="0.25">
      <c r="C381" s="36"/>
      <c r="D381" s="37"/>
      <c r="E381" s="45"/>
    </row>
    <row r="382" spans="2:8" x14ac:dyDescent="0.3">
      <c r="C382" s="35" t="s">
        <v>7</v>
      </c>
      <c r="D382" s="50" t="s">
        <v>64</v>
      </c>
    </row>
    <row r="383" spans="2:8" x14ac:dyDescent="0.3">
      <c r="C383" s="35" t="s">
        <v>11</v>
      </c>
      <c r="D383" s="50" t="s">
        <v>44</v>
      </c>
    </row>
    <row r="384" spans="2:8" x14ac:dyDescent="0.3">
      <c r="C384" s="35" t="s">
        <v>13</v>
      </c>
      <c r="D384" s="59" t="s">
        <v>33</v>
      </c>
      <c r="E384" s="39"/>
    </row>
    <row r="385" spans="2:8" ht="24" thickBot="1" x14ac:dyDescent="0.3">
      <c r="C385" s="40"/>
      <c r="D385" s="40"/>
    </row>
    <row r="386" spans="2:8" ht="48" thickBot="1" x14ac:dyDescent="0.3">
      <c r="B386" s="84" t="s">
        <v>17</v>
      </c>
      <c r="C386" s="85"/>
      <c r="D386" s="22" t="s">
        <v>20</v>
      </c>
      <c r="E386" s="86" t="s">
        <v>22</v>
      </c>
      <c r="F386" s="87"/>
      <c r="G386" s="2" t="s">
        <v>21</v>
      </c>
    </row>
    <row r="387" spans="2:8" ht="24" thickBot="1" x14ac:dyDescent="0.3">
      <c r="B387" s="88" t="s">
        <v>35</v>
      </c>
      <c r="C387" s="89"/>
      <c r="D387" s="60">
        <v>108.34</v>
      </c>
      <c r="E387" s="51">
        <v>5</v>
      </c>
      <c r="F387" s="17" t="s">
        <v>24</v>
      </c>
      <c r="G387" s="25">
        <f t="shared" ref="G387:G394" si="10">D387*E387</f>
        <v>541.70000000000005</v>
      </c>
      <c r="H387" s="90"/>
    </row>
    <row r="388" spans="2:8" x14ac:dyDescent="0.25">
      <c r="B388" s="91" t="s">
        <v>18</v>
      </c>
      <c r="C388" s="92"/>
      <c r="D388" s="54">
        <v>97.44</v>
      </c>
      <c r="E388" s="52">
        <v>1.2</v>
      </c>
      <c r="F388" s="18" t="s">
        <v>25</v>
      </c>
      <c r="G388" s="26">
        <f t="shared" si="10"/>
        <v>116.928</v>
      </c>
      <c r="H388" s="90"/>
    </row>
    <row r="389" spans="2:8" ht="24" thickBot="1" x14ac:dyDescent="0.3">
      <c r="B389" s="93" t="s">
        <v>19</v>
      </c>
      <c r="C389" s="94"/>
      <c r="D389" s="57">
        <v>151.63</v>
      </c>
      <c r="E389" s="53">
        <v>1.2</v>
      </c>
      <c r="F389" s="19" t="s">
        <v>25</v>
      </c>
      <c r="G389" s="27">
        <f t="shared" si="10"/>
        <v>181.95599999999999</v>
      </c>
      <c r="H389" s="90"/>
    </row>
    <row r="390" spans="2:8" ht="24" thickBot="1" x14ac:dyDescent="0.3">
      <c r="B390" s="95" t="s">
        <v>27</v>
      </c>
      <c r="C390" s="96"/>
      <c r="D390" s="61"/>
      <c r="E390" s="61"/>
      <c r="F390" s="23" t="s">
        <v>24</v>
      </c>
      <c r="G390" s="28">
        <f t="shared" si="10"/>
        <v>0</v>
      </c>
      <c r="H390" s="90"/>
    </row>
    <row r="391" spans="2:8" x14ac:dyDescent="0.25">
      <c r="B391" s="91" t="s">
        <v>32</v>
      </c>
      <c r="C391" s="92"/>
      <c r="D391" s="54">
        <v>652.6</v>
      </c>
      <c r="E391" s="54">
        <v>10</v>
      </c>
      <c r="F391" s="18" t="s">
        <v>24</v>
      </c>
      <c r="G391" s="26">
        <f t="shared" si="10"/>
        <v>6526</v>
      </c>
      <c r="H391" s="90"/>
    </row>
    <row r="392" spans="2:8" x14ac:dyDescent="0.25">
      <c r="B392" s="97" t="s">
        <v>26</v>
      </c>
      <c r="C392" s="98"/>
      <c r="D392" s="62"/>
      <c r="E392" s="55"/>
      <c r="F392" s="20" t="s">
        <v>24</v>
      </c>
      <c r="G392" s="29">
        <f t="shared" si="10"/>
        <v>0</v>
      </c>
      <c r="H392" s="90"/>
    </row>
    <row r="393" spans="2:8" x14ac:dyDescent="0.25">
      <c r="B393" s="97" t="s">
        <v>28</v>
      </c>
      <c r="C393" s="98"/>
      <c r="D393" s="63">
        <v>5438.99</v>
      </c>
      <c r="E393" s="56">
        <v>5</v>
      </c>
      <c r="F393" s="20" t="s">
        <v>24</v>
      </c>
      <c r="G393" s="29">
        <f t="shared" si="10"/>
        <v>27194.949999999997</v>
      </c>
      <c r="H393" s="90"/>
    </row>
    <row r="394" spans="2:8" x14ac:dyDescent="0.25">
      <c r="B394" s="97" t="s">
        <v>29</v>
      </c>
      <c r="C394" s="98"/>
      <c r="D394" s="63">
        <v>1672.77</v>
      </c>
      <c r="E394" s="56">
        <v>5</v>
      </c>
      <c r="F394" s="20" t="s">
        <v>24</v>
      </c>
      <c r="G394" s="29">
        <f t="shared" si="10"/>
        <v>8363.85</v>
      </c>
      <c r="H394" s="90"/>
    </row>
    <row r="395" spans="2:8" x14ac:dyDescent="0.25">
      <c r="B395" s="97" t="s">
        <v>31</v>
      </c>
      <c r="C395" s="98"/>
      <c r="D395" s="63">
        <v>548.24</v>
      </c>
      <c r="E395" s="56">
        <v>5</v>
      </c>
      <c r="F395" s="20" t="s">
        <v>24</v>
      </c>
      <c r="G395" s="29">
        <f>D395*E395</f>
        <v>2741.2</v>
      </c>
      <c r="H395" s="90"/>
    </row>
    <row r="396" spans="2:8" ht="24" thickBot="1" x14ac:dyDescent="0.3">
      <c r="B396" s="93" t="s">
        <v>30</v>
      </c>
      <c r="C396" s="94"/>
      <c r="D396" s="64">
        <v>340.74</v>
      </c>
      <c r="E396" s="57">
        <v>50</v>
      </c>
      <c r="F396" s="19" t="s">
        <v>24</v>
      </c>
      <c r="G396" s="30">
        <f>D396*E396</f>
        <v>17037</v>
      </c>
      <c r="H396" s="90"/>
    </row>
    <row r="397" spans="2:8" x14ac:dyDescent="0.25">
      <c r="C397" s="3"/>
      <c r="D397" s="3"/>
      <c r="E397" s="4"/>
      <c r="F397" s="4"/>
      <c r="H397" s="41"/>
    </row>
    <row r="398" spans="2:8" ht="25.5" x14ac:dyDescent="0.25">
      <c r="C398" s="13" t="s">
        <v>14</v>
      </c>
      <c r="D398" s="6"/>
    </row>
    <row r="399" spans="2:8" ht="20.25" x14ac:dyDescent="0.25">
      <c r="C399" s="67" t="s">
        <v>6</v>
      </c>
      <c r="D399" s="46" t="s">
        <v>0</v>
      </c>
      <c r="E399" s="8">
        <f>IF(G387&gt;0, ROUND((G387+D380)/D380,2), 0)</f>
        <v>1.01</v>
      </c>
      <c r="F399" s="8"/>
      <c r="G399" s="9"/>
      <c r="H399" s="7"/>
    </row>
    <row r="400" spans="2:8" x14ac:dyDescent="0.25">
      <c r="C400" s="67"/>
      <c r="D400" s="46" t="s">
        <v>1</v>
      </c>
      <c r="E400" s="8">
        <f>IF(SUM(G388:G389)&gt;0,ROUND((G388+G389+D380)/D380,2),0)</f>
        <v>1</v>
      </c>
      <c r="F400" s="8"/>
      <c r="G400" s="10"/>
      <c r="H400" s="42"/>
    </row>
    <row r="401" spans="2:8" x14ac:dyDescent="0.25">
      <c r="C401" s="67"/>
      <c r="D401" s="46" t="s">
        <v>2</v>
      </c>
      <c r="E401" s="8">
        <f>IF(G390&gt;0,ROUND((G390+D380)/D380,2),0)</f>
        <v>0</v>
      </c>
      <c r="F401" s="11"/>
      <c r="G401" s="10"/>
    </row>
    <row r="402" spans="2:8" x14ac:dyDescent="0.25">
      <c r="C402" s="67"/>
      <c r="D402" s="12" t="s">
        <v>3</v>
      </c>
      <c r="E402" s="31">
        <f>IF(SUM(G391:G396)&gt;0,ROUND((SUM(G391:G396)+D380)/D380,2),0)</f>
        <v>1.63</v>
      </c>
      <c r="F402" s="9"/>
      <c r="G402" s="10"/>
    </row>
    <row r="403" spans="2:8" ht="25.5" x14ac:dyDescent="0.25">
      <c r="D403" s="32" t="s">
        <v>4</v>
      </c>
      <c r="E403" s="33">
        <f>SUM(E399:E402)-IF(VALUE(COUNTIF(E399:E402,"&gt;0"))=4,3,0)-IF(VALUE(COUNTIF(E399:E402,"&gt;0"))=3,2,0)-IF(VALUE(COUNTIF(E399:E402,"&gt;0"))=2,1,0)</f>
        <v>1.6399999999999997</v>
      </c>
      <c r="F403" s="24"/>
    </row>
    <row r="404" spans="2:8" x14ac:dyDescent="0.25">
      <c r="E404" s="14"/>
    </row>
    <row r="405" spans="2:8" ht="25.5" x14ac:dyDescent="0.35">
      <c r="B405" s="21"/>
      <c r="C405" s="15" t="s">
        <v>23</v>
      </c>
      <c r="D405" s="68">
        <f>E403*D380</f>
        <v>161980.50399999999</v>
      </c>
      <c r="E405" s="68"/>
    </row>
    <row r="406" spans="2:8" ht="20.25" x14ac:dyDescent="0.3">
      <c r="C406" s="16" t="s">
        <v>8</v>
      </c>
      <c r="D406" s="69">
        <f>D405/D379</f>
        <v>139.63836551724137</v>
      </c>
      <c r="E406" s="69"/>
      <c r="G406" s="7"/>
      <c r="H406" s="43"/>
    </row>
    <row r="408" spans="2:8" ht="60.75" x14ac:dyDescent="0.8">
      <c r="B408" s="70" t="s">
        <v>93</v>
      </c>
      <c r="C408" s="70"/>
      <c r="D408" s="70"/>
      <c r="E408" s="70"/>
      <c r="F408" s="70"/>
      <c r="G408" s="70"/>
      <c r="H408" s="70"/>
    </row>
    <row r="409" spans="2:8" x14ac:dyDescent="0.25">
      <c r="B409" s="71" t="s">
        <v>36</v>
      </c>
      <c r="C409" s="71"/>
      <c r="D409" s="71"/>
      <c r="E409" s="71"/>
      <c r="F409" s="71"/>
      <c r="G409" s="71"/>
    </row>
    <row r="410" spans="2:8" x14ac:dyDescent="0.25">
      <c r="C410" s="47"/>
      <c r="G410" s="7"/>
    </row>
    <row r="411" spans="2:8" ht="25.5" x14ac:dyDescent="0.25">
      <c r="C411" s="13" t="s">
        <v>5</v>
      </c>
      <c r="D411" s="6"/>
    </row>
    <row r="412" spans="2:8" ht="20.25" x14ac:dyDescent="0.25">
      <c r="B412" s="9"/>
      <c r="C412" s="72" t="s">
        <v>15</v>
      </c>
      <c r="D412" s="99" t="s">
        <v>37</v>
      </c>
      <c r="E412" s="99"/>
      <c r="F412" s="99"/>
      <c r="G412" s="99"/>
      <c r="H412" s="38"/>
    </row>
    <row r="413" spans="2:8" ht="20.25" x14ac:dyDescent="0.25">
      <c r="B413" s="9"/>
      <c r="C413" s="73"/>
      <c r="D413" s="99" t="s">
        <v>62</v>
      </c>
      <c r="E413" s="99"/>
      <c r="F413" s="99"/>
      <c r="G413" s="99"/>
      <c r="H413" s="38"/>
    </row>
    <row r="414" spans="2:8" ht="20.25" x14ac:dyDescent="0.25">
      <c r="B414" s="9"/>
      <c r="C414" s="74"/>
      <c r="D414" s="99" t="s">
        <v>66</v>
      </c>
      <c r="E414" s="99"/>
      <c r="F414" s="99"/>
      <c r="G414" s="99"/>
      <c r="H414" s="38"/>
    </row>
    <row r="415" spans="2:8" x14ac:dyDescent="0.25">
      <c r="C415" s="34" t="s">
        <v>12</v>
      </c>
      <c r="D415" s="48">
        <v>22</v>
      </c>
      <c r="E415" s="44"/>
      <c r="F415" s="9"/>
    </row>
    <row r="416" spans="2:8" x14ac:dyDescent="0.25">
      <c r="C416" s="1" t="s">
        <v>9</v>
      </c>
      <c r="D416" s="49">
        <v>526</v>
      </c>
      <c r="E416" s="78" t="s">
        <v>16</v>
      </c>
      <c r="F416" s="79"/>
      <c r="G416" s="82">
        <f>D417/D416</f>
        <v>26.390874524714828</v>
      </c>
    </row>
    <row r="417" spans="2:8" x14ac:dyDescent="0.25">
      <c r="C417" s="1" t="s">
        <v>10</v>
      </c>
      <c r="D417" s="49">
        <v>13881.6</v>
      </c>
      <c r="E417" s="80"/>
      <c r="F417" s="81"/>
      <c r="G417" s="83"/>
    </row>
    <row r="418" spans="2:8" x14ac:dyDescent="0.25">
      <c r="C418" s="36"/>
      <c r="D418" s="37"/>
      <c r="E418" s="45"/>
    </row>
    <row r="419" spans="2:8" x14ac:dyDescent="0.3">
      <c r="C419" s="35" t="s">
        <v>7</v>
      </c>
      <c r="D419" s="50" t="s">
        <v>67</v>
      </c>
    </row>
    <row r="420" spans="2:8" x14ac:dyDescent="0.3">
      <c r="C420" s="35" t="s">
        <v>11</v>
      </c>
      <c r="D420" s="50" t="s">
        <v>43</v>
      </c>
    </row>
    <row r="421" spans="2:8" x14ac:dyDescent="0.3">
      <c r="C421" s="35" t="s">
        <v>13</v>
      </c>
      <c r="D421" s="59" t="s">
        <v>34</v>
      </c>
      <c r="E421" s="39"/>
    </row>
    <row r="422" spans="2:8" ht="24" thickBot="1" x14ac:dyDescent="0.3">
      <c r="C422" s="40"/>
      <c r="D422" s="40"/>
    </row>
    <row r="423" spans="2:8" ht="48" thickBot="1" x14ac:dyDescent="0.3">
      <c r="B423" s="84" t="s">
        <v>17</v>
      </c>
      <c r="C423" s="85"/>
      <c r="D423" s="22" t="s">
        <v>20</v>
      </c>
      <c r="E423" s="86" t="s">
        <v>22</v>
      </c>
      <c r="F423" s="87"/>
      <c r="G423" s="2" t="s">
        <v>21</v>
      </c>
    </row>
    <row r="424" spans="2:8" ht="24" thickBot="1" x14ac:dyDescent="0.3">
      <c r="B424" s="88" t="s">
        <v>35</v>
      </c>
      <c r="C424" s="89"/>
      <c r="D424" s="60">
        <v>50.01</v>
      </c>
      <c r="E424" s="51">
        <v>21</v>
      </c>
      <c r="F424" s="17" t="s">
        <v>24</v>
      </c>
      <c r="G424" s="25">
        <f t="shared" ref="G424:G431" si="11">D424*E424</f>
        <v>1050.21</v>
      </c>
      <c r="H424" s="90"/>
    </row>
    <row r="425" spans="2:8" x14ac:dyDescent="0.25">
      <c r="B425" s="91" t="s">
        <v>18</v>
      </c>
      <c r="C425" s="92"/>
      <c r="D425" s="54"/>
      <c r="E425" s="52"/>
      <c r="F425" s="18" t="s">
        <v>25</v>
      </c>
      <c r="G425" s="26">
        <f t="shared" si="11"/>
        <v>0</v>
      </c>
      <c r="H425" s="90"/>
    </row>
    <row r="426" spans="2:8" ht="24" thickBot="1" x14ac:dyDescent="0.3">
      <c r="B426" s="93" t="s">
        <v>19</v>
      </c>
      <c r="C426" s="94"/>
      <c r="D426" s="57"/>
      <c r="E426" s="53"/>
      <c r="F426" s="19" t="s">
        <v>25</v>
      </c>
      <c r="G426" s="27">
        <f t="shared" si="11"/>
        <v>0</v>
      </c>
      <c r="H426" s="90"/>
    </row>
    <row r="427" spans="2:8" ht="24" thickBot="1" x14ac:dyDescent="0.3">
      <c r="B427" s="95" t="s">
        <v>27</v>
      </c>
      <c r="C427" s="96"/>
      <c r="D427" s="61">
        <v>731.97</v>
      </c>
      <c r="E427" s="61">
        <v>21</v>
      </c>
      <c r="F427" s="23" t="s">
        <v>24</v>
      </c>
      <c r="G427" s="28">
        <f t="shared" si="11"/>
        <v>15371.37</v>
      </c>
      <c r="H427" s="90"/>
    </row>
    <row r="428" spans="2:8" x14ac:dyDescent="0.25">
      <c r="B428" s="91" t="s">
        <v>32</v>
      </c>
      <c r="C428" s="92"/>
      <c r="D428" s="54"/>
      <c r="E428" s="54"/>
      <c r="F428" s="18" t="s">
        <v>24</v>
      </c>
      <c r="G428" s="26">
        <f t="shared" si="11"/>
        <v>0</v>
      </c>
      <c r="H428" s="90"/>
    </row>
    <row r="429" spans="2:8" x14ac:dyDescent="0.25">
      <c r="B429" s="97" t="s">
        <v>26</v>
      </c>
      <c r="C429" s="98"/>
      <c r="D429" s="62"/>
      <c r="E429" s="55"/>
      <c r="F429" s="20" t="s">
        <v>24</v>
      </c>
      <c r="G429" s="29">
        <f t="shared" si="11"/>
        <v>0</v>
      </c>
      <c r="H429" s="90"/>
    </row>
    <row r="430" spans="2:8" x14ac:dyDescent="0.25">
      <c r="B430" s="97" t="s">
        <v>28</v>
      </c>
      <c r="C430" s="98"/>
      <c r="D430" s="63"/>
      <c r="E430" s="56"/>
      <c r="F430" s="20" t="s">
        <v>24</v>
      </c>
      <c r="G430" s="29">
        <f t="shared" si="11"/>
        <v>0</v>
      </c>
      <c r="H430" s="90"/>
    </row>
    <row r="431" spans="2:8" x14ac:dyDescent="0.25">
      <c r="B431" s="97" t="s">
        <v>29</v>
      </c>
      <c r="C431" s="98"/>
      <c r="D431" s="63"/>
      <c r="E431" s="56"/>
      <c r="F431" s="20" t="s">
        <v>24</v>
      </c>
      <c r="G431" s="29">
        <f t="shared" si="11"/>
        <v>0</v>
      </c>
      <c r="H431" s="90"/>
    </row>
    <row r="432" spans="2:8" x14ac:dyDescent="0.25">
      <c r="B432" s="97" t="s">
        <v>31</v>
      </c>
      <c r="C432" s="98"/>
      <c r="D432" s="63"/>
      <c r="E432" s="56"/>
      <c r="F432" s="20" t="s">
        <v>24</v>
      </c>
      <c r="G432" s="29">
        <f>D432*E432</f>
        <v>0</v>
      </c>
      <c r="H432" s="90"/>
    </row>
    <row r="433" spans="2:8" ht="24" thickBot="1" x14ac:dyDescent="0.3">
      <c r="B433" s="93" t="s">
        <v>30</v>
      </c>
      <c r="C433" s="94"/>
      <c r="D433" s="64"/>
      <c r="E433" s="57"/>
      <c r="F433" s="19" t="s">
        <v>24</v>
      </c>
      <c r="G433" s="30">
        <f>D433*E433</f>
        <v>0</v>
      </c>
      <c r="H433" s="90"/>
    </row>
    <row r="434" spans="2:8" x14ac:dyDescent="0.25">
      <c r="C434" s="3"/>
      <c r="D434" s="3"/>
      <c r="E434" s="4"/>
      <c r="F434" s="4"/>
      <c r="H434" s="41"/>
    </row>
    <row r="435" spans="2:8" ht="25.5" x14ac:dyDescent="0.25">
      <c r="C435" s="13" t="s">
        <v>14</v>
      </c>
      <c r="D435" s="6"/>
    </row>
    <row r="436" spans="2:8" ht="20.25" x14ac:dyDescent="0.25">
      <c r="C436" s="67" t="s">
        <v>6</v>
      </c>
      <c r="D436" s="46" t="s">
        <v>0</v>
      </c>
      <c r="E436" s="8">
        <f>IF(G424&gt;0, ROUND((G424+D417)/D417,2), 0)</f>
        <v>1.08</v>
      </c>
      <c r="F436" s="8"/>
      <c r="G436" s="9"/>
      <c r="H436" s="7"/>
    </row>
    <row r="437" spans="2:8" x14ac:dyDescent="0.25">
      <c r="C437" s="67"/>
      <c r="D437" s="46" t="s">
        <v>1</v>
      </c>
      <c r="E437" s="8">
        <f>IF(SUM(G425:G426)&gt;0,ROUND((G425+G426+D417)/D417,2),0)</f>
        <v>0</v>
      </c>
      <c r="F437" s="8"/>
      <c r="G437" s="10"/>
      <c r="H437" s="42"/>
    </row>
    <row r="438" spans="2:8" x14ac:dyDescent="0.25">
      <c r="C438" s="67"/>
      <c r="D438" s="46" t="s">
        <v>2</v>
      </c>
      <c r="E438" s="8">
        <f>IF(G427&gt;0,ROUND((G427+D417)/D417,2),0)</f>
        <v>2.11</v>
      </c>
      <c r="F438" s="11"/>
      <c r="G438" s="10"/>
    </row>
    <row r="439" spans="2:8" x14ac:dyDescent="0.25">
      <c r="C439" s="67"/>
      <c r="D439" s="12" t="s">
        <v>3</v>
      </c>
      <c r="E439" s="31">
        <f>IF(SUM(G428:G433)&gt;0,ROUND((SUM(G428:G433)+D417)/D417,2),0)</f>
        <v>0</v>
      </c>
      <c r="F439" s="9"/>
      <c r="G439" s="10"/>
    </row>
    <row r="440" spans="2:8" ht="25.5" x14ac:dyDescent="0.25">
      <c r="D440" s="32" t="s">
        <v>4</v>
      </c>
      <c r="E440" s="33">
        <f>SUM(E436:E439)-IF(VALUE(COUNTIF(E436:E439,"&gt;0"))=4,3,0)-IF(VALUE(COUNTIF(E436:E439,"&gt;0"))=3,2,0)-IF(VALUE(COUNTIF(E436:E439,"&gt;0"))=2,1,0)</f>
        <v>2.19</v>
      </c>
      <c r="F440" s="24"/>
    </row>
    <row r="441" spans="2:8" x14ac:dyDescent="0.25">
      <c r="E441" s="14"/>
    </row>
    <row r="442" spans="2:8" ht="25.5" x14ac:dyDescent="0.35">
      <c r="B442" s="21"/>
      <c r="C442" s="15" t="s">
        <v>23</v>
      </c>
      <c r="D442" s="68">
        <f>E440*D417</f>
        <v>30400.704000000002</v>
      </c>
      <c r="E442" s="68"/>
    </row>
    <row r="443" spans="2:8" ht="20.25" x14ac:dyDescent="0.3">
      <c r="C443" s="16" t="s">
        <v>8</v>
      </c>
      <c r="D443" s="69">
        <f>D442/D416</f>
        <v>57.796015209125478</v>
      </c>
      <c r="E443" s="69"/>
      <c r="G443" s="7"/>
      <c r="H443" s="43"/>
    </row>
    <row r="445" spans="2:8" ht="60.75" x14ac:dyDescent="0.8">
      <c r="B445" s="70" t="s">
        <v>94</v>
      </c>
      <c r="C445" s="70"/>
      <c r="D445" s="70"/>
      <c r="E445" s="70"/>
      <c r="F445" s="70"/>
      <c r="G445" s="70"/>
      <c r="H445" s="70"/>
    </row>
    <row r="446" spans="2:8" x14ac:dyDescent="0.25">
      <c r="B446" s="71" t="s">
        <v>36</v>
      </c>
      <c r="C446" s="71"/>
      <c r="D446" s="71"/>
      <c r="E446" s="71"/>
      <c r="F446" s="71"/>
      <c r="G446" s="71"/>
    </row>
    <row r="447" spans="2:8" x14ac:dyDescent="0.25">
      <c r="C447" s="66"/>
      <c r="G447" s="7"/>
    </row>
    <row r="448" spans="2:8" ht="25.5" x14ac:dyDescent="0.25">
      <c r="C448" s="13" t="s">
        <v>5</v>
      </c>
      <c r="D448" s="6"/>
    </row>
    <row r="449" spans="2:8" ht="20.25" x14ac:dyDescent="0.25">
      <c r="B449" s="9"/>
      <c r="C449" s="72" t="s">
        <v>15</v>
      </c>
      <c r="D449" s="99" t="s">
        <v>37</v>
      </c>
      <c r="E449" s="99"/>
      <c r="F449" s="99"/>
      <c r="G449" s="99"/>
      <c r="H449" s="38"/>
    </row>
    <row r="450" spans="2:8" ht="20.25" x14ac:dyDescent="0.25">
      <c r="B450" s="9"/>
      <c r="C450" s="73"/>
      <c r="D450" s="99" t="s">
        <v>40</v>
      </c>
      <c r="E450" s="99"/>
      <c r="F450" s="99"/>
      <c r="G450" s="99"/>
      <c r="H450" s="38"/>
    </row>
    <row r="451" spans="2:8" ht="20.25" x14ac:dyDescent="0.25">
      <c r="B451" s="9"/>
      <c r="C451" s="74"/>
      <c r="D451" s="99" t="s">
        <v>68</v>
      </c>
      <c r="E451" s="99"/>
      <c r="F451" s="99"/>
      <c r="G451" s="99"/>
      <c r="H451" s="38"/>
    </row>
    <row r="452" spans="2:8" x14ac:dyDescent="0.25">
      <c r="C452" s="34" t="s">
        <v>12</v>
      </c>
      <c r="D452" s="48">
        <v>7.9</v>
      </c>
      <c r="E452" s="44"/>
      <c r="F452" s="9"/>
    </row>
    <row r="453" spans="2:8" x14ac:dyDescent="0.25">
      <c r="C453" s="1" t="s">
        <v>9</v>
      </c>
      <c r="D453" s="49">
        <v>1091</v>
      </c>
      <c r="E453" s="78" t="s">
        <v>16</v>
      </c>
      <c r="F453" s="79"/>
      <c r="G453" s="82">
        <f>D454/D453</f>
        <v>36.647571035747021</v>
      </c>
    </row>
    <row r="454" spans="2:8" x14ac:dyDescent="0.25">
      <c r="C454" s="1" t="s">
        <v>10</v>
      </c>
      <c r="D454" s="49">
        <v>39982.5</v>
      </c>
      <c r="E454" s="80"/>
      <c r="F454" s="81"/>
      <c r="G454" s="83"/>
    </row>
    <row r="455" spans="2:8" x14ac:dyDescent="0.25">
      <c r="C455" s="36"/>
      <c r="D455" s="37"/>
      <c r="E455" s="45"/>
    </row>
    <row r="456" spans="2:8" x14ac:dyDescent="0.3">
      <c r="C456" s="35" t="s">
        <v>7</v>
      </c>
      <c r="D456" s="50" t="s">
        <v>69</v>
      </c>
    </row>
    <row r="457" spans="2:8" x14ac:dyDescent="0.3">
      <c r="C457" s="35" t="s">
        <v>11</v>
      </c>
      <c r="D457" s="50" t="s">
        <v>41</v>
      </c>
    </row>
    <row r="458" spans="2:8" x14ac:dyDescent="0.3">
      <c r="C458" s="35" t="s">
        <v>13</v>
      </c>
      <c r="D458" s="59" t="s">
        <v>33</v>
      </c>
      <c r="E458" s="39"/>
    </row>
    <row r="459" spans="2:8" ht="24" thickBot="1" x14ac:dyDescent="0.3">
      <c r="C459" s="40"/>
      <c r="D459" s="40"/>
    </row>
    <row r="460" spans="2:8" ht="48" thickBot="1" x14ac:dyDescent="0.3">
      <c r="B460" s="84" t="s">
        <v>17</v>
      </c>
      <c r="C460" s="85"/>
      <c r="D460" s="22" t="s">
        <v>20</v>
      </c>
      <c r="E460" s="86" t="s">
        <v>22</v>
      </c>
      <c r="F460" s="87"/>
      <c r="G460" s="2" t="s">
        <v>21</v>
      </c>
    </row>
    <row r="461" spans="2:8" ht="24" thickBot="1" x14ac:dyDescent="0.3">
      <c r="B461" s="88" t="s">
        <v>35</v>
      </c>
      <c r="C461" s="89"/>
      <c r="D461" s="60">
        <v>50.01</v>
      </c>
      <c r="E461" s="51">
        <v>7.9</v>
      </c>
      <c r="F461" s="17" t="s">
        <v>24</v>
      </c>
      <c r="G461" s="25">
        <f t="shared" ref="G461:G468" si="12">D461*E461</f>
        <v>395.07900000000001</v>
      </c>
      <c r="H461" s="90"/>
    </row>
    <row r="462" spans="2:8" x14ac:dyDescent="0.25">
      <c r="B462" s="91" t="s">
        <v>18</v>
      </c>
      <c r="C462" s="92"/>
      <c r="D462" s="54">
        <v>97.44</v>
      </c>
      <c r="E462" s="52">
        <v>1.8</v>
      </c>
      <c r="F462" s="18" t="s">
        <v>25</v>
      </c>
      <c r="G462" s="26">
        <f t="shared" si="12"/>
        <v>175.392</v>
      </c>
      <c r="H462" s="90"/>
    </row>
    <row r="463" spans="2:8" ht="24" thickBot="1" x14ac:dyDescent="0.3">
      <c r="B463" s="93" t="s">
        <v>19</v>
      </c>
      <c r="C463" s="94"/>
      <c r="D463" s="57">
        <v>151.63</v>
      </c>
      <c r="E463" s="53">
        <v>1.8</v>
      </c>
      <c r="F463" s="19" t="s">
        <v>25</v>
      </c>
      <c r="G463" s="27">
        <f t="shared" si="12"/>
        <v>272.93400000000003</v>
      </c>
      <c r="H463" s="90"/>
    </row>
    <row r="464" spans="2:8" ht="24" thickBot="1" x14ac:dyDescent="0.3">
      <c r="B464" s="95" t="s">
        <v>27</v>
      </c>
      <c r="C464" s="96"/>
      <c r="D464" s="61"/>
      <c r="E464" s="61"/>
      <c r="F464" s="23" t="s">
        <v>24</v>
      </c>
      <c r="G464" s="28">
        <f t="shared" si="12"/>
        <v>0</v>
      </c>
      <c r="H464" s="90"/>
    </row>
    <row r="465" spans="2:8" x14ac:dyDescent="0.25">
      <c r="B465" s="91" t="s">
        <v>32</v>
      </c>
      <c r="C465" s="92"/>
      <c r="D465" s="54">
        <v>652.6</v>
      </c>
      <c r="E465" s="54">
        <v>15.8</v>
      </c>
      <c r="F465" s="18" t="s">
        <v>24</v>
      </c>
      <c r="G465" s="26">
        <f t="shared" si="12"/>
        <v>10311.08</v>
      </c>
      <c r="H465" s="90"/>
    </row>
    <row r="466" spans="2:8" x14ac:dyDescent="0.25">
      <c r="B466" s="97" t="s">
        <v>26</v>
      </c>
      <c r="C466" s="98"/>
      <c r="D466" s="62"/>
      <c r="E466" s="55"/>
      <c r="F466" s="20" t="s">
        <v>24</v>
      </c>
      <c r="G466" s="29">
        <f t="shared" si="12"/>
        <v>0</v>
      </c>
      <c r="H466" s="90"/>
    </row>
    <row r="467" spans="2:8" x14ac:dyDescent="0.25">
      <c r="B467" s="97" t="s">
        <v>28</v>
      </c>
      <c r="C467" s="98"/>
      <c r="D467" s="63">
        <v>5438.99</v>
      </c>
      <c r="E467" s="56">
        <v>7.9</v>
      </c>
      <c r="F467" s="20" t="s">
        <v>24</v>
      </c>
      <c r="G467" s="29">
        <f t="shared" si="12"/>
        <v>42968.021000000001</v>
      </c>
      <c r="H467" s="90"/>
    </row>
    <row r="468" spans="2:8" x14ac:dyDescent="0.25">
      <c r="B468" s="97" t="s">
        <v>29</v>
      </c>
      <c r="C468" s="98"/>
      <c r="D468" s="63">
        <v>1672.77</v>
      </c>
      <c r="E468" s="56">
        <v>7.9</v>
      </c>
      <c r="F468" s="20" t="s">
        <v>24</v>
      </c>
      <c r="G468" s="29">
        <f t="shared" si="12"/>
        <v>13214.883</v>
      </c>
      <c r="H468" s="90"/>
    </row>
    <row r="469" spans="2:8" x14ac:dyDescent="0.25">
      <c r="B469" s="97" t="s">
        <v>31</v>
      </c>
      <c r="C469" s="98"/>
      <c r="D469" s="63">
        <v>548.24</v>
      </c>
      <c r="E469" s="56">
        <v>7.9</v>
      </c>
      <c r="F469" s="20" t="s">
        <v>24</v>
      </c>
      <c r="G469" s="29">
        <f>D469*E469</f>
        <v>4331.0960000000005</v>
      </c>
      <c r="H469" s="90"/>
    </row>
    <row r="470" spans="2:8" ht="24" thickBot="1" x14ac:dyDescent="0.3">
      <c r="B470" s="93" t="s">
        <v>30</v>
      </c>
      <c r="C470" s="94"/>
      <c r="D470" s="64">
        <v>340.74</v>
      </c>
      <c r="E470" s="57">
        <v>79</v>
      </c>
      <c r="F470" s="19" t="s">
        <v>24</v>
      </c>
      <c r="G470" s="30">
        <f>D470*E470</f>
        <v>26918.46</v>
      </c>
      <c r="H470" s="90"/>
    </row>
    <row r="471" spans="2:8" x14ac:dyDescent="0.25">
      <c r="C471" s="3"/>
      <c r="D471" s="3"/>
      <c r="E471" s="4"/>
      <c r="F471" s="4"/>
      <c r="H471" s="41"/>
    </row>
    <row r="472" spans="2:8" ht="25.5" x14ac:dyDescent="0.25">
      <c r="C472" s="13" t="s">
        <v>14</v>
      </c>
      <c r="D472" s="6"/>
    </row>
    <row r="473" spans="2:8" ht="20.25" x14ac:dyDescent="0.25">
      <c r="C473" s="67" t="s">
        <v>6</v>
      </c>
      <c r="D473" s="65" t="s">
        <v>0</v>
      </c>
      <c r="E473" s="8">
        <f>IF(G461&gt;0, ROUND((G461+D454)/D454,2), 0)</f>
        <v>1.01</v>
      </c>
      <c r="F473" s="8"/>
      <c r="G473" s="9"/>
      <c r="H473" s="7"/>
    </row>
    <row r="474" spans="2:8" x14ac:dyDescent="0.25">
      <c r="C474" s="67"/>
      <c r="D474" s="65" t="s">
        <v>1</v>
      </c>
      <c r="E474" s="8">
        <f>IF(SUM(G462:G463)&gt;0,ROUND((G462+G463+D454)/D454,2),0)</f>
        <v>1.01</v>
      </c>
      <c r="F474" s="8"/>
      <c r="G474" s="10"/>
      <c r="H474" s="42"/>
    </row>
    <row r="475" spans="2:8" x14ac:dyDescent="0.25">
      <c r="C475" s="67"/>
      <c r="D475" s="65" t="s">
        <v>2</v>
      </c>
      <c r="E475" s="8">
        <f>IF(G464&gt;0,ROUND((G464+D454)/D454,2),0)</f>
        <v>0</v>
      </c>
      <c r="F475" s="11"/>
      <c r="G475" s="10"/>
    </row>
    <row r="476" spans="2:8" x14ac:dyDescent="0.25">
      <c r="C476" s="67"/>
      <c r="D476" s="12" t="s">
        <v>3</v>
      </c>
      <c r="E476" s="31">
        <f>IF(SUM(G465:G470)&gt;0,ROUND((SUM(G465:G470)+D454)/D454,2),0)</f>
        <v>3.44</v>
      </c>
      <c r="F476" s="9"/>
      <c r="G476" s="10"/>
    </row>
    <row r="477" spans="2:8" ht="25.5" x14ac:dyDescent="0.25">
      <c r="D477" s="32" t="s">
        <v>4</v>
      </c>
      <c r="E477" s="33">
        <f>SUM(E473:E476)-IF(VALUE(COUNTIF(E473:E476,"&gt;0"))=4,3,0)-IF(VALUE(COUNTIF(E473:E476,"&gt;0"))=3,2,0)-IF(VALUE(COUNTIF(E473:E476,"&gt;0"))=2,1,0)</f>
        <v>3.46</v>
      </c>
      <c r="F477" s="24"/>
    </row>
    <row r="478" spans="2:8" x14ac:dyDescent="0.25">
      <c r="E478" s="14"/>
    </row>
    <row r="479" spans="2:8" ht="25.5" x14ac:dyDescent="0.35">
      <c r="B479" s="21"/>
      <c r="C479" s="15" t="s">
        <v>23</v>
      </c>
      <c r="D479" s="68">
        <f>E477*D454</f>
        <v>138339.45000000001</v>
      </c>
      <c r="E479" s="68"/>
    </row>
    <row r="480" spans="2:8" ht="20.25" x14ac:dyDescent="0.3">
      <c r="C480" s="16" t="s">
        <v>8</v>
      </c>
      <c r="D480" s="69">
        <f>D479/D453</f>
        <v>126.8005957836847</v>
      </c>
      <c r="E480" s="69"/>
      <c r="G480" s="7"/>
      <c r="H480" s="43"/>
    </row>
    <row r="482" spans="2:8" ht="60.75" x14ac:dyDescent="0.8">
      <c r="B482" s="70" t="s">
        <v>95</v>
      </c>
      <c r="C482" s="70"/>
      <c r="D482" s="70"/>
      <c r="E482" s="70"/>
      <c r="F482" s="70"/>
      <c r="G482" s="70"/>
      <c r="H482" s="70"/>
    </row>
    <row r="483" spans="2:8" x14ac:dyDescent="0.25">
      <c r="B483" s="71" t="s">
        <v>36</v>
      </c>
      <c r="C483" s="71"/>
      <c r="D483" s="71"/>
      <c r="E483" s="71"/>
      <c r="F483" s="71"/>
      <c r="G483" s="71"/>
    </row>
    <row r="484" spans="2:8" x14ac:dyDescent="0.25">
      <c r="C484" s="66"/>
      <c r="G484" s="7"/>
    </row>
    <row r="485" spans="2:8" ht="25.5" x14ac:dyDescent="0.25">
      <c r="C485" s="13" t="s">
        <v>5</v>
      </c>
      <c r="D485" s="6"/>
    </row>
    <row r="486" spans="2:8" ht="20.25" x14ac:dyDescent="0.25">
      <c r="B486" s="9"/>
      <c r="C486" s="72" t="s">
        <v>15</v>
      </c>
      <c r="D486" s="99" t="s">
        <v>37</v>
      </c>
      <c r="E486" s="99"/>
      <c r="F486" s="99"/>
      <c r="G486" s="99"/>
      <c r="H486" s="38"/>
    </row>
    <row r="487" spans="2:8" ht="20.25" x14ac:dyDescent="0.25">
      <c r="B487" s="9"/>
      <c r="C487" s="73"/>
      <c r="D487" s="99" t="s">
        <v>40</v>
      </c>
      <c r="E487" s="99"/>
      <c r="F487" s="99"/>
      <c r="G487" s="99"/>
      <c r="H487" s="38"/>
    </row>
    <row r="488" spans="2:8" ht="20.25" x14ac:dyDescent="0.25">
      <c r="B488" s="9"/>
      <c r="C488" s="74"/>
      <c r="D488" s="99" t="s">
        <v>70</v>
      </c>
      <c r="E488" s="99"/>
      <c r="F488" s="99"/>
      <c r="G488" s="99"/>
      <c r="H488" s="38"/>
    </row>
    <row r="489" spans="2:8" x14ac:dyDescent="0.25">
      <c r="C489" s="34" t="s">
        <v>12</v>
      </c>
      <c r="D489" s="48">
        <v>3.5</v>
      </c>
      <c r="E489" s="44"/>
      <c r="F489" s="9"/>
    </row>
    <row r="490" spans="2:8" x14ac:dyDescent="0.25">
      <c r="C490" s="1" t="s">
        <v>9</v>
      </c>
      <c r="D490" s="49">
        <v>508</v>
      </c>
      <c r="E490" s="78" t="s">
        <v>16</v>
      </c>
      <c r="F490" s="79"/>
      <c r="G490" s="82">
        <f>D491/D490</f>
        <v>51.393307086614172</v>
      </c>
    </row>
    <row r="491" spans="2:8" x14ac:dyDescent="0.25">
      <c r="C491" s="1" t="s">
        <v>10</v>
      </c>
      <c r="D491" s="49">
        <v>26107.8</v>
      </c>
      <c r="E491" s="80"/>
      <c r="F491" s="81"/>
      <c r="G491" s="83"/>
    </row>
    <row r="492" spans="2:8" x14ac:dyDescent="0.25">
      <c r="C492" s="36"/>
      <c r="D492" s="37"/>
      <c r="E492" s="45"/>
    </row>
    <row r="493" spans="2:8" x14ac:dyDescent="0.3">
      <c r="C493" s="35" t="s">
        <v>7</v>
      </c>
      <c r="D493" s="50" t="s">
        <v>49</v>
      </c>
    </row>
    <row r="494" spans="2:8" x14ac:dyDescent="0.3">
      <c r="C494" s="35" t="s">
        <v>11</v>
      </c>
      <c r="D494" s="50" t="s">
        <v>41</v>
      </c>
    </row>
    <row r="495" spans="2:8" x14ac:dyDescent="0.3">
      <c r="C495" s="35" t="s">
        <v>13</v>
      </c>
      <c r="D495" s="59" t="s">
        <v>33</v>
      </c>
      <c r="E495" s="39"/>
    </row>
    <row r="496" spans="2:8" ht="24" thickBot="1" x14ac:dyDescent="0.3">
      <c r="C496" s="40"/>
      <c r="D496" s="40"/>
    </row>
    <row r="497" spans="2:8" ht="48" thickBot="1" x14ac:dyDescent="0.3">
      <c r="B497" s="84" t="s">
        <v>17</v>
      </c>
      <c r="C497" s="85"/>
      <c r="D497" s="22" t="s">
        <v>20</v>
      </c>
      <c r="E497" s="86" t="s">
        <v>22</v>
      </c>
      <c r="F497" s="87"/>
      <c r="G497" s="2" t="s">
        <v>21</v>
      </c>
    </row>
    <row r="498" spans="2:8" ht="24" thickBot="1" x14ac:dyDescent="0.3">
      <c r="B498" s="88" t="s">
        <v>35</v>
      </c>
      <c r="C498" s="89"/>
      <c r="D498" s="60">
        <v>50.01</v>
      </c>
      <c r="E498" s="51">
        <v>3.5</v>
      </c>
      <c r="F498" s="17" t="s">
        <v>24</v>
      </c>
      <c r="G498" s="25">
        <f t="shared" ref="G498:G505" si="13">D498*E498</f>
        <v>175.035</v>
      </c>
      <c r="H498" s="90"/>
    </row>
    <row r="499" spans="2:8" x14ac:dyDescent="0.25">
      <c r="B499" s="91" t="s">
        <v>18</v>
      </c>
      <c r="C499" s="92"/>
      <c r="D499" s="54">
        <v>97.44</v>
      </c>
      <c r="E499" s="52">
        <v>0.9</v>
      </c>
      <c r="F499" s="18" t="s">
        <v>25</v>
      </c>
      <c r="G499" s="26">
        <f t="shared" si="13"/>
        <v>87.695999999999998</v>
      </c>
      <c r="H499" s="90"/>
    </row>
    <row r="500" spans="2:8" ht="24" thickBot="1" x14ac:dyDescent="0.3">
      <c r="B500" s="93" t="s">
        <v>19</v>
      </c>
      <c r="C500" s="94"/>
      <c r="D500" s="57">
        <v>151.63</v>
      </c>
      <c r="E500" s="53">
        <v>0.9</v>
      </c>
      <c r="F500" s="19" t="s">
        <v>25</v>
      </c>
      <c r="G500" s="27">
        <f t="shared" si="13"/>
        <v>136.46700000000001</v>
      </c>
      <c r="H500" s="90"/>
    </row>
    <row r="501" spans="2:8" ht="24" thickBot="1" x14ac:dyDescent="0.3">
      <c r="B501" s="95" t="s">
        <v>27</v>
      </c>
      <c r="C501" s="96"/>
      <c r="D501" s="61"/>
      <c r="E501" s="61"/>
      <c r="F501" s="23" t="s">
        <v>24</v>
      </c>
      <c r="G501" s="28">
        <f t="shared" si="13"/>
        <v>0</v>
      </c>
      <c r="H501" s="90"/>
    </row>
    <row r="502" spans="2:8" x14ac:dyDescent="0.25">
      <c r="B502" s="91" t="s">
        <v>32</v>
      </c>
      <c r="C502" s="92"/>
      <c r="D502" s="54">
        <v>652.6</v>
      </c>
      <c r="E502" s="54">
        <v>7</v>
      </c>
      <c r="F502" s="18" t="s">
        <v>24</v>
      </c>
      <c r="G502" s="26">
        <f t="shared" si="13"/>
        <v>4568.2</v>
      </c>
      <c r="H502" s="90"/>
    </row>
    <row r="503" spans="2:8" x14ac:dyDescent="0.25">
      <c r="B503" s="97" t="s">
        <v>26</v>
      </c>
      <c r="C503" s="98"/>
      <c r="D503" s="62"/>
      <c r="E503" s="55"/>
      <c r="F503" s="20" t="s">
        <v>24</v>
      </c>
      <c r="G503" s="29">
        <f t="shared" si="13"/>
        <v>0</v>
      </c>
      <c r="H503" s="90"/>
    </row>
    <row r="504" spans="2:8" x14ac:dyDescent="0.25">
      <c r="B504" s="97" t="s">
        <v>28</v>
      </c>
      <c r="C504" s="98"/>
      <c r="D504" s="63">
        <v>5438.99</v>
      </c>
      <c r="E504" s="56">
        <v>3.5</v>
      </c>
      <c r="F504" s="20" t="s">
        <v>24</v>
      </c>
      <c r="G504" s="29">
        <f t="shared" si="13"/>
        <v>19036.465</v>
      </c>
      <c r="H504" s="90"/>
    </row>
    <row r="505" spans="2:8" x14ac:dyDescent="0.25">
      <c r="B505" s="97" t="s">
        <v>29</v>
      </c>
      <c r="C505" s="98"/>
      <c r="D505" s="63">
        <v>1672.77</v>
      </c>
      <c r="E505" s="56">
        <v>3.5</v>
      </c>
      <c r="F505" s="20" t="s">
        <v>24</v>
      </c>
      <c r="G505" s="29">
        <f t="shared" si="13"/>
        <v>5854.6949999999997</v>
      </c>
      <c r="H505" s="90"/>
    </row>
    <row r="506" spans="2:8" x14ac:dyDescent="0.25">
      <c r="B506" s="97" t="s">
        <v>31</v>
      </c>
      <c r="C506" s="98"/>
      <c r="D506" s="63">
        <v>548.24</v>
      </c>
      <c r="E506" s="56">
        <v>3.5</v>
      </c>
      <c r="F506" s="20" t="s">
        <v>24</v>
      </c>
      <c r="G506" s="29">
        <f>D506*E506</f>
        <v>1918.8400000000001</v>
      </c>
      <c r="H506" s="90"/>
    </row>
    <row r="507" spans="2:8" ht="24" thickBot="1" x14ac:dyDescent="0.3">
      <c r="B507" s="93" t="s">
        <v>30</v>
      </c>
      <c r="C507" s="94"/>
      <c r="D507" s="64">
        <v>340.74</v>
      </c>
      <c r="E507" s="57">
        <v>35</v>
      </c>
      <c r="F507" s="19" t="s">
        <v>24</v>
      </c>
      <c r="G507" s="30">
        <f>D507*E507</f>
        <v>11925.9</v>
      </c>
      <c r="H507" s="90"/>
    </row>
    <row r="508" spans="2:8" x14ac:dyDescent="0.25">
      <c r="C508" s="3"/>
      <c r="D508" s="3"/>
      <c r="E508" s="4"/>
      <c r="F508" s="4"/>
      <c r="H508" s="41"/>
    </row>
    <row r="509" spans="2:8" ht="25.5" x14ac:dyDescent="0.25">
      <c r="C509" s="13" t="s">
        <v>14</v>
      </c>
      <c r="D509" s="6"/>
    </row>
    <row r="510" spans="2:8" ht="20.25" x14ac:dyDescent="0.25">
      <c r="C510" s="67" t="s">
        <v>6</v>
      </c>
      <c r="D510" s="65" t="s">
        <v>0</v>
      </c>
      <c r="E510" s="8">
        <f>IF(G498&gt;0, ROUND((G498+D491)/D491,2), 0)</f>
        <v>1.01</v>
      </c>
      <c r="F510" s="8"/>
      <c r="G510" s="9"/>
      <c r="H510" s="7"/>
    </row>
    <row r="511" spans="2:8" x14ac:dyDescent="0.25">
      <c r="C511" s="67"/>
      <c r="D511" s="65" t="s">
        <v>1</v>
      </c>
      <c r="E511" s="8">
        <f>IF(SUM(G499:G500)&gt;0,ROUND((G499+G500+D491)/D491,2),0)</f>
        <v>1.01</v>
      </c>
      <c r="F511" s="8"/>
      <c r="G511" s="10"/>
      <c r="H511" s="42"/>
    </row>
    <row r="512" spans="2:8" x14ac:dyDescent="0.25">
      <c r="C512" s="67"/>
      <c r="D512" s="65" t="s">
        <v>2</v>
      </c>
      <c r="E512" s="8">
        <f>IF(G501&gt;0,ROUND((G501+D491)/D491,2),0)</f>
        <v>0</v>
      </c>
      <c r="F512" s="11"/>
      <c r="G512" s="10"/>
    </row>
    <row r="513" spans="2:8" x14ac:dyDescent="0.25">
      <c r="C513" s="67"/>
      <c r="D513" s="12" t="s">
        <v>3</v>
      </c>
      <c r="E513" s="31">
        <f>IF(SUM(G502:G507)&gt;0,ROUND((SUM(G502:G507)+D491)/D491,2),0)</f>
        <v>2.66</v>
      </c>
      <c r="F513" s="9"/>
      <c r="G513" s="10"/>
    </row>
    <row r="514" spans="2:8" ht="25.5" x14ac:dyDescent="0.25">
      <c r="D514" s="32" t="s">
        <v>4</v>
      </c>
      <c r="E514" s="33">
        <f>SUM(E510:E513)-IF(VALUE(COUNTIF(E510:E513,"&gt;0"))=4,3,0)-IF(VALUE(COUNTIF(E510:E513,"&gt;0"))=3,2,0)-IF(VALUE(COUNTIF(E510:E513,"&gt;0"))=2,1,0)</f>
        <v>2.6799999999999997</v>
      </c>
      <c r="F514" s="24"/>
    </row>
    <row r="515" spans="2:8" x14ac:dyDescent="0.25">
      <c r="E515" s="14"/>
    </row>
    <row r="516" spans="2:8" ht="25.5" x14ac:dyDescent="0.35">
      <c r="B516" s="21"/>
      <c r="C516" s="15" t="s">
        <v>23</v>
      </c>
      <c r="D516" s="68">
        <f>E514*D491</f>
        <v>69968.903999999995</v>
      </c>
      <c r="E516" s="68"/>
    </row>
    <row r="517" spans="2:8" ht="20.25" x14ac:dyDescent="0.3">
      <c r="C517" s="16" t="s">
        <v>8</v>
      </c>
      <c r="D517" s="69">
        <f>D516/D490</f>
        <v>137.73406299212598</v>
      </c>
      <c r="E517" s="69"/>
      <c r="G517" s="7"/>
      <c r="H517" s="43"/>
    </row>
    <row r="519" spans="2:8" ht="60.75" x14ac:dyDescent="0.8">
      <c r="B519" s="70" t="s">
        <v>96</v>
      </c>
      <c r="C519" s="70"/>
      <c r="D519" s="70"/>
      <c r="E519" s="70"/>
      <c r="F519" s="70"/>
      <c r="G519" s="70"/>
      <c r="H519" s="70"/>
    </row>
    <row r="520" spans="2:8" x14ac:dyDescent="0.25">
      <c r="B520" s="71" t="s">
        <v>36</v>
      </c>
      <c r="C520" s="71"/>
      <c r="D520" s="71"/>
      <c r="E520" s="71"/>
      <c r="F520" s="71"/>
      <c r="G520" s="71"/>
    </row>
    <row r="521" spans="2:8" x14ac:dyDescent="0.25">
      <c r="C521" s="66"/>
      <c r="G521" s="7"/>
    </row>
    <row r="522" spans="2:8" ht="25.5" x14ac:dyDescent="0.25">
      <c r="C522" s="13" t="s">
        <v>5</v>
      </c>
      <c r="D522" s="6"/>
    </row>
    <row r="523" spans="2:8" ht="20.25" x14ac:dyDescent="0.25">
      <c r="B523" s="9"/>
      <c r="C523" s="72" t="s">
        <v>15</v>
      </c>
      <c r="D523" s="99" t="s">
        <v>37</v>
      </c>
      <c r="E523" s="99"/>
      <c r="F523" s="99"/>
      <c r="G523" s="99"/>
      <c r="H523" s="38"/>
    </row>
    <row r="524" spans="2:8" ht="20.25" x14ac:dyDescent="0.25">
      <c r="B524" s="9"/>
      <c r="C524" s="73"/>
      <c r="D524" s="99" t="s">
        <v>40</v>
      </c>
      <c r="E524" s="99"/>
      <c r="F524" s="99"/>
      <c r="G524" s="99"/>
      <c r="H524" s="38"/>
    </row>
    <row r="525" spans="2:8" ht="20.25" x14ac:dyDescent="0.25">
      <c r="B525" s="9"/>
      <c r="C525" s="74"/>
      <c r="D525" s="99" t="s">
        <v>71</v>
      </c>
      <c r="E525" s="99"/>
      <c r="F525" s="99"/>
      <c r="G525" s="99"/>
      <c r="H525" s="38"/>
    </row>
    <row r="526" spans="2:8" x14ac:dyDescent="0.25">
      <c r="C526" s="34" t="s">
        <v>12</v>
      </c>
      <c r="D526" s="48">
        <v>4</v>
      </c>
      <c r="E526" s="44"/>
      <c r="F526" s="9"/>
    </row>
    <row r="527" spans="2:8" x14ac:dyDescent="0.25">
      <c r="C527" s="1" t="s">
        <v>9</v>
      </c>
      <c r="D527" s="49">
        <v>561</v>
      </c>
      <c r="E527" s="78" t="s">
        <v>16</v>
      </c>
      <c r="F527" s="79"/>
      <c r="G527" s="82">
        <f>D528/D527</f>
        <v>34.355080213903747</v>
      </c>
    </row>
    <row r="528" spans="2:8" x14ac:dyDescent="0.25">
      <c r="C528" s="1" t="s">
        <v>10</v>
      </c>
      <c r="D528" s="49">
        <v>19273.2</v>
      </c>
      <c r="E528" s="80"/>
      <c r="F528" s="81"/>
      <c r="G528" s="83"/>
    </row>
    <row r="529" spans="2:8" x14ac:dyDescent="0.25">
      <c r="C529" s="36"/>
      <c r="D529" s="37"/>
      <c r="E529" s="45"/>
    </row>
    <row r="530" spans="2:8" x14ac:dyDescent="0.3">
      <c r="C530" s="35" t="s">
        <v>7</v>
      </c>
      <c r="D530" s="50" t="s">
        <v>72</v>
      </c>
    </row>
    <row r="531" spans="2:8" x14ac:dyDescent="0.3">
      <c r="C531" s="35" t="s">
        <v>11</v>
      </c>
      <c r="D531" s="50" t="s">
        <v>41</v>
      </c>
    </row>
    <row r="532" spans="2:8" x14ac:dyDescent="0.3">
      <c r="C532" s="35" t="s">
        <v>13</v>
      </c>
      <c r="D532" s="59" t="s">
        <v>33</v>
      </c>
      <c r="E532" s="39"/>
    </row>
    <row r="533" spans="2:8" ht="24" thickBot="1" x14ac:dyDescent="0.3">
      <c r="C533" s="40"/>
      <c r="D533" s="40"/>
    </row>
    <row r="534" spans="2:8" ht="48" thickBot="1" x14ac:dyDescent="0.3">
      <c r="B534" s="84" t="s">
        <v>17</v>
      </c>
      <c r="C534" s="85"/>
      <c r="D534" s="22" t="s">
        <v>20</v>
      </c>
      <c r="E534" s="86" t="s">
        <v>22</v>
      </c>
      <c r="F534" s="87"/>
      <c r="G534" s="2" t="s">
        <v>21</v>
      </c>
    </row>
    <row r="535" spans="2:8" ht="24" thickBot="1" x14ac:dyDescent="0.3">
      <c r="B535" s="88" t="s">
        <v>35</v>
      </c>
      <c r="C535" s="89"/>
      <c r="D535" s="60">
        <v>50.01</v>
      </c>
      <c r="E535" s="51">
        <v>4</v>
      </c>
      <c r="F535" s="17" t="s">
        <v>24</v>
      </c>
      <c r="G535" s="25">
        <f t="shared" ref="G535:G542" si="14">D535*E535</f>
        <v>200.04</v>
      </c>
      <c r="H535" s="90"/>
    </row>
    <row r="536" spans="2:8" x14ac:dyDescent="0.25">
      <c r="B536" s="91" t="s">
        <v>18</v>
      </c>
      <c r="C536" s="92"/>
      <c r="D536" s="54">
        <v>97.44</v>
      </c>
      <c r="E536" s="52">
        <v>1</v>
      </c>
      <c r="F536" s="18" t="s">
        <v>25</v>
      </c>
      <c r="G536" s="26">
        <f t="shared" si="14"/>
        <v>97.44</v>
      </c>
      <c r="H536" s="90"/>
    </row>
    <row r="537" spans="2:8" ht="24" thickBot="1" x14ac:dyDescent="0.3">
      <c r="B537" s="93" t="s">
        <v>19</v>
      </c>
      <c r="C537" s="94"/>
      <c r="D537" s="57">
        <v>151.63</v>
      </c>
      <c r="E537" s="53">
        <v>1</v>
      </c>
      <c r="F537" s="19" t="s">
        <v>25</v>
      </c>
      <c r="G537" s="27">
        <f t="shared" si="14"/>
        <v>151.63</v>
      </c>
      <c r="H537" s="90"/>
    </row>
    <row r="538" spans="2:8" ht="24" thickBot="1" x14ac:dyDescent="0.3">
      <c r="B538" s="95" t="s">
        <v>27</v>
      </c>
      <c r="C538" s="96"/>
      <c r="D538" s="61"/>
      <c r="E538" s="61"/>
      <c r="F538" s="23" t="s">
        <v>24</v>
      </c>
      <c r="G538" s="28">
        <f t="shared" si="14"/>
        <v>0</v>
      </c>
      <c r="H538" s="90"/>
    </row>
    <row r="539" spans="2:8" x14ac:dyDescent="0.25">
      <c r="B539" s="91" t="s">
        <v>32</v>
      </c>
      <c r="C539" s="92"/>
      <c r="D539" s="54">
        <v>652.6</v>
      </c>
      <c r="E539" s="54">
        <v>8</v>
      </c>
      <c r="F539" s="18" t="s">
        <v>24</v>
      </c>
      <c r="G539" s="26">
        <f t="shared" si="14"/>
        <v>5220.8</v>
      </c>
      <c r="H539" s="90"/>
    </row>
    <row r="540" spans="2:8" x14ac:dyDescent="0.25">
      <c r="B540" s="97" t="s">
        <v>26</v>
      </c>
      <c r="C540" s="98"/>
      <c r="D540" s="62"/>
      <c r="E540" s="55"/>
      <c r="F540" s="20" t="s">
        <v>24</v>
      </c>
      <c r="G540" s="29">
        <f t="shared" si="14"/>
        <v>0</v>
      </c>
      <c r="H540" s="90"/>
    </row>
    <row r="541" spans="2:8" x14ac:dyDescent="0.25">
      <c r="B541" s="97" t="s">
        <v>28</v>
      </c>
      <c r="C541" s="98"/>
      <c r="D541" s="63">
        <v>5438.99</v>
      </c>
      <c r="E541" s="56">
        <v>4</v>
      </c>
      <c r="F541" s="20" t="s">
        <v>24</v>
      </c>
      <c r="G541" s="29">
        <f t="shared" si="14"/>
        <v>21755.96</v>
      </c>
      <c r="H541" s="90"/>
    </row>
    <row r="542" spans="2:8" x14ac:dyDescent="0.25">
      <c r="B542" s="97" t="s">
        <v>29</v>
      </c>
      <c r="C542" s="98"/>
      <c r="D542" s="63">
        <v>1672.77</v>
      </c>
      <c r="E542" s="56">
        <v>4</v>
      </c>
      <c r="F542" s="20" t="s">
        <v>24</v>
      </c>
      <c r="G542" s="29">
        <f t="shared" si="14"/>
        <v>6691.08</v>
      </c>
      <c r="H542" s="90"/>
    </row>
    <row r="543" spans="2:8" x14ac:dyDescent="0.25">
      <c r="B543" s="97" t="s">
        <v>31</v>
      </c>
      <c r="C543" s="98"/>
      <c r="D543" s="63">
        <v>548.24</v>
      </c>
      <c r="E543" s="56">
        <v>4</v>
      </c>
      <c r="F543" s="20" t="s">
        <v>24</v>
      </c>
      <c r="G543" s="29">
        <f>D543*E543</f>
        <v>2192.96</v>
      </c>
      <c r="H543" s="90"/>
    </row>
    <row r="544" spans="2:8" ht="24" thickBot="1" x14ac:dyDescent="0.3">
      <c r="B544" s="93" t="s">
        <v>30</v>
      </c>
      <c r="C544" s="94"/>
      <c r="D544" s="64">
        <v>340.74</v>
      </c>
      <c r="E544" s="57">
        <v>40</v>
      </c>
      <c r="F544" s="19" t="s">
        <v>24</v>
      </c>
      <c r="G544" s="30">
        <f>D544*E544</f>
        <v>13629.6</v>
      </c>
      <c r="H544" s="90"/>
    </row>
    <row r="545" spans="2:8" x14ac:dyDescent="0.25">
      <c r="C545" s="3"/>
      <c r="D545" s="3"/>
      <c r="E545" s="4"/>
      <c r="F545" s="4"/>
      <c r="H545" s="41"/>
    </row>
    <row r="546" spans="2:8" ht="25.5" x14ac:dyDescent="0.25">
      <c r="C546" s="13" t="s">
        <v>14</v>
      </c>
      <c r="D546" s="6"/>
    </row>
    <row r="547" spans="2:8" ht="20.25" x14ac:dyDescent="0.25">
      <c r="C547" s="67" t="s">
        <v>6</v>
      </c>
      <c r="D547" s="65" t="s">
        <v>0</v>
      </c>
      <c r="E547" s="8">
        <f>IF(G535&gt;0, ROUND((G535+D528)/D528,2), 0)</f>
        <v>1.01</v>
      </c>
      <c r="F547" s="8"/>
      <c r="G547" s="9"/>
      <c r="H547" s="7"/>
    </row>
    <row r="548" spans="2:8" x14ac:dyDescent="0.25">
      <c r="C548" s="67"/>
      <c r="D548" s="65" t="s">
        <v>1</v>
      </c>
      <c r="E548" s="8">
        <f>IF(SUM(G536:G537)&gt;0,ROUND((G536+G537+D528)/D528,2),0)</f>
        <v>1.01</v>
      </c>
      <c r="F548" s="8"/>
      <c r="G548" s="10"/>
      <c r="H548" s="42"/>
    </row>
    <row r="549" spans="2:8" x14ac:dyDescent="0.25">
      <c r="C549" s="67"/>
      <c r="D549" s="65" t="s">
        <v>2</v>
      </c>
      <c r="E549" s="8">
        <f>IF(G538&gt;0,ROUND((G538+D528)/D528,2),0)</f>
        <v>0</v>
      </c>
      <c r="F549" s="11"/>
      <c r="G549" s="10"/>
    </row>
    <row r="550" spans="2:8" x14ac:dyDescent="0.25">
      <c r="C550" s="67"/>
      <c r="D550" s="12" t="s">
        <v>3</v>
      </c>
      <c r="E550" s="31">
        <f>IF(SUM(G539:G544)&gt;0,ROUND((SUM(G539:G544)+D528)/D528,2),0)</f>
        <v>3.57</v>
      </c>
      <c r="F550" s="9"/>
      <c r="G550" s="10"/>
    </row>
    <row r="551" spans="2:8" ht="25.5" x14ac:dyDescent="0.25">
      <c r="D551" s="32" t="s">
        <v>4</v>
      </c>
      <c r="E551" s="33">
        <f>SUM(E547:E550)-IF(VALUE(COUNTIF(E547:E550,"&gt;0"))=4,3,0)-IF(VALUE(COUNTIF(E547:E550,"&gt;0"))=3,2,0)-IF(VALUE(COUNTIF(E547:E550,"&gt;0"))=2,1,0)</f>
        <v>3.59</v>
      </c>
      <c r="F551" s="24"/>
    </row>
    <row r="552" spans="2:8" x14ac:dyDescent="0.25">
      <c r="E552" s="14"/>
    </row>
    <row r="553" spans="2:8" ht="25.5" x14ac:dyDescent="0.35">
      <c r="B553" s="21"/>
      <c r="C553" s="15" t="s">
        <v>23</v>
      </c>
      <c r="D553" s="68">
        <f>E551*D528</f>
        <v>69190.788</v>
      </c>
      <c r="E553" s="68"/>
    </row>
    <row r="554" spans="2:8" ht="20.25" x14ac:dyDescent="0.3">
      <c r="C554" s="16" t="s">
        <v>8</v>
      </c>
      <c r="D554" s="69">
        <f>D553/D527</f>
        <v>123.33473796791444</v>
      </c>
      <c r="E554" s="69"/>
      <c r="G554" s="7"/>
      <c r="H554" s="43"/>
    </row>
    <row r="556" spans="2:8" ht="60.75" x14ac:dyDescent="0.8">
      <c r="B556" s="70" t="s">
        <v>97</v>
      </c>
      <c r="C556" s="70"/>
      <c r="D556" s="70"/>
      <c r="E556" s="70"/>
      <c r="F556" s="70"/>
      <c r="G556" s="70"/>
      <c r="H556" s="70"/>
    </row>
    <row r="557" spans="2:8" x14ac:dyDescent="0.25">
      <c r="B557" s="71" t="s">
        <v>36</v>
      </c>
      <c r="C557" s="71"/>
      <c r="D557" s="71"/>
      <c r="E557" s="71"/>
      <c r="F557" s="71"/>
      <c r="G557" s="71"/>
    </row>
    <row r="558" spans="2:8" x14ac:dyDescent="0.25">
      <c r="C558" s="66"/>
      <c r="G558" s="7"/>
    </row>
    <row r="559" spans="2:8" ht="25.5" x14ac:dyDescent="0.25">
      <c r="C559" s="13" t="s">
        <v>5</v>
      </c>
      <c r="D559" s="6"/>
    </row>
    <row r="560" spans="2:8" ht="20.25" x14ac:dyDescent="0.25">
      <c r="B560" s="9"/>
      <c r="C560" s="72" t="s">
        <v>15</v>
      </c>
      <c r="D560" s="99" t="s">
        <v>37</v>
      </c>
      <c r="E560" s="99"/>
      <c r="F560" s="99"/>
      <c r="G560" s="99"/>
      <c r="H560" s="38"/>
    </row>
    <row r="561" spans="2:8" ht="20.25" x14ac:dyDescent="0.25">
      <c r="B561" s="9"/>
      <c r="C561" s="73"/>
      <c r="D561" s="99" t="s">
        <v>62</v>
      </c>
      <c r="E561" s="99"/>
      <c r="F561" s="99"/>
      <c r="G561" s="99"/>
      <c r="H561" s="38"/>
    </row>
    <row r="562" spans="2:8" ht="20.25" x14ac:dyDescent="0.25">
      <c r="B562" s="9"/>
      <c r="C562" s="74"/>
      <c r="D562" s="99" t="s">
        <v>73</v>
      </c>
      <c r="E562" s="99"/>
      <c r="F562" s="99"/>
      <c r="G562" s="99"/>
      <c r="H562" s="38"/>
    </row>
    <row r="563" spans="2:8" x14ac:dyDescent="0.25">
      <c r="C563" s="34" t="s">
        <v>12</v>
      </c>
      <c r="D563" s="48">
        <v>4</v>
      </c>
      <c r="E563" s="44"/>
      <c r="F563" s="9"/>
    </row>
    <row r="564" spans="2:8" x14ac:dyDescent="0.25">
      <c r="C564" s="1" t="s">
        <v>9</v>
      </c>
      <c r="D564" s="49">
        <v>870</v>
      </c>
      <c r="E564" s="78" t="s">
        <v>16</v>
      </c>
      <c r="F564" s="79"/>
      <c r="G564" s="82">
        <f>D565/D564</f>
        <v>76.011494252873561</v>
      </c>
    </row>
    <row r="565" spans="2:8" x14ac:dyDescent="0.25">
      <c r="C565" s="1" t="s">
        <v>10</v>
      </c>
      <c r="D565" s="49">
        <v>66130</v>
      </c>
      <c r="E565" s="80"/>
      <c r="F565" s="81"/>
      <c r="G565" s="83"/>
    </row>
    <row r="566" spans="2:8" x14ac:dyDescent="0.25">
      <c r="C566" s="36"/>
      <c r="D566" s="37"/>
      <c r="E566" s="45"/>
    </row>
    <row r="567" spans="2:8" x14ac:dyDescent="0.3">
      <c r="C567" s="35" t="s">
        <v>7</v>
      </c>
      <c r="D567" s="50" t="s">
        <v>67</v>
      </c>
    </row>
    <row r="568" spans="2:8" x14ac:dyDescent="0.3">
      <c r="C568" s="35" t="s">
        <v>11</v>
      </c>
      <c r="D568" s="50" t="s">
        <v>38</v>
      </c>
    </row>
    <row r="569" spans="2:8" x14ac:dyDescent="0.3">
      <c r="C569" s="35" t="s">
        <v>13</v>
      </c>
      <c r="D569" s="59" t="s">
        <v>33</v>
      </c>
      <c r="E569" s="39"/>
    </row>
    <row r="570" spans="2:8" ht="24" thickBot="1" x14ac:dyDescent="0.3">
      <c r="C570" s="40"/>
      <c r="D570" s="40"/>
    </row>
    <row r="571" spans="2:8" ht="48" thickBot="1" x14ac:dyDescent="0.3">
      <c r="B571" s="84" t="s">
        <v>17</v>
      </c>
      <c r="C571" s="85"/>
      <c r="D571" s="22" t="s">
        <v>20</v>
      </c>
      <c r="E571" s="86" t="s">
        <v>22</v>
      </c>
      <c r="F571" s="87"/>
      <c r="G571" s="2" t="s">
        <v>21</v>
      </c>
    </row>
    <row r="572" spans="2:8" ht="24" thickBot="1" x14ac:dyDescent="0.3">
      <c r="B572" s="88" t="s">
        <v>35</v>
      </c>
      <c r="C572" s="89"/>
      <c r="D572" s="60">
        <v>50.01</v>
      </c>
      <c r="E572" s="51">
        <v>4</v>
      </c>
      <c r="F572" s="17" t="s">
        <v>24</v>
      </c>
      <c r="G572" s="25">
        <f t="shared" ref="G572:G579" si="15">D572*E572</f>
        <v>200.04</v>
      </c>
      <c r="H572" s="90"/>
    </row>
    <row r="573" spans="2:8" x14ac:dyDescent="0.25">
      <c r="B573" s="91" t="s">
        <v>18</v>
      </c>
      <c r="C573" s="92"/>
      <c r="D573" s="54">
        <v>97.44</v>
      </c>
      <c r="E573" s="52">
        <v>0.9</v>
      </c>
      <c r="F573" s="18" t="s">
        <v>25</v>
      </c>
      <c r="G573" s="26">
        <f t="shared" si="15"/>
        <v>87.695999999999998</v>
      </c>
      <c r="H573" s="90"/>
    </row>
    <row r="574" spans="2:8" ht="24" thickBot="1" x14ac:dyDescent="0.3">
      <c r="B574" s="93" t="s">
        <v>19</v>
      </c>
      <c r="C574" s="94"/>
      <c r="D574" s="57">
        <v>151.63</v>
      </c>
      <c r="E574" s="53">
        <v>0.9</v>
      </c>
      <c r="F574" s="19" t="s">
        <v>25</v>
      </c>
      <c r="G574" s="27">
        <f t="shared" si="15"/>
        <v>136.46700000000001</v>
      </c>
      <c r="H574" s="90"/>
    </row>
    <row r="575" spans="2:8" ht="24" thickBot="1" x14ac:dyDescent="0.3">
      <c r="B575" s="95" t="s">
        <v>27</v>
      </c>
      <c r="C575" s="96"/>
      <c r="D575" s="61"/>
      <c r="E575" s="61"/>
      <c r="F575" s="23" t="s">
        <v>24</v>
      </c>
      <c r="G575" s="28">
        <f t="shared" si="15"/>
        <v>0</v>
      </c>
      <c r="H575" s="90"/>
    </row>
    <row r="576" spans="2:8" x14ac:dyDescent="0.25">
      <c r="B576" s="91" t="s">
        <v>32</v>
      </c>
      <c r="C576" s="92"/>
      <c r="D576" s="54">
        <v>652.6</v>
      </c>
      <c r="E576" s="54">
        <v>8</v>
      </c>
      <c r="F576" s="18" t="s">
        <v>24</v>
      </c>
      <c r="G576" s="26">
        <f t="shared" si="15"/>
        <v>5220.8</v>
      </c>
      <c r="H576" s="90"/>
    </row>
    <row r="577" spans="2:8" x14ac:dyDescent="0.25">
      <c r="B577" s="97" t="s">
        <v>26</v>
      </c>
      <c r="C577" s="98"/>
      <c r="D577" s="62"/>
      <c r="E577" s="55"/>
      <c r="F577" s="20" t="s">
        <v>24</v>
      </c>
      <c r="G577" s="29">
        <f t="shared" si="15"/>
        <v>0</v>
      </c>
      <c r="H577" s="90"/>
    </row>
    <row r="578" spans="2:8" x14ac:dyDescent="0.25">
      <c r="B578" s="97" t="s">
        <v>28</v>
      </c>
      <c r="C578" s="98"/>
      <c r="D578" s="63">
        <v>5438.99</v>
      </c>
      <c r="E578" s="56">
        <v>4</v>
      </c>
      <c r="F578" s="20" t="s">
        <v>24</v>
      </c>
      <c r="G578" s="29">
        <f t="shared" si="15"/>
        <v>21755.96</v>
      </c>
      <c r="H578" s="90"/>
    </row>
    <row r="579" spans="2:8" x14ac:dyDescent="0.25">
      <c r="B579" s="97" t="s">
        <v>29</v>
      </c>
      <c r="C579" s="98"/>
      <c r="D579" s="63">
        <v>1672.77</v>
      </c>
      <c r="E579" s="56">
        <v>4</v>
      </c>
      <c r="F579" s="20" t="s">
        <v>24</v>
      </c>
      <c r="G579" s="29">
        <f t="shared" si="15"/>
        <v>6691.08</v>
      </c>
      <c r="H579" s="90"/>
    </row>
    <row r="580" spans="2:8" x14ac:dyDescent="0.25">
      <c r="B580" s="97" t="s">
        <v>31</v>
      </c>
      <c r="C580" s="98"/>
      <c r="D580" s="63">
        <v>548.24</v>
      </c>
      <c r="E580" s="56">
        <v>4</v>
      </c>
      <c r="F580" s="20" t="s">
        <v>24</v>
      </c>
      <c r="G580" s="29">
        <f>D580*E580</f>
        <v>2192.96</v>
      </c>
      <c r="H580" s="90"/>
    </row>
    <row r="581" spans="2:8" ht="24" thickBot="1" x14ac:dyDescent="0.3">
      <c r="B581" s="93" t="s">
        <v>30</v>
      </c>
      <c r="C581" s="94"/>
      <c r="D581" s="64">
        <v>340.74</v>
      </c>
      <c r="E581" s="57">
        <v>40</v>
      </c>
      <c r="F581" s="19" t="s">
        <v>24</v>
      </c>
      <c r="G581" s="30">
        <f>D581*E581</f>
        <v>13629.6</v>
      </c>
      <c r="H581" s="90"/>
    </row>
    <row r="582" spans="2:8" x14ac:dyDescent="0.25">
      <c r="C582" s="3"/>
      <c r="D582" s="3"/>
      <c r="E582" s="4"/>
      <c r="F582" s="4"/>
      <c r="H582" s="41"/>
    </row>
    <row r="583" spans="2:8" ht="25.5" x14ac:dyDescent="0.25">
      <c r="C583" s="13" t="s">
        <v>14</v>
      </c>
      <c r="D583" s="6"/>
    </row>
    <row r="584" spans="2:8" ht="20.25" x14ac:dyDescent="0.25">
      <c r="C584" s="67" t="s">
        <v>6</v>
      </c>
      <c r="D584" s="65" t="s">
        <v>0</v>
      </c>
      <c r="E584" s="8">
        <f>IF(G572&gt;0, ROUND((G572+D565)/D565,2), 0)</f>
        <v>1</v>
      </c>
      <c r="F584" s="8"/>
      <c r="G584" s="9"/>
      <c r="H584" s="7"/>
    </row>
    <row r="585" spans="2:8" x14ac:dyDescent="0.25">
      <c r="C585" s="67"/>
      <c r="D585" s="65" t="s">
        <v>1</v>
      </c>
      <c r="E585" s="8">
        <f>IF(SUM(G573:G574)&gt;0,ROUND((G573+G574+D565)/D565,2),0)</f>
        <v>1</v>
      </c>
      <c r="F585" s="8"/>
      <c r="G585" s="10"/>
      <c r="H585" s="42"/>
    </row>
    <row r="586" spans="2:8" x14ac:dyDescent="0.25">
      <c r="C586" s="67"/>
      <c r="D586" s="65" t="s">
        <v>2</v>
      </c>
      <c r="E586" s="8">
        <f>IF(G575&gt;0,ROUND((G575+D565)/D565,2),0)</f>
        <v>0</v>
      </c>
      <c r="F586" s="11"/>
      <c r="G586" s="10"/>
    </row>
    <row r="587" spans="2:8" x14ac:dyDescent="0.25">
      <c r="C587" s="67"/>
      <c r="D587" s="12" t="s">
        <v>3</v>
      </c>
      <c r="E587" s="31">
        <f>IF(SUM(G576:G581)&gt;0,ROUND((SUM(G576:G581)+D565)/D565,2),0)</f>
        <v>1.75</v>
      </c>
      <c r="F587" s="9"/>
      <c r="G587" s="10"/>
    </row>
    <row r="588" spans="2:8" ht="25.5" x14ac:dyDescent="0.25">
      <c r="D588" s="32" t="s">
        <v>4</v>
      </c>
      <c r="E588" s="33">
        <f>SUM(E584:E587)-IF(VALUE(COUNTIF(E584:E587,"&gt;0"))=4,3,0)-IF(VALUE(COUNTIF(E584:E587,"&gt;0"))=3,2,0)-IF(VALUE(COUNTIF(E584:E587,"&gt;0"))=2,1,0)</f>
        <v>1.75</v>
      </c>
      <c r="F588" s="24"/>
    </row>
    <row r="589" spans="2:8" x14ac:dyDescent="0.25">
      <c r="E589" s="14"/>
    </row>
    <row r="590" spans="2:8" ht="25.5" x14ac:dyDescent="0.35">
      <c r="B590" s="21"/>
      <c r="C590" s="15" t="s">
        <v>23</v>
      </c>
      <c r="D590" s="68">
        <f>E588*D565</f>
        <v>115727.5</v>
      </c>
      <c r="E590" s="68"/>
    </row>
    <row r="591" spans="2:8" ht="20.25" x14ac:dyDescent="0.3">
      <c r="C591" s="16" t="s">
        <v>8</v>
      </c>
      <c r="D591" s="69">
        <f>D590/D564</f>
        <v>133.02011494252875</v>
      </c>
      <c r="E591" s="69"/>
      <c r="G591" s="7"/>
      <c r="H591" s="43"/>
    </row>
    <row r="593" spans="2:8" ht="60.75" x14ac:dyDescent="0.8">
      <c r="B593" s="70" t="s">
        <v>98</v>
      </c>
      <c r="C593" s="70"/>
      <c r="D593" s="70"/>
      <c r="E593" s="70"/>
      <c r="F593" s="70"/>
      <c r="G593" s="70"/>
      <c r="H593" s="70"/>
    </row>
    <row r="594" spans="2:8" x14ac:dyDescent="0.25">
      <c r="B594" s="71" t="s">
        <v>36</v>
      </c>
      <c r="C594" s="71"/>
      <c r="D594" s="71"/>
      <c r="E594" s="71"/>
      <c r="F594" s="71"/>
      <c r="G594" s="71"/>
    </row>
    <row r="595" spans="2:8" x14ac:dyDescent="0.25">
      <c r="C595" s="66"/>
      <c r="G595" s="7"/>
    </row>
    <row r="596" spans="2:8" ht="25.5" x14ac:dyDescent="0.25">
      <c r="C596" s="13" t="s">
        <v>5</v>
      </c>
      <c r="D596" s="6"/>
    </row>
    <row r="597" spans="2:8" ht="20.25" x14ac:dyDescent="0.25">
      <c r="B597" s="9"/>
      <c r="C597" s="72" t="s">
        <v>15</v>
      </c>
      <c r="D597" s="99" t="s">
        <v>37</v>
      </c>
      <c r="E597" s="99"/>
      <c r="F597" s="99"/>
      <c r="G597" s="99"/>
      <c r="H597" s="38"/>
    </row>
    <row r="598" spans="2:8" ht="20.25" x14ac:dyDescent="0.25">
      <c r="B598" s="9"/>
      <c r="C598" s="73"/>
      <c r="D598" s="99" t="s">
        <v>62</v>
      </c>
      <c r="E598" s="99"/>
      <c r="F598" s="99"/>
      <c r="G598" s="99"/>
      <c r="H598" s="38"/>
    </row>
    <row r="599" spans="2:8" ht="20.25" x14ac:dyDescent="0.25">
      <c r="B599" s="9"/>
      <c r="C599" s="74"/>
      <c r="D599" s="99" t="s">
        <v>74</v>
      </c>
      <c r="E599" s="99"/>
      <c r="F599" s="99"/>
      <c r="G599" s="99"/>
      <c r="H599" s="38"/>
    </row>
    <row r="600" spans="2:8" x14ac:dyDescent="0.25">
      <c r="C600" s="34" t="s">
        <v>12</v>
      </c>
      <c r="D600" s="48">
        <v>2.4</v>
      </c>
      <c r="E600" s="44"/>
      <c r="F600" s="9"/>
    </row>
    <row r="601" spans="2:8" x14ac:dyDescent="0.25">
      <c r="C601" s="1" t="s">
        <v>9</v>
      </c>
      <c r="D601" s="49">
        <v>503</v>
      </c>
      <c r="E601" s="78" t="s">
        <v>16</v>
      </c>
      <c r="F601" s="79"/>
      <c r="G601" s="82">
        <f>D602/D601</f>
        <v>70.524055666003974</v>
      </c>
    </row>
    <row r="602" spans="2:8" x14ac:dyDescent="0.25">
      <c r="C602" s="1" t="s">
        <v>10</v>
      </c>
      <c r="D602" s="49">
        <v>35473.599999999999</v>
      </c>
      <c r="E602" s="80"/>
      <c r="F602" s="81"/>
      <c r="G602" s="83"/>
    </row>
    <row r="603" spans="2:8" x14ac:dyDescent="0.25">
      <c r="C603" s="36"/>
      <c r="D603" s="37"/>
      <c r="E603" s="45"/>
    </row>
    <row r="604" spans="2:8" x14ac:dyDescent="0.3">
      <c r="C604" s="35" t="s">
        <v>7</v>
      </c>
      <c r="D604" s="50" t="s">
        <v>75</v>
      </c>
    </row>
    <row r="605" spans="2:8" x14ac:dyDescent="0.3">
      <c r="C605" s="35" t="s">
        <v>11</v>
      </c>
      <c r="D605" s="50" t="s">
        <v>43</v>
      </c>
    </row>
    <row r="606" spans="2:8" x14ac:dyDescent="0.3">
      <c r="C606" s="35" t="s">
        <v>13</v>
      </c>
      <c r="D606" s="59" t="s">
        <v>33</v>
      </c>
      <c r="E606" s="39"/>
    </row>
    <row r="607" spans="2:8" ht="24" thickBot="1" x14ac:dyDescent="0.3">
      <c r="C607" s="40"/>
      <c r="D607" s="40"/>
    </row>
    <row r="608" spans="2:8" ht="48" thickBot="1" x14ac:dyDescent="0.3">
      <c r="B608" s="84" t="s">
        <v>17</v>
      </c>
      <c r="C608" s="85"/>
      <c r="D608" s="22" t="s">
        <v>20</v>
      </c>
      <c r="E608" s="86" t="s">
        <v>22</v>
      </c>
      <c r="F608" s="87"/>
      <c r="G608" s="2" t="s">
        <v>21</v>
      </c>
    </row>
    <row r="609" spans="2:8" ht="24" thickBot="1" x14ac:dyDescent="0.3">
      <c r="B609" s="88" t="s">
        <v>35</v>
      </c>
      <c r="C609" s="89"/>
      <c r="D609" s="60">
        <v>50.01</v>
      </c>
      <c r="E609" s="51">
        <v>2.4</v>
      </c>
      <c r="F609" s="17" t="s">
        <v>24</v>
      </c>
      <c r="G609" s="25">
        <f t="shared" ref="G609:G616" si="16">D609*E609</f>
        <v>120.02399999999999</v>
      </c>
      <c r="H609" s="90"/>
    </row>
    <row r="610" spans="2:8" x14ac:dyDescent="0.25">
      <c r="B610" s="91" t="s">
        <v>18</v>
      </c>
      <c r="C610" s="92"/>
      <c r="D610" s="54">
        <v>97.44</v>
      </c>
      <c r="E610" s="52">
        <v>0.7</v>
      </c>
      <c r="F610" s="18" t="s">
        <v>25</v>
      </c>
      <c r="G610" s="26">
        <f t="shared" si="16"/>
        <v>68.207999999999998</v>
      </c>
      <c r="H610" s="90"/>
    </row>
    <row r="611" spans="2:8" ht="24" thickBot="1" x14ac:dyDescent="0.3">
      <c r="B611" s="93" t="s">
        <v>19</v>
      </c>
      <c r="C611" s="94"/>
      <c r="D611" s="57">
        <v>151.63</v>
      </c>
      <c r="E611" s="53">
        <v>0.7</v>
      </c>
      <c r="F611" s="19" t="s">
        <v>25</v>
      </c>
      <c r="G611" s="27">
        <f t="shared" si="16"/>
        <v>106.14099999999999</v>
      </c>
      <c r="H611" s="90"/>
    </row>
    <row r="612" spans="2:8" ht="24" thickBot="1" x14ac:dyDescent="0.3">
      <c r="B612" s="95" t="s">
        <v>27</v>
      </c>
      <c r="C612" s="96"/>
      <c r="D612" s="61"/>
      <c r="E612" s="61"/>
      <c r="F612" s="23" t="s">
        <v>24</v>
      </c>
      <c r="G612" s="28">
        <f t="shared" si="16"/>
        <v>0</v>
      </c>
      <c r="H612" s="90"/>
    </row>
    <row r="613" spans="2:8" x14ac:dyDescent="0.25">
      <c r="B613" s="91" t="s">
        <v>32</v>
      </c>
      <c r="C613" s="92"/>
      <c r="D613" s="54">
        <v>652.6</v>
      </c>
      <c r="E613" s="54">
        <v>4.8</v>
      </c>
      <c r="F613" s="18" t="s">
        <v>24</v>
      </c>
      <c r="G613" s="26">
        <f t="shared" si="16"/>
        <v>3132.48</v>
      </c>
      <c r="H613" s="90"/>
    </row>
    <row r="614" spans="2:8" x14ac:dyDescent="0.25">
      <c r="B614" s="97" t="s">
        <v>26</v>
      </c>
      <c r="C614" s="98"/>
      <c r="D614" s="62"/>
      <c r="E614" s="55"/>
      <c r="F614" s="20" t="s">
        <v>24</v>
      </c>
      <c r="G614" s="29">
        <f t="shared" si="16"/>
        <v>0</v>
      </c>
      <c r="H614" s="90"/>
    </row>
    <row r="615" spans="2:8" x14ac:dyDescent="0.25">
      <c r="B615" s="97" t="s">
        <v>28</v>
      </c>
      <c r="C615" s="98"/>
      <c r="D615" s="63">
        <v>5438.99</v>
      </c>
      <c r="E615" s="56">
        <v>2.4</v>
      </c>
      <c r="F615" s="20" t="s">
        <v>24</v>
      </c>
      <c r="G615" s="29">
        <f t="shared" si="16"/>
        <v>13053.575999999999</v>
      </c>
      <c r="H615" s="90"/>
    </row>
    <row r="616" spans="2:8" x14ac:dyDescent="0.25">
      <c r="B616" s="97" t="s">
        <v>29</v>
      </c>
      <c r="C616" s="98"/>
      <c r="D616" s="63">
        <v>1672.77</v>
      </c>
      <c r="E616" s="56">
        <v>2.4</v>
      </c>
      <c r="F616" s="20" t="s">
        <v>24</v>
      </c>
      <c r="G616" s="29">
        <f t="shared" si="16"/>
        <v>4014.6479999999997</v>
      </c>
      <c r="H616" s="90"/>
    </row>
    <row r="617" spans="2:8" x14ac:dyDescent="0.25">
      <c r="B617" s="97" t="s">
        <v>31</v>
      </c>
      <c r="C617" s="98"/>
      <c r="D617" s="63">
        <v>548.24</v>
      </c>
      <c r="E617" s="56">
        <v>2.4</v>
      </c>
      <c r="F617" s="20" t="s">
        <v>24</v>
      </c>
      <c r="G617" s="29">
        <f>D617*E617</f>
        <v>1315.7760000000001</v>
      </c>
      <c r="H617" s="90"/>
    </row>
    <row r="618" spans="2:8" ht="24" thickBot="1" x14ac:dyDescent="0.3">
      <c r="B618" s="93" t="s">
        <v>30</v>
      </c>
      <c r="C618" s="94"/>
      <c r="D618" s="64">
        <v>340.74</v>
      </c>
      <c r="E618" s="57">
        <v>24</v>
      </c>
      <c r="F618" s="19" t="s">
        <v>24</v>
      </c>
      <c r="G618" s="30">
        <f>D618*E618</f>
        <v>8177.76</v>
      </c>
      <c r="H618" s="90"/>
    </row>
    <row r="619" spans="2:8" x14ac:dyDescent="0.25">
      <c r="C619" s="3"/>
      <c r="D619" s="3"/>
      <c r="E619" s="4"/>
      <c r="F619" s="4"/>
      <c r="H619" s="41"/>
    </row>
    <row r="620" spans="2:8" ht="25.5" x14ac:dyDescent="0.25">
      <c r="C620" s="13" t="s">
        <v>14</v>
      </c>
      <c r="D620" s="6"/>
    </row>
    <row r="621" spans="2:8" ht="20.25" x14ac:dyDescent="0.25">
      <c r="C621" s="67" t="s">
        <v>6</v>
      </c>
      <c r="D621" s="65" t="s">
        <v>0</v>
      </c>
      <c r="E621" s="8">
        <f>IF(G609&gt;0, ROUND((G609+D602)/D602,2), 0)</f>
        <v>1</v>
      </c>
      <c r="F621" s="8"/>
      <c r="G621" s="9"/>
      <c r="H621" s="7"/>
    </row>
    <row r="622" spans="2:8" x14ac:dyDescent="0.25">
      <c r="C622" s="67"/>
      <c r="D622" s="65" t="s">
        <v>1</v>
      </c>
      <c r="E622" s="8">
        <f>IF(SUM(G610:G611)&gt;0,ROUND((G610+G611+D602)/D602,2),0)</f>
        <v>1</v>
      </c>
      <c r="F622" s="8"/>
      <c r="G622" s="10"/>
      <c r="H622" s="42"/>
    </row>
    <row r="623" spans="2:8" x14ac:dyDescent="0.25">
      <c r="C623" s="67"/>
      <c r="D623" s="65" t="s">
        <v>2</v>
      </c>
      <c r="E623" s="8">
        <f>IF(G612&gt;0,ROUND((G612+D602)/D602,2),0)</f>
        <v>0</v>
      </c>
      <c r="F623" s="11"/>
      <c r="G623" s="10"/>
    </row>
    <row r="624" spans="2:8" x14ac:dyDescent="0.25">
      <c r="C624" s="67"/>
      <c r="D624" s="12" t="s">
        <v>3</v>
      </c>
      <c r="E624" s="31">
        <f>IF(SUM(G613:G618)&gt;0,ROUND((SUM(G613:G618)+D602)/D602,2),0)</f>
        <v>1.84</v>
      </c>
      <c r="F624" s="9"/>
      <c r="G624" s="10"/>
    </row>
    <row r="625" spans="2:8" ht="25.5" x14ac:dyDescent="0.25">
      <c r="D625" s="32" t="s">
        <v>4</v>
      </c>
      <c r="E625" s="33">
        <f>SUM(E621:E624)-IF(VALUE(COUNTIF(E621:E624,"&gt;0"))=4,3,0)-IF(VALUE(COUNTIF(E621:E624,"&gt;0"))=3,2,0)-IF(VALUE(COUNTIF(E621:E624,"&gt;0"))=2,1,0)</f>
        <v>1.8399999999999999</v>
      </c>
      <c r="F625" s="24"/>
    </row>
    <row r="626" spans="2:8" x14ac:dyDescent="0.25">
      <c r="E626" s="14"/>
    </row>
    <row r="627" spans="2:8" ht="25.5" x14ac:dyDescent="0.35">
      <c r="B627" s="21"/>
      <c r="C627" s="15" t="s">
        <v>23</v>
      </c>
      <c r="D627" s="68">
        <f>E625*D602</f>
        <v>65271.423999999992</v>
      </c>
      <c r="E627" s="68"/>
    </row>
    <row r="628" spans="2:8" ht="20.25" x14ac:dyDescent="0.3">
      <c r="C628" s="16" t="s">
        <v>8</v>
      </c>
      <c r="D628" s="69">
        <f>D627/D601</f>
        <v>129.7642624254473</v>
      </c>
      <c r="E628" s="69"/>
      <c r="G628" s="7"/>
      <c r="H628" s="43"/>
    </row>
    <row r="630" spans="2:8" ht="60.75" x14ac:dyDescent="0.8">
      <c r="B630" s="70" t="s">
        <v>99</v>
      </c>
      <c r="C630" s="70"/>
      <c r="D630" s="70"/>
      <c r="E630" s="70"/>
      <c r="F630" s="70"/>
      <c r="G630" s="70"/>
      <c r="H630" s="70"/>
    </row>
    <row r="631" spans="2:8" x14ac:dyDescent="0.25">
      <c r="B631" s="71" t="s">
        <v>36</v>
      </c>
      <c r="C631" s="71"/>
      <c r="D631" s="71"/>
      <c r="E631" s="71"/>
      <c r="F631" s="71"/>
      <c r="G631" s="71"/>
    </row>
    <row r="632" spans="2:8" x14ac:dyDescent="0.25">
      <c r="C632" s="66"/>
      <c r="G632" s="7"/>
    </row>
    <row r="633" spans="2:8" ht="25.5" x14ac:dyDescent="0.25">
      <c r="C633" s="13" t="s">
        <v>5</v>
      </c>
      <c r="D633" s="6"/>
    </row>
    <row r="634" spans="2:8" ht="20.45" customHeight="1" x14ac:dyDescent="0.25">
      <c r="B634" s="9"/>
      <c r="C634" s="72" t="s">
        <v>15</v>
      </c>
      <c r="D634" s="75" t="s">
        <v>37</v>
      </c>
      <c r="E634" s="76"/>
      <c r="F634" s="76"/>
      <c r="G634" s="77"/>
      <c r="H634" s="38"/>
    </row>
    <row r="635" spans="2:8" ht="20.45" customHeight="1" x14ac:dyDescent="0.25">
      <c r="B635" s="9"/>
      <c r="C635" s="73"/>
      <c r="D635" s="75" t="s">
        <v>62</v>
      </c>
      <c r="E635" s="76"/>
      <c r="F635" s="76"/>
      <c r="G635" s="77"/>
      <c r="H635" s="38"/>
    </row>
    <row r="636" spans="2:8" ht="20.45" customHeight="1" x14ac:dyDescent="0.25">
      <c r="B636" s="9"/>
      <c r="C636" s="74"/>
      <c r="D636" s="75" t="s">
        <v>76</v>
      </c>
      <c r="E636" s="76"/>
      <c r="F636" s="76"/>
      <c r="G636" s="77"/>
      <c r="H636" s="38"/>
    </row>
    <row r="637" spans="2:8" x14ac:dyDescent="0.25">
      <c r="C637" s="34" t="s">
        <v>12</v>
      </c>
      <c r="D637" s="48">
        <v>22.5</v>
      </c>
      <c r="E637" s="44"/>
      <c r="F637" s="9"/>
    </row>
    <row r="638" spans="2:8" x14ac:dyDescent="0.25">
      <c r="C638" s="1" t="s">
        <v>9</v>
      </c>
      <c r="D638" s="49">
        <v>1224</v>
      </c>
      <c r="E638" s="78" t="s">
        <v>16</v>
      </c>
      <c r="F638" s="79"/>
      <c r="G638" s="82">
        <f>D639/D638</f>
        <v>24.677900326797385</v>
      </c>
    </row>
    <row r="639" spans="2:8" x14ac:dyDescent="0.25">
      <c r="C639" s="1" t="s">
        <v>10</v>
      </c>
      <c r="D639" s="49">
        <v>30205.75</v>
      </c>
      <c r="E639" s="80"/>
      <c r="F639" s="81"/>
      <c r="G639" s="83"/>
    </row>
    <row r="640" spans="2:8" x14ac:dyDescent="0.25">
      <c r="C640" s="36"/>
      <c r="D640" s="37"/>
      <c r="E640" s="45"/>
    </row>
    <row r="641" spans="2:8" x14ac:dyDescent="0.3">
      <c r="C641" s="35" t="s">
        <v>7</v>
      </c>
      <c r="D641" s="50" t="s">
        <v>77</v>
      </c>
    </row>
    <row r="642" spans="2:8" x14ac:dyDescent="0.3">
      <c r="C642" s="35" t="s">
        <v>11</v>
      </c>
      <c r="D642" s="50" t="s">
        <v>38</v>
      </c>
    </row>
    <row r="643" spans="2:8" x14ac:dyDescent="0.3">
      <c r="C643" s="35" t="s">
        <v>13</v>
      </c>
      <c r="D643" s="59" t="s">
        <v>34</v>
      </c>
      <c r="E643" s="39"/>
    </row>
    <row r="644" spans="2:8" ht="24" thickBot="1" x14ac:dyDescent="0.3">
      <c r="C644" s="40"/>
      <c r="D644" s="40"/>
    </row>
    <row r="645" spans="2:8" ht="48" thickBot="1" x14ac:dyDescent="0.3">
      <c r="B645" s="84" t="s">
        <v>17</v>
      </c>
      <c r="C645" s="85"/>
      <c r="D645" s="22" t="s">
        <v>20</v>
      </c>
      <c r="E645" s="86" t="s">
        <v>22</v>
      </c>
      <c r="F645" s="87"/>
      <c r="G645" s="2" t="s">
        <v>21</v>
      </c>
    </row>
    <row r="646" spans="2:8" ht="24" thickBot="1" x14ac:dyDescent="0.3">
      <c r="B646" s="88" t="s">
        <v>35</v>
      </c>
      <c r="C646" s="89"/>
      <c r="D646" s="60">
        <v>50.01</v>
      </c>
      <c r="E646" s="51">
        <v>22.5</v>
      </c>
      <c r="F646" s="17" t="s">
        <v>24</v>
      </c>
      <c r="G646" s="25">
        <f t="shared" ref="G646:G653" si="17">D646*E646</f>
        <v>1125.2249999999999</v>
      </c>
      <c r="H646" s="90"/>
    </row>
    <row r="647" spans="2:8" x14ac:dyDescent="0.25">
      <c r="B647" s="91" t="s">
        <v>18</v>
      </c>
      <c r="C647" s="92"/>
      <c r="D647" s="54"/>
      <c r="E647" s="52"/>
      <c r="F647" s="18" t="s">
        <v>25</v>
      </c>
      <c r="G647" s="26">
        <f t="shared" si="17"/>
        <v>0</v>
      </c>
      <c r="H647" s="90"/>
    </row>
    <row r="648" spans="2:8" ht="24" thickBot="1" x14ac:dyDescent="0.3">
      <c r="B648" s="93" t="s">
        <v>19</v>
      </c>
      <c r="C648" s="94"/>
      <c r="D648" s="57"/>
      <c r="E648" s="53"/>
      <c r="F648" s="19" t="s">
        <v>25</v>
      </c>
      <c r="G648" s="27">
        <f t="shared" si="17"/>
        <v>0</v>
      </c>
      <c r="H648" s="90"/>
    </row>
    <row r="649" spans="2:8" ht="24" thickBot="1" x14ac:dyDescent="0.3">
      <c r="B649" s="95" t="s">
        <v>27</v>
      </c>
      <c r="C649" s="96"/>
      <c r="D649" s="61">
        <v>731.97</v>
      </c>
      <c r="E649" s="61">
        <v>22.5</v>
      </c>
      <c r="F649" s="23" t="s">
        <v>24</v>
      </c>
      <c r="G649" s="28">
        <f t="shared" si="17"/>
        <v>16469.325000000001</v>
      </c>
      <c r="H649" s="90"/>
    </row>
    <row r="650" spans="2:8" x14ac:dyDescent="0.25">
      <c r="B650" s="91" t="s">
        <v>32</v>
      </c>
      <c r="C650" s="92"/>
      <c r="D650" s="54"/>
      <c r="E650" s="54"/>
      <c r="F650" s="18" t="s">
        <v>24</v>
      </c>
      <c r="G650" s="26">
        <f t="shared" si="17"/>
        <v>0</v>
      </c>
      <c r="H650" s="90"/>
    </row>
    <row r="651" spans="2:8" x14ac:dyDescent="0.25">
      <c r="B651" s="97" t="s">
        <v>26</v>
      </c>
      <c r="C651" s="98"/>
      <c r="D651" s="62"/>
      <c r="E651" s="55"/>
      <c r="F651" s="20" t="s">
        <v>24</v>
      </c>
      <c r="G651" s="29">
        <f t="shared" si="17"/>
        <v>0</v>
      </c>
      <c r="H651" s="90"/>
    </row>
    <row r="652" spans="2:8" x14ac:dyDescent="0.25">
      <c r="B652" s="97" t="s">
        <v>28</v>
      </c>
      <c r="C652" s="98"/>
      <c r="D652" s="63"/>
      <c r="E652" s="56"/>
      <c r="F652" s="20" t="s">
        <v>24</v>
      </c>
      <c r="G652" s="29">
        <f t="shared" si="17"/>
        <v>0</v>
      </c>
      <c r="H652" s="90"/>
    </row>
    <row r="653" spans="2:8" x14ac:dyDescent="0.25">
      <c r="B653" s="97" t="s">
        <v>29</v>
      </c>
      <c r="C653" s="98"/>
      <c r="D653" s="63"/>
      <c r="E653" s="56"/>
      <c r="F653" s="20" t="s">
        <v>24</v>
      </c>
      <c r="G653" s="29">
        <f t="shared" si="17"/>
        <v>0</v>
      </c>
      <c r="H653" s="90"/>
    </row>
    <row r="654" spans="2:8" x14ac:dyDescent="0.25">
      <c r="B654" s="97" t="s">
        <v>31</v>
      </c>
      <c r="C654" s="98"/>
      <c r="D654" s="63"/>
      <c r="E654" s="56"/>
      <c r="F654" s="20" t="s">
        <v>24</v>
      </c>
      <c r="G654" s="29">
        <f>D654*E654</f>
        <v>0</v>
      </c>
      <c r="H654" s="90"/>
    </row>
    <row r="655" spans="2:8" ht="24" thickBot="1" x14ac:dyDescent="0.3">
      <c r="B655" s="93" t="s">
        <v>30</v>
      </c>
      <c r="C655" s="94"/>
      <c r="D655" s="64"/>
      <c r="E655" s="57"/>
      <c r="F655" s="19" t="s">
        <v>24</v>
      </c>
      <c r="G655" s="30">
        <f>D655*E655</f>
        <v>0</v>
      </c>
      <c r="H655" s="90"/>
    </row>
    <row r="656" spans="2:8" x14ac:dyDescent="0.25">
      <c r="C656" s="3"/>
      <c r="D656" s="3"/>
      <c r="E656" s="4"/>
      <c r="F656" s="4"/>
      <c r="H656" s="41"/>
    </row>
    <row r="657" spans="2:8" ht="25.5" x14ac:dyDescent="0.25">
      <c r="C657" s="13" t="s">
        <v>14</v>
      </c>
      <c r="D657" s="6"/>
    </row>
    <row r="658" spans="2:8" ht="20.25" x14ac:dyDescent="0.25">
      <c r="C658" s="67" t="s">
        <v>6</v>
      </c>
      <c r="D658" s="65" t="s">
        <v>0</v>
      </c>
      <c r="E658" s="8">
        <f>IF(G646&gt;0, ROUND((G646+D639)/D639,2), 0)</f>
        <v>1.04</v>
      </c>
      <c r="F658" s="8"/>
      <c r="G658" s="9"/>
      <c r="H658" s="7"/>
    </row>
    <row r="659" spans="2:8" x14ac:dyDescent="0.25">
      <c r="C659" s="67"/>
      <c r="D659" s="65" t="s">
        <v>1</v>
      </c>
      <c r="E659" s="8">
        <f>IF(SUM(G647:G648)&gt;0,ROUND((G647+G648+D639)/D639,2),0)</f>
        <v>0</v>
      </c>
      <c r="F659" s="8"/>
      <c r="G659" s="10"/>
      <c r="H659" s="42"/>
    </row>
    <row r="660" spans="2:8" x14ac:dyDescent="0.25">
      <c r="C660" s="67"/>
      <c r="D660" s="65" t="s">
        <v>2</v>
      </c>
      <c r="E660" s="8">
        <f>IF(G649&gt;0,ROUND((G649+D639)/D639,2),0)</f>
        <v>1.55</v>
      </c>
      <c r="F660" s="11"/>
      <c r="G660" s="10"/>
    </row>
    <row r="661" spans="2:8" x14ac:dyDescent="0.25">
      <c r="C661" s="67"/>
      <c r="D661" s="12" t="s">
        <v>3</v>
      </c>
      <c r="E661" s="31">
        <f>IF(SUM(G650:G655)&gt;0,ROUND((SUM(G650:G655)+D639)/D639,2),0)</f>
        <v>0</v>
      </c>
      <c r="F661" s="9"/>
      <c r="G661" s="10"/>
    </row>
    <row r="662" spans="2:8" ht="25.5" x14ac:dyDescent="0.25">
      <c r="D662" s="32" t="s">
        <v>4</v>
      </c>
      <c r="E662" s="33">
        <f>SUM(E658:E661)-IF(VALUE(COUNTIF(E658:E661,"&gt;0"))=4,3,0)-IF(VALUE(COUNTIF(E658:E661,"&gt;0"))=3,2,0)-IF(VALUE(COUNTIF(E658:E661,"&gt;0"))=2,1,0)</f>
        <v>1.5899999999999999</v>
      </c>
      <c r="F662" s="24"/>
    </row>
    <row r="663" spans="2:8" x14ac:dyDescent="0.25">
      <c r="E663" s="14"/>
    </row>
    <row r="664" spans="2:8" ht="25.5" x14ac:dyDescent="0.35">
      <c r="B664" s="21"/>
      <c r="C664" s="15" t="s">
        <v>23</v>
      </c>
      <c r="D664" s="68">
        <f>E662*D639</f>
        <v>48027.142499999994</v>
      </c>
      <c r="E664" s="68"/>
    </row>
    <row r="665" spans="2:8" ht="20.25" x14ac:dyDescent="0.3">
      <c r="C665" s="16" t="s">
        <v>8</v>
      </c>
      <c r="D665" s="69">
        <f>D664/D638</f>
        <v>39.23786151960784</v>
      </c>
      <c r="E665" s="69"/>
      <c r="G665" s="7"/>
      <c r="H665" s="43"/>
    </row>
    <row r="667" spans="2:8" ht="60.75" x14ac:dyDescent="0.8">
      <c r="B667" s="70" t="s">
        <v>100</v>
      </c>
      <c r="C667" s="70"/>
      <c r="D667" s="70"/>
      <c r="E667" s="70"/>
      <c r="F667" s="70"/>
      <c r="G667" s="70"/>
      <c r="H667" s="70"/>
    </row>
    <row r="668" spans="2:8" x14ac:dyDescent="0.25">
      <c r="B668" s="71" t="s">
        <v>36</v>
      </c>
      <c r="C668" s="71"/>
      <c r="D668" s="71"/>
      <c r="E668" s="71"/>
      <c r="F668" s="71"/>
      <c r="G668" s="71"/>
    </row>
    <row r="669" spans="2:8" x14ac:dyDescent="0.25">
      <c r="C669" s="66"/>
      <c r="G669" s="7"/>
    </row>
    <row r="670" spans="2:8" ht="25.5" x14ac:dyDescent="0.25">
      <c r="C670" s="13" t="s">
        <v>5</v>
      </c>
      <c r="D670" s="6"/>
    </row>
    <row r="671" spans="2:8" ht="20.25" x14ac:dyDescent="0.25">
      <c r="B671" s="9"/>
      <c r="C671" s="72" t="s">
        <v>15</v>
      </c>
      <c r="D671" s="75" t="s">
        <v>37</v>
      </c>
      <c r="E671" s="76"/>
      <c r="F671" s="76"/>
      <c r="G671" s="77"/>
      <c r="H671" s="38"/>
    </row>
    <row r="672" spans="2:8" ht="20.25" x14ac:dyDescent="0.25">
      <c r="B672" s="9"/>
      <c r="C672" s="73"/>
      <c r="D672" s="75" t="s">
        <v>62</v>
      </c>
      <c r="E672" s="76"/>
      <c r="F672" s="76"/>
      <c r="G672" s="77"/>
      <c r="H672" s="38"/>
    </row>
    <row r="673" spans="2:8" ht="20.25" x14ac:dyDescent="0.25">
      <c r="B673" s="9"/>
      <c r="C673" s="74"/>
      <c r="D673" s="75" t="s">
        <v>78</v>
      </c>
      <c r="E673" s="76"/>
      <c r="F673" s="76"/>
      <c r="G673" s="77"/>
      <c r="H673" s="38"/>
    </row>
    <row r="674" spans="2:8" x14ac:dyDescent="0.25">
      <c r="C674" s="34" t="s">
        <v>12</v>
      </c>
      <c r="D674" s="48">
        <v>25</v>
      </c>
      <c r="E674" s="44"/>
      <c r="F674" s="9"/>
    </row>
    <row r="675" spans="2:8" x14ac:dyDescent="0.25">
      <c r="C675" s="1" t="s">
        <v>9</v>
      </c>
      <c r="D675" s="49">
        <v>1300</v>
      </c>
      <c r="E675" s="78" t="s">
        <v>16</v>
      </c>
      <c r="F675" s="79"/>
      <c r="G675" s="82">
        <f>D676/D675</f>
        <v>32.366115384615384</v>
      </c>
    </row>
    <row r="676" spans="2:8" x14ac:dyDescent="0.25">
      <c r="C676" s="1" t="s">
        <v>10</v>
      </c>
      <c r="D676" s="49">
        <v>42075.95</v>
      </c>
      <c r="E676" s="80"/>
      <c r="F676" s="81"/>
      <c r="G676" s="83"/>
    </row>
    <row r="677" spans="2:8" x14ac:dyDescent="0.25">
      <c r="C677" s="36"/>
      <c r="D677" s="37"/>
      <c r="E677" s="45"/>
    </row>
    <row r="678" spans="2:8" x14ac:dyDescent="0.3">
      <c r="C678" s="35" t="s">
        <v>7</v>
      </c>
      <c r="D678" s="50" t="s">
        <v>79</v>
      </c>
    </row>
    <row r="679" spans="2:8" x14ac:dyDescent="0.3">
      <c r="C679" s="35" t="s">
        <v>11</v>
      </c>
      <c r="D679" s="50" t="s">
        <v>38</v>
      </c>
    </row>
    <row r="680" spans="2:8" x14ac:dyDescent="0.3">
      <c r="C680" s="35" t="s">
        <v>13</v>
      </c>
      <c r="D680" s="59" t="s">
        <v>34</v>
      </c>
      <c r="E680" s="39"/>
    </row>
    <row r="681" spans="2:8" ht="24" thickBot="1" x14ac:dyDescent="0.3">
      <c r="C681" s="40"/>
      <c r="D681" s="40"/>
    </row>
    <row r="682" spans="2:8" ht="48" thickBot="1" x14ac:dyDescent="0.3">
      <c r="B682" s="84" t="s">
        <v>17</v>
      </c>
      <c r="C682" s="85"/>
      <c r="D682" s="22" t="s">
        <v>20</v>
      </c>
      <c r="E682" s="86" t="s">
        <v>22</v>
      </c>
      <c r="F682" s="87"/>
      <c r="G682" s="2" t="s">
        <v>21</v>
      </c>
    </row>
    <row r="683" spans="2:8" ht="24" thickBot="1" x14ac:dyDescent="0.3">
      <c r="B683" s="88" t="s">
        <v>35</v>
      </c>
      <c r="C683" s="89"/>
      <c r="D683" s="60">
        <v>50.01</v>
      </c>
      <c r="E683" s="51">
        <v>25</v>
      </c>
      <c r="F683" s="17" t="s">
        <v>24</v>
      </c>
      <c r="G683" s="25">
        <f t="shared" ref="G683:G690" si="18">D683*E683</f>
        <v>1250.25</v>
      </c>
      <c r="H683" s="90"/>
    </row>
    <row r="684" spans="2:8" x14ac:dyDescent="0.25">
      <c r="B684" s="91" t="s">
        <v>18</v>
      </c>
      <c r="C684" s="92"/>
      <c r="D684" s="54"/>
      <c r="E684" s="52"/>
      <c r="F684" s="18" t="s">
        <v>25</v>
      </c>
      <c r="G684" s="26">
        <f t="shared" si="18"/>
        <v>0</v>
      </c>
      <c r="H684" s="90"/>
    </row>
    <row r="685" spans="2:8" ht="24" thickBot="1" x14ac:dyDescent="0.3">
      <c r="B685" s="93" t="s">
        <v>19</v>
      </c>
      <c r="C685" s="94"/>
      <c r="D685" s="57"/>
      <c r="E685" s="53"/>
      <c r="F685" s="19" t="s">
        <v>25</v>
      </c>
      <c r="G685" s="27">
        <f t="shared" si="18"/>
        <v>0</v>
      </c>
      <c r="H685" s="90"/>
    </row>
    <row r="686" spans="2:8" ht="24" thickBot="1" x14ac:dyDescent="0.3">
      <c r="B686" s="95" t="s">
        <v>27</v>
      </c>
      <c r="C686" s="96"/>
      <c r="D686" s="61">
        <v>731.97</v>
      </c>
      <c r="E686" s="61">
        <v>25</v>
      </c>
      <c r="F686" s="23" t="s">
        <v>24</v>
      </c>
      <c r="G686" s="28">
        <f t="shared" si="18"/>
        <v>18299.25</v>
      </c>
      <c r="H686" s="90"/>
    </row>
    <row r="687" spans="2:8" x14ac:dyDescent="0.25">
      <c r="B687" s="91" t="s">
        <v>32</v>
      </c>
      <c r="C687" s="92"/>
      <c r="D687" s="54"/>
      <c r="E687" s="54"/>
      <c r="F687" s="18" t="s">
        <v>24</v>
      </c>
      <c r="G687" s="26">
        <f t="shared" si="18"/>
        <v>0</v>
      </c>
      <c r="H687" s="90"/>
    </row>
    <row r="688" spans="2:8" x14ac:dyDescent="0.25">
      <c r="B688" s="97" t="s">
        <v>26</v>
      </c>
      <c r="C688" s="98"/>
      <c r="D688" s="62"/>
      <c r="E688" s="55"/>
      <c r="F688" s="20" t="s">
        <v>24</v>
      </c>
      <c r="G688" s="29">
        <f t="shared" si="18"/>
        <v>0</v>
      </c>
      <c r="H688" s="90"/>
    </row>
    <row r="689" spans="2:8" x14ac:dyDescent="0.25">
      <c r="B689" s="97" t="s">
        <v>28</v>
      </c>
      <c r="C689" s="98"/>
      <c r="D689" s="63"/>
      <c r="E689" s="56"/>
      <c r="F689" s="20" t="s">
        <v>24</v>
      </c>
      <c r="G689" s="29">
        <f t="shared" si="18"/>
        <v>0</v>
      </c>
      <c r="H689" s="90"/>
    </row>
    <row r="690" spans="2:8" x14ac:dyDescent="0.25">
      <c r="B690" s="97" t="s">
        <v>29</v>
      </c>
      <c r="C690" s="98"/>
      <c r="D690" s="63"/>
      <c r="E690" s="56"/>
      <c r="F690" s="20" t="s">
        <v>24</v>
      </c>
      <c r="G690" s="29">
        <f t="shared" si="18"/>
        <v>0</v>
      </c>
      <c r="H690" s="90"/>
    </row>
    <row r="691" spans="2:8" x14ac:dyDescent="0.25">
      <c r="B691" s="97" t="s">
        <v>31</v>
      </c>
      <c r="C691" s="98"/>
      <c r="D691" s="63"/>
      <c r="E691" s="56"/>
      <c r="F691" s="20" t="s">
        <v>24</v>
      </c>
      <c r="G691" s="29">
        <f>D691*E691</f>
        <v>0</v>
      </c>
      <c r="H691" s="90"/>
    </row>
    <row r="692" spans="2:8" ht="24" thickBot="1" x14ac:dyDescent="0.3">
      <c r="B692" s="93" t="s">
        <v>30</v>
      </c>
      <c r="C692" s="94"/>
      <c r="D692" s="64"/>
      <c r="E692" s="57"/>
      <c r="F692" s="19" t="s">
        <v>24</v>
      </c>
      <c r="G692" s="30">
        <f>D692*E692</f>
        <v>0</v>
      </c>
      <c r="H692" s="90"/>
    </row>
    <row r="693" spans="2:8" x14ac:dyDescent="0.25">
      <c r="C693" s="3"/>
      <c r="D693" s="3"/>
      <c r="E693" s="4"/>
      <c r="F693" s="4"/>
      <c r="H693" s="41"/>
    </row>
    <row r="694" spans="2:8" ht="25.5" x14ac:dyDescent="0.25">
      <c r="C694" s="13" t="s">
        <v>14</v>
      </c>
      <c r="D694" s="6"/>
    </row>
    <row r="695" spans="2:8" ht="20.25" x14ac:dyDescent="0.25">
      <c r="C695" s="67" t="s">
        <v>6</v>
      </c>
      <c r="D695" s="65" t="s">
        <v>0</v>
      </c>
      <c r="E695" s="8">
        <f>IF(G683&gt;0, ROUND((G683+D676)/D676,2), 0)</f>
        <v>1.03</v>
      </c>
      <c r="F695" s="8"/>
      <c r="G695" s="9"/>
      <c r="H695" s="7"/>
    </row>
    <row r="696" spans="2:8" x14ac:dyDescent="0.25">
      <c r="C696" s="67"/>
      <c r="D696" s="65" t="s">
        <v>1</v>
      </c>
      <c r="E696" s="8">
        <f>IF(SUM(G684:G685)&gt;0,ROUND((G684+G685+D676)/D676,2),0)</f>
        <v>0</v>
      </c>
      <c r="F696" s="8"/>
      <c r="G696" s="10"/>
      <c r="H696" s="42"/>
    </row>
    <row r="697" spans="2:8" x14ac:dyDescent="0.25">
      <c r="C697" s="67"/>
      <c r="D697" s="65" t="s">
        <v>2</v>
      </c>
      <c r="E697" s="8">
        <f>IF(G686&gt;0,ROUND((G686+D676)/D676,2),0)</f>
        <v>1.43</v>
      </c>
      <c r="F697" s="11"/>
      <c r="G697" s="10"/>
    </row>
    <row r="698" spans="2:8" x14ac:dyDescent="0.25">
      <c r="C698" s="67"/>
      <c r="D698" s="12" t="s">
        <v>3</v>
      </c>
      <c r="E698" s="31">
        <f>IF(SUM(G687:G692)&gt;0,ROUND((SUM(G687:G692)+D676)/D676,2),0)</f>
        <v>0</v>
      </c>
      <c r="F698" s="9"/>
      <c r="G698" s="10"/>
    </row>
    <row r="699" spans="2:8" ht="25.5" x14ac:dyDescent="0.25">
      <c r="D699" s="32" t="s">
        <v>4</v>
      </c>
      <c r="E699" s="33">
        <f>SUM(E695:E698)-IF(VALUE(COUNTIF(E695:E698,"&gt;0"))=4,3,0)-IF(VALUE(COUNTIF(E695:E698,"&gt;0"))=3,2,0)-IF(VALUE(COUNTIF(E695:E698,"&gt;0"))=2,1,0)</f>
        <v>1.46</v>
      </c>
      <c r="F699" s="24"/>
    </row>
    <row r="700" spans="2:8" x14ac:dyDescent="0.25">
      <c r="E700" s="14"/>
    </row>
    <row r="701" spans="2:8" ht="25.5" x14ac:dyDescent="0.35">
      <c r="B701" s="21"/>
      <c r="C701" s="15" t="s">
        <v>23</v>
      </c>
      <c r="D701" s="68">
        <f>E699*D676</f>
        <v>61430.886999999995</v>
      </c>
      <c r="E701" s="68"/>
    </row>
    <row r="702" spans="2:8" ht="20.25" x14ac:dyDescent="0.3">
      <c r="C702" s="16" t="s">
        <v>8</v>
      </c>
      <c r="D702" s="69">
        <f>D701/D675</f>
        <v>47.254528461538456</v>
      </c>
      <c r="E702" s="69"/>
      <c r="G702" s="7"/>
      <c r="H702" s="43"/>
    </row>
    <row r="704" spans="2:8" ht="60.75" x14ac:dyDescent="0.8">
      <c r="B704" s="70" t="s">
        <v>101</v>
      </c>
      <c r="C704" s="70"/>
      <c r="D704" s="70"/>
      <c r="E704" s="70"/>
      <c r="F704" s="70"/>
      <c r="G704" s="70"/>
      <c r="H704" s="70"/>
    </row>
    <row r="705" spans="2:8" x14ac:dyDescent="0.25">
      <c r="B705" s="71" t="s">
        <v>36</v>
      </c>
      <c r="C705" s="71"/>
      <c r="D705" s="71"/>
      <c r="E705" s="71"/>
      <c r="F705" s="71"/>
      <c r="G705" s="71"/>
    </row>
    <row r="706" spans="2:8" x14ac:dyDescent="0.25">
      <c r="C706" s="66"/>
      <c r="G706" s="7"/>
    </row>
    <row r="707" spans="2:8" ht="25.5" x14ac:dyDescent="0.25">
      <c r="C707" s="13" t="s">
        <v>5</v>
      </c>
      <c r="D707" s="6"/>
    </row>
    <row r="708" spans="2:8" ht="20.25" x14ac:dyDescent="0.25">
      <c r="B708" s="9"/>
      <c r="C708" s="72" t="s">
        <v>15</v>
      </c>
      <c r="D708" s="75" t="s">
        <v>37</v>
      </c>
      <c r="E708" s="76"/>
      <c r="F708" s="76"/>
      <c r="G708" s="77"/>
      <c r="H708" s="38"/>
    </row>
    <row r="709" spans="2:8" ht="20.25" x14ac:dyDescent="0.25">
      <c r="B709" s="9"/>
      <c r="C709" s="73"/>
      <c r="D709" s="75" t="s">
        <v>62</v>
      </c>
      <c r="E709" s="76"/>
      <c r="F709" s="76"/>
      <c r="G709" s="77"/>
      <c r="H709" s="38"/>
    </row>
    <row r="710" spans="2:8" ht="20.25" x14ac:dyDescent="0.25">
      <c r="B710" s="9"/>
      <c r="C710" s="74"/>
      <c r="D710" s="75" t="s">
        <v>80</v>
      </c>
      <c r="E710" s="76"/>
      <c r="F710" s="76"/>
      <c r="G710" s="77"/>
      <c r="H710" s="38"/>
    </row>
    <row r="711" spans="2:8" x14ac:dyDescent="0.25">
      <c r="C711" s="34" t="s">
        <v>12</v>
      </c>
      <c r="D711" s="48">
        <v>8.9</v>
      </c>
      <c r="E711" s="44"/>
      <c r="F711" s="9"/>
    </row>
    <row r="712" spans="2:8" x14ac:dyDescent="0.25">
      <c r="C712" s="1" t="s">
        <v>9</v>
      </c>
      <c r="D712" s="49">
        <v>427</v>
      </c>
      <c r="E712" s="78" t="s">
        <v>16</v>
      </c>
      <c r="F712" s="79"/>
      <c r="G712" s="82">
        <f>D713/D712</f>
        <v>43.80843091334895</v>
      </c>
    </row>
    <row r="713" spans="2:8" x14ac:dyDescent="0.25">
      <c r="C713" s="1" t="s">
        <v>10</v>
      </c>
      <c r="D713" s="49">
        <v>18706.2</v>
      </c>
      <c r="E713" s="80"/>
      <c r="F713" s="81"/>
      <c r="G713" s="83"/>
    </row>
    <row r="714" spans="2:8" x14ac:dyDescent="0.25">
      <c r="C714" s="36"/>
      <c r="D714" s="37"/>
      <c r="E714" s="45"/>
    </row>
    <row r="715" spans="2:8" x14ac:dyDescent="0.3">
      <c r="C715" s="35" t="s">
        <v>7</v>
      </c>
      <c r="D715" s="50" t="s">
        <v>81</v>
      </c>
    </row>
    <row r="716" spans="2:8" x14ac:dyDescent="0.3">
      <c r="C716" s="35" t="s">
        <v>11</v>
      </c>
      <c r="D716" s="50" t="s">
        <v>38</v>
      </c>
    </row>
    <row r="717" spans="2:8" x14ac:dyDescent="0.3">
      <c r="C717" s="35" t="s">
        <v>13</v>
      </c>
      <c r="D717" s="59" t="s">
        <v>34</v>
      </c>
      <c r="E717" s="39"/>
    </row>
    <row r="718" spans="2:8" ht="24" thickBot="1" x14ac:dyDescent="0.3">
      <c r="C718" s="40"/>
      <c r="D718" s="40"/>
    </row>
    <row r="719" spans="2:8" ht="48" thickBot="1" x14ac:dyDescent="0.3">
      <c r="B719" s="84" t="s">
        <v>17</v>
      </c>
      <c r="C719" s="85"/>
      <c r="D719" s="22" t="s">
        <v>20</v>
      </c>
      <c r="E719" s="86" t="s">
        <v>22</v>
      </c>
      <c r="F719" s="87"/>
      <c r="G719" s="2" t="s">
        <v>21</v>
      </c>
    </row>
    <row r="720" spans="2:8" ht="24" thickBot="1" x14ac:dyDescent="0.3">
      <c r="B720" s="88" t="s">
        <v>35</v>
      </c>
      <c r="C720" s="89"/>
      <c r="D720" s="60">
        <v>50.01</v>
      </c>
      <c r="E720" s="51">
        <v>8.9</v>
      </c>
      <c r="F720" s="17" t="s">
        <v>24</v>
      </c>
      <c r="G720" s="25">
        <f t="shared" ref="G720:G727" si="19">D720*E720</f>
        <v>445.089</v>
      </c>
      <c r="H720" s="90"/>
    </row>
    <row r="721" spans="2:8" x14ac:dyDescent="0.25">
      <c r="B721" s="91" t="s">
        <v>18</v>
      </c>
      <c r="C721" s="92"/>
      <c r="D721" s="54"/>
      <c r="E721" s="52"/>
      <c r="F721" s="18" t="s">
        <v>25</v>
      </c>
      <c r="G721" s="26">
        <f t="shared" si="19"/>
        <v>0</v>
      </c>
      <c r="H721" s="90"/>
    </row>
    <row r="722" spans="2:8" ht="24" thickBot="1" x14ac:dyDescent="0.3">
      <c r="B722" s="93" t="s">
        <v>19</v>
      </c>
      <c r="C722" s="94"/>
      <c r="D722" s="57"/>
      <c r="E722" s="53"/>
      <c r="F722" s="19" t="s">
        <v>25</v>
      </c>
      <c r="G722" s="27">
        <f t="shared" si="19"/>
        <v>0</v>
      </c>
      <c r="H722" s="90"/>
    </row>
    <row r="723" spans="2:8" ht="24" thickBot="1" x14ac:dyDescent="0.3">
      <c r="B723" s="95" t="s">
        <v>27</v>
      </c>
      <c r="C723" s="96"/>
      <c r="D723" s="61">
        <v>731.97</v>
      </c>
      <c r="E723" s="61">
        <v>8.9</v>
      </c>
      <c r="F723" s="23" t="s">
        <v>24</v>
      </c>
      <c r="G723" s="28">
        <f t="shared" si="19"/>
        <v>6514.5330000000004</v>
      </c>
      <c r="H723" s="90"/>
    </row>
    <row r="724" spans="2:8" x14ac:dyDescent="0.25">
      <c r="B724" s="91" t="s">
        <v>32</v>
      </c>
      <c r="C724" s="92"/>
      <c r="D724" s="54"/>
      <c r="E724" s="54"/>
      <c r="F724" s="18" t="s">
        <v>24</v>
      </c>
      <c r="G724" s="26">
        <f t="shared" si="19"/>
        <v>0</v>
      </c>
      <c r="H724" s="90"/>
    </row>
    <row r="725" spans="2:8" x14ac:dyDescent="0.25">
      <c r="B725" s="97" t="s">
        <v>26</v>
      </c>
      <c r="C725" s="98"/>
      <c r="D725" s="62"/>
      <c r="E725" s="55"/>
      <c r="F725" s="20" t="s">
        <v>24</v>
      </c>
      <c r="G725" s="29">
        <f t="shared" si="19"/>
        <v>0</v>
      </c>
      <c r="H725" s="90"/>
    </row>
    <row r="726" spans="2:8" x14ac:dyDescent="0.25">
      <c r="B726" s="97" t="s">
        <v>28</v>
      </c>
      <c r="C726" s="98"/>
      <c r="D726" s="63"/>
      <c r="E726" s="56"/>
      <c r="F726" s="20" t="s">
        <v>24</v>
      </c>
      <c r="G726" s="29">
        <f t="shared" si="19"/>
        <v>0</v>
      </c>
      <c r="H726" s="90"/>
    </row>
    <row r="727" spans="2:8" x14ac:dyDescent="0.25">
      <c r="B727" s="97" t="s">
        <v>29</v>
      </c>
      <c r="C727" s="98"/>
      <c r="D727" s="63"/>
      <c r="E727" s="56"/>
      <c r="F727" s="20" t="s">
        <v>24</v>
      </c>
      <c r="G727" s="29">
        <f t="shared" si="19"/>
        <v>0</v>
      </c>
      <c r="H727" s="90"/>
    </row>
    <row r="728" spans="2:8" x14ac:dyDescent="0.25">
      <c r="B728" s="97" t="s">
        <v>31</v>
      </c>
      <c r="C728" s="98"/>
      <c r="D728" s="63"/>
      <c r="E728" s="56"/>
      <c r="F728" s="20" t="s">
        <v>24</v>
      </c>
      <c r="G728" s="29">
        <f>D728*E728</f>
        <v>0</v>
      </c>
      <c r="H728" s="90"/>
    </row>
    <row r="729" spans="2:8" ht="24" thickBot="1" x14ac:dyDescent="0.3">
      <c r="B729" s="93" t="s">
        <v>30</v>
      </c>
      <c r="C729" s="94"/>
      <c r="D729" s="64"/>
      <c r="E729" s="57"/>
      <c r="F729" s="19" t="s">
        <v>24</v>
      </c>
      <c r="G729" s="30">
        <f>D729*E729</f>
        <v>0</v>
      </c>
      <c r="H729" s="90"/>
    </row>
    <row r="730" spans="2:8" x14ac:dyDescent="0.25">
      <c r="C730" s="3"/>
      <c r="D730" s="3"/>
      <c r="E730" s="4"/>
      <c r="F730" s="4"/>
      <c r="H730" s="41"/>
    </row>
    <row r="731" spans="2:8" ht="25.5" x14ac:dyDescent="0.25">
      <c r="C731" s="13" t="s">
        <v>14</v>
      </c>
      <c r="D731" s="6"/>
    </row>
    <row r="732" spans="2:8" ht="20.25" x14ac:dyDescent="0.25">
      <c r="C732" s="67" t="s">
        <v>6</v>
      </c>
      <c r="D732" s="65" t="s">
        <v>0</v>
      </c>
      <c r="E732" s="8">
        <f>IF(G720&gt;0, ROUND((G720+D713)/D713,2), 0)</f>
        <v>1.02</v>
      </c>
      <c r="F732" s="8"/>
      <c r="G732" s="9"/>
      <c r="H732" s="7"/>
    </row>
    <row r="733" spans="2:8" x14ac:dyDescent="0.25">
      <c r="C733" s="67"/>
      <c r="D733" s="65" t="s">
        <v>1</v>
      </c>
      <c r="E733" s="8">
        <f>IF(SUM(G721:G722)&gt;0,ROUND((G721+G722+D713)/D713,2),0)</f>
        <v>0</v>
      </c>
      <c r="F733" s="8"/>
      <c r="G733" s="10"/>
      <c r="H733" s="42"/>
    </row>
    <row r="734" spans="2:8" x14ac:dyDescent="0.25">
      <c r="C734" s="67"/>
      <c r="D734" s="65" t="s">
        <v>2</v>
      </c>
      <c r="E734" s="8">
        <f>IF(G723&gt;0,ROUND((G723+D713)/D713,2),0)</f>
        <v>1.35</v>
      </c>
      <c r="F734" s="11"/>
      <c r="G734" s="10"/>
    </row>
    <row r="735" spans="2:8" x14ac:dyDescent="0.25">
      <c r="C735" s="67"/>
      <c r="D735" s="12" t="s">
        <v>3</v>
      </c>
      <c r="E735" s="31">
        <f>IF(SUM(G724:G729)&gt;0,ROUND((SUM(G724:G729)+D713)/D713,2),0)</f>
        <v>0</v>
      </c>
      <c r="F735" s="9"/>
      <c r="G735" s="10"/>
    </row>
    <row r="736" spans="2:8" ht="25.5" x14ac:dyDescent="0.25">
      <c r="D736" s="32" t="s">
        <v>4</v>
      </c>
      <c r="E736" s="33">
        <f>SUM(E732:E735)-IF(VALUE(COUNTIF(E732:E735,"&gt;0"))=4,3,0)-IF(VALUE(COUNTIF(E732:E735,"&gt;0"))=3,2,0)-IF(VALUE(COUNTIF(E732:E735,"&gt;0"))=2,1,0)</f>
        <v>1.37</v>
      </c>
      <c r="F736" s="24"/>
    </row>
    <row r="737" spans="2:8" x14ac:dyDescent="0.25">
      <c r="E737" s="14"/>
    </row>
    <row r="738" spans="2:8" ht="25.5" x14ac:dyDescent="0.35">
      <c r="B738" s="21"/>
      <c r="C738" s="15" t="s">
        <v>23</v>
      </c>
      <c r="D738" s="68">
        <f>E736*D713</f>
        <v>25627.494000000002</v>
      </c>
      <c r="E738" s="68"/>
    </row>
    <row r="739" spans="2:8" ht="20.25" x14ac:dyDescent="0.3">
      <c r="C739" s="16" t="s">
        <v>8</v>
      </c>
      <c r="D739" s="69">
        <f>D738/D712</f>
        <v>60.017550351288065</v>
      </c>
      <c r="E739" s="69"/>
      <c r="G739" s="7"/>
      <c r="H739" s="43"/>
    </row>
  </sheetData>
  <sheetProtection formatRows="0" insertColumns="0" insertRows="0"/>
  <mergeCells count="480">
    <mergeCell ref="C5:C7"/>
    <mergeCell ref="D5:G5"/>
    <mergeCell ref="D6:G6"/>
    <mergeCell ref="D7:G7"/>
    <mergeCell ref="E9:F10"/>
    <mergeCell ref="G9:G10"/>
    <mergeCell ref="B1:H1"/>
    <mergeCell ref="B2:G2"/>
    <mergeCell ref="B16:C16"/>
    <mergeCell ref="E16:F16"/>
    <mergeCell ref="B17:C17"/>
    <mergeCell ref="H17:H26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C42:C44"/>
    <mergeCell ref="D42:G42"/>
    <mergeCell ref="D43:G43"/>
    <mergeCell ref="D44:G44"/>
    <mergeCell ref="E46:F47"/>
    <mergeCell ref="G46:G47"/>
    <mergeCell ref="B38:H38"/>
    <mergeCell ref="B39:G39"/>
    <mergeCell ref="C29:C32"/>
    <mergeCell ref="D35:E35"/>
    <mergeCell ref="D36:E36"/>
    <mergeCell ref="B53:C53"/>
    <mergeCell ref="E53:F53"/>
    <mergeCell ref="B54:C54"/>
    <mergeCell ref="H54:H63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C79:C81"/>
    <mergeCell ref="D79:G79"/>
    <mergeCell ref="D80:G80"/>
    <mergeCell ref="D81:G81"/>
    <mergeCell ref="E83:F84"/>
    <mergeCell ref="G83:G84"/>
    <mergeCell ref="C66:C69"/>
    <mergeCell ref="D72:E72"/>
    <mergeCell ref="D73:E73"/>
    <mergeCell ref="B75:H75"/>
    <mergeCell ref="B76:G76"/>
    <mergeCell ref="B90:C90"/>
    <mergeCell ref="E90:F90"/>
    <mergeCell ref="B91:C91"/>
    <mergeCell ref="H91:H100"/>
    <mergeCell ref="B92:C92"/>
    <mergeCell ref="B93:C93"/>
    <mergeCell ref="B94:C94"/>
    <mergeCell ref="B95:C95"/>
    <mergeCell ref="B96:C96"/>
    <mergeCell ref="B97:C97"/>
    <mergeCell ref="B98:C98"/>
    <mergeCell ref="B99:C99"/>
    <mergeCell ref="B100:C100"/>
    <mergeCell ref="C116:C118"/>
    <mergeCell ref="D116:G116"/>
    <mergeCell ref="D117:G117"/>
    <mergeCell ref="D118:G118"/>
    <mergeCell ref="E120:F121"/>
    <mergeCell ref="G120:G121"/>
    <mergeCell ref="C103:C106"/>
    <mergeCell ref="D109:E109"/>
    <mergeCell ref="D110:E110"/>
    <mergeCell ref="B112:H112"/>
    <mergeCell ref="B113:G113"/>
    <mergeCell ref="B127:C127"/>
    <mergeCell ref="E127:F127"/>
    <mergeCell ref="B128:C128"/>
    <mergeCell ref="H128:H137"/>
    <mergeCell ref="B129:C129"/>
    <mergeCell ref="B130:C130"/>
    <mergeCell ref="B131:C131"/>
    <mergeCell ref="B132:C132"/>
    <mergeCell ref="B133:C133"/>
    <mergeCell ref="B134:C134"/>
    <mergeCell ref="B135:C135"/>
    <mergeCell ref="B136:C136"/>
    <mergeCell ref="B137:C137"/>
    <mergeCell ref="C153:C155"/>
    <mergeCell ref="D153:G153"/>
    <mergeCell ref="D154:G154"/>
    <mergeCell ref="D155:G155"/>
    <mergeCell ref="E157:F158"/>
    <mergeCell ref="G157:G158"/>
    <mergeCell ref="C140:C143"/>
    <mergeCell ref="D146:E146"/>
    <mergeCell ref="D147:E147"/>
    <mergeCell ref="B149:H149"/>
    <mergeCell ref="B150:G150"/>
    <mergeCell ref="B164:C164"/>
    <mergeCell ref="E164:F164"/>
    <mergeCell ref="B165:C165"/>
    <mergeCell ref="H165:H174"/>
    <mergeCell ref="B166:C166"/>
    <mergeCell ref="B167:C167"/>
    <mergeCell ref="B168:C168"/>
    <mergeCell ref="B169:C169"/>
    <mergeCell ref="B170:C170"/>
    <mergeCell ref="B171:C171"/>
    <mergeCell ref="B172:C172"/>
    <mergeCell ref="B173:C173"/>
    <mergeCell ref="B174:C174"/>
    <mergeCell ref="C190:C192"/>
    <mergeCell ref="D190:G190"/>
    <mergeCell ref="D191:G191"/>
    <mergeCell ref="D192:G192"/>
    <mergeCell ref="E194:F195"/>
    <mergeCell ref="G194:G195"/>
    <mergeCell ref="C177:C180"/>
    <mergeCell ref="D183:E183"/>
    <mergeCell ref="D184:E184"/>
    <mergeCell ref="B186:H186"/>
    <mergeCell ref="B187:G187"/>
    <mergeCell ref="B201:C201"/>
    <mergeCell ref="E201:F201"/>
    <mergeCell ref="B202:C202"/>
    <mergeCell ref="H202:H211"/>
    <mergeCell ref="B203:C203"/>
    <mergeCell ref="B204:C204"/>
    <mergeCell ref="B205:C205"/>
    <mergeCell ref="B206:C206"/>
    <mergeCell ref="B207:C207"/>
    <mergeCell ref="B208:C208"/>
    <mergeCell ref="B209:C209"/>
    <mergeCell ref="B210:C210"/>
    <mergeCell ref="B211:C211"/>
    <mergeCell ref="C227:C229"/>
    <mergeCell ref="D227:G227"/>
    <mergeCell ref="D228:G228"/>
    <mergeCell ref="D229:G229"/>
    <mergeCell ref="E231:F232"/>
    <mergeCell ref="G231:G232"/>
    <mergeCell ref="C214:C217"/>
    <mergeCell ref="D220:E220"/>
    <mergeCell ref="D221:E221"/>
    <mergeCell ref="B223:H223"/>
    <mergeCell ref="B224:G224"/>
    <mergeCell ref="B238:C238"/>
    <mergeCell ref="E238:F238"/>
    <mergeCell ref="B239:C239"/>
    <mergeCell ref="H239:H248"/>
    <mergeCell ref="B240:C240"/>
    <mergeCell ref="B241:C241"/>
    <mergeCell ref="B242:C242"/>
    <mergeCell ref="B243:C243"/>
    <mergeCell ref="B244:C244"/>
    <mergeCell ref="B245:C245"/>
    <mergeCell ref="B246:C246"/>
    <mergeCell ref="B247:C247"/>
    <mergeCell ref="B248:C248"/>
    <mergeCell ref="C264:C266"/>
    <mergeCell ref="D264:G264"/>
    <mergeCell ref="D265:G265"/>
    <mergeCell ref="D266:G266"/>
    <mergeCell ref="E268:F269"/>
    <mergeCell ref="G268:G269"/>
    <mergeCell ref="C251:C254"/>
    <mergeCell ref="D257:E257"/>
    <mergeCell ref="D258:E258"/>
    <mergeCell ref="B260:H260"/>
    <mergeCell ref="B261:G261"/>
    <mergeCell ref="B275:C275"/>
    <mergeCell ref="E275:F275"/>
    <mergeCell ref="B276:C276"/>
    <mergeCell ref="H276:H285"/>
    <mergeCell ref="B277:C277"/>
    <mergeCell ref="B278:C278"/>
    <mergeCell ref="B279:C279"/>
    <mergeCell ref="B280:C280"/>
    <mergeCell ref="B281:C281"/>
    <mergeCell ref="B282:C282"/>
    <mergeCell ref="B283:C283"/>
    <mergeCell ref="B284:C284"/>
    <mergeCell ref="B285:C285"/>
    <mergeCell ref="C301:C303"/>
    <mergeCell ref="D301:G301"/>
    <mergeCell ref="D302:G302"/>
    <mergeCell ref="D303:G303"/>
    <mergeCell ref="E305:F306"/>
    <mergeCell ref="G305:G306"/>
    <mergeCell ref="C288:C291"/>
    <mergeCell ref="D294:E294"/>
    <mergeCell ref="D295:E295"/>
    <mergeCell ref="B297:H297"/>
    <mergeCell ref="B298:G298"/>
    <mergeCell ref="B312:C312"/>
    <mergeCell ref="E312:F312"/>
    <mergeCell ref="B313:C313"/>
    <mergeCell ref="H313:H322"/>
    <mergeCell ref="B314:C314"/>
    <mergeCell ref="B315:C315"/>
    <mergeCell ref="B316:C316"/>
    <mergeCell ref="B317:C317"/>
    <mergeCell ref="B318:C318"/>
    <mergeCell ref="B319:C319"/>
    <mergeCell ref="B320:C320"/>
    <mergeCell ref="B321:C321"/>
    <mergeCell ref="B322:C322"/>
    <mergeCell ref="C338:C340"/>
    <mergeCell ref="D338:G338"/>
    <mergeCell ref="D339:G339"/>
    <mergeCell ref="D340:G340"/>
    <mergeCell ref="E342:F343"/>
    <mergeCell ref="G342:G343"/>
    <mergeCell ref="C325:C328"/>
    <mergeCell ref="D331:E331"/>
    <mergeCell ref="D332:E332"/>
    <mergeCell ref="B334:H334"/>
    <mergeCell ref="B335:G335"/>
    <mergeCell ref="B349:C349"/>
    <mergeCell ref="E349:F349"/>
    <mergeCell ref="B350:C350"/>
    <mergeCell ref="H350:H359"/>
    <mergeCell ref="B351:C351"/>
    <mergeCell ref="B352:C352"/>
    <mergeCell ref="B353:C353"/>
    <mergeCell ref="B354:C354"/>
    <mergeCell ref="B355:C355"/>
    <mergeCell ref="B356:C356"/>
    <mergeCell ref="B357:C357"/>
    <mergeCell ref="B358:C358"/>
    <mergeCell ref="B359:C359"/>
    <mergeCell ref="C375:C377"/>
    <mergeCell ref="D375:G375"/>
    <mergeCell ref="D376:G376"/>
    <mergeCell ref="D377:G377"/>
    <mergeCell ref="E379:F380"/>
    <mergeCell ref="G379:G380"/>
    <mergeCell ref="C362:C365"/>
    <mergeCell ref="D368:E368"/>
    <mergeCell ref="D369:E369"/>
    <mergeCell ref="B371:H371"/>
    <mergeCell ref="B372:G372"/>
    <mergeCell ref="B386:C386"/>
    <mergeCell ref="E386:F386"/>
    <mergeCell ref="B387:C387"/>
    <mergeCell ref="H387:H396"/>
    <mergeCell ref="B388:C388"/>
    <mergeCell ref="B389:C389"/>
    <mergeCell ref="B390:C390"/>
    <mergeCell ref="B391:C391"/>
    <mergeCell ref="B392:C392"/>
    <mergeCell ref="B393:C393"/>
    <mergeCell ref="B394:C394"/>
    <mergeCell ref="B395:C395"/>
    <mergeCell ref="B396:C396"/>
    <mergeCell ref="C412:C414"/>
    <mergeCell ref="D412:G412"/>
    <mergeCell ref="D413:G413"/>
    <mergeCell ref="D414:G414"/>
    <mergeCell ref="E416:F417"/>
    <mergeCell ref="G416:G417"/>
    <mergeCell ref="C399:C402"/>
    <mergeCell ref="D405:E405"/>
    <mergeCell ref="D406:E406"/>
    <mergeCell ref="B408:H408"/>
    <mergeCell ref="B409:G409"/>
    <mergeCell ref="B423:C423"/>
    <mergeCell ref="E423:F423"/>
    <mergeCell ref="B424:C424"/>
    <mergeCell ref="H424:H433"/>
    <mergeCell ref="B425:C425"/>
    <mergeCell ref="B426:C426"/>
    <mergeCell ref="B427:C427"/>
    <mergeCell ref="B428:C428"/>
    <mergeCell ref="B429:C429"/>
    <mergeCell ref="B430:C430"/>
    <mergeCell ref="B431:C431"/>
    <mergeCell ref="B432:C432"/>
    <mergeCell ref="B433:C433"/>
    <mergeCell ref="C449:C451"/>
    <mergeCell ref="D449:G449"/>
    <mergeCell ref="D450:G450"/>
    <mergeCell ref="D451:G451"/>
    <mergeCell ref="E453:F454"/>
    <mergeCell ref="G453:G454"/>
    <mergeCell ref="B445:H445"/>
    <mergeCell ref="B446:G446"/>
    <mergeCell ref="C436:C439"/>
    <mergeCell ref="D442:E442"/>
    <mergeCell ref="D443:E443"/>
    <mergeCell ref="C473:C476"/>
    <mergeCell ref="D479:E479"/>
    <mergeCell ref="D480:E480"/>
    <mergeCell ref="B460:C460"/>
    <mergeCell ref="E460:F460"/>
    <mergeCell ref="B461:C461"/>
    <mergeCell ref="H461:H470"/>
    <mergeCell ref="B462:C462"/>
    <mergeCell ref="B463:C463"/>
    <mergeCell ref="B464:C464"/>
    <mergeCell ref="B465:C465"/>
    <mergeCell ref="B466:C466"/>
    <mergeCell ref="B467:C467"/>
    <mergeCell ref="B468:C468"/>
    <mergeCell ref="B469:C469"/>
    <mergeCell ref="B470:C470"/>
    <mergeCell ref="B542:C542"/>
    <mergeCell ref="B543:C543"/>
    <mergeCell ref="B544:C544"/>
    <mergeCell ref="B482:H482"/>
    <mergeCell ref="B483:G483"/>
    <mergeCell ref="C486:C488"/>
    <mergeCell ref="D486:G486"/>
    <mergeCell ref="D487:G487"/>
    <mergeCell ref="D488:G488"/>
    <mergeCell ref="E490:F491"/>
    <mergeCell ref="G490:G491"/>
    <mergeCell ref="B497:C497"/>
    <mergeCell ref="E497:F497"/>
    <mergeCell ref="B498:C498"/>
    <mergeCell ref="H498:H507"/>
    <mergeCell ref="B499:C499"/>
    <mergeCell ref="B500:C500"/>
    <mergeCell ref="B501:C501"/>
    <mergeCell ref="B502:C502"/>
    <mergeCell ref="B503:C503"/>
    <mergeCell ref="B504:C504"/>
    <mergeCell ref="B505:C505"/>
    <mergeCell ref="B506:C506"/>
    <mergeCell ref="B507:C507"/>
    <mergeCell ref="C547:C550"/>
    <mergeCell ref="D553:E553"/>
    <mergeCell ref="D554:E554"/>
    <mergeCell ref="C510:C513"/>
    <mergeCell ref="D516:E516"/>
    <mergeCell ref="D517:E517"/>
    <mergeCell ref="B519:H519"/>
    <mergeCell ref="B520:G520"/>
    <mergeCell ref="C523:C525"/>
    <mergeCell ref="D523:G523"/>
    <mergeCell ref="D524:G524"/>
    <mergeCell ref="D525:G525"/>
    <mergeCell ref="E527:F528"/>
    <mergeCell ref="G527:G528"/>
    <mergeCell ref="B534:C534"/>
    <mergeCell ref="E534:F534"/>
    <mergeCell ref="B535:C535"/>
    <mergeCell ref="H535:H544"/>
    <mergeCell ref="B536:C536"/>
    <mergeCell ref="B537:C537"/>
    <mergeCell ref="B538:C538"/>
    <mergeCell ref="B539:C539"/>
    <mergeCell ref="B540:C540"/>
    <mergeCell ref="B541:C541"/>
    <mergeCell ref="B616:C616"/>
    <mergeCell ref="B617:C617"/>
    <mergeCell ref="B618:C618"/>
    <mergeCell ref="B556:H556"/>
    <mergeCell ref="B557:G557"/>
    <mergeCell ref="C560:C562"/>
    <mergeCell ref="D560:G560"/>
    <mergeCell ref="D561:G561"/>
    <mergeCell ref="D562:G562"/>
    <mergeCell ref="E564:F565"/>
    <mergeCell ref="G564:G565"/>
    <mergeCell ref="B571:C571"/>
    <mergeCell ref="E571:F571"/>
    <mergeCell ref="B572:C572"/>
    <mergeCell ref="H572:H581"/>
    <mergeCell ref="B573:C573"/>
    <mergeCell ref="B574:C574"/>
    <mergeCell ref="B575:C575"/>
    <mergeCell ref="B576:C576"/>
    <mergeCell ref="B577:C577"/>
    <mergeCell ref="B578:C578"/>
    <mergeCell ref="B579:C579"/>
    <mergeCell ref="B580:C580"/>
    <mergeCell ref="B581:C581"/>
    <mergeCell ref="C621:C624"/>
    <mergeCell ref="D627:E627"/>
    <mergeCell ref="D628:E628"/>
    <mergeCell ref="C584:C587"/>
    <mergeCell ref="D590:E590"/>
    <mergeCell ref="D591:E591"/>
    <mergeCell ref="B593:H593"/>
    <mergeCell ref="B594:G594"/>
    <mergeCell ref="C597:C599"/>
    <mergeCell ref="D597:G597"/>
    <mergeCell ref="D598:G598"/>
    <mergeCell ref="D599:G599"/>
    <mergeCell ref="E601:F602"/>
    <mergeCell ref="G601:G602"/>
    <mergeCell ref="B608:C608"/>
    <mergeCell ref="E608:F608"/>
    <mergeCell ref="B609:C609"/>
    <mergeCell ref="H609:H618"/>
    <mergeCell ref="B610:C610"/>
    <mergeCell ref="B611:C611"/>
    <mergeCell ref="B612:C612"/>
    <mergeCell ref="B613:C613"/>
    <mergeCell ref="B614:C614"/>
    <mergeCell ref="B615:C615"/>
    <mergeCell ref="B690:C690"/>
    <mergeCell ref="B691:C691"/>
    <mergeCell ref="B692:C692"/>
    <mergeCell ref="B630:H630"/>
    <mergeCell ref="B631:G631"/>
    <mergeCell ref="C634:C636"/>
    <mergeCell ref="D634:G634"/>
    <mergeCell ref="D635:G635"/>
    <mergeCell ref="D636:G636"/>
    <mergeCell ref="E638:F639"/>
    <mergeCell ref="G638:G639"/>
    <mergeCell ref="B645:C645"/>
    <mergeCell ref="E645:F645"/>
    <mergeCell ref="B646:C646"/>
    <mergeCell ref="H646:H655"/>
    <mergeCell ref="B647:C647"/>
    <mergeCell ref="B648:C648"/>
    <mergeCell ref="B649:C649"/>
    <mergeCell ref="B650:C650"/>
    <mergeCell ref="B651:C651"/>
    <mergeCell ref="B652:C652"/>
    <mergeCell ref="B653:C653"/>
    <mergeCell ref="B654:C654"/>
    <mergeCell ref="B655:C655"/>
    <mergeCell ref="B727:C727"/>
    <mergeCell ref="B728:C728"/>
    <mergeCell ref="B729:C729"/>
    <mergeCell ref="C658:C661"/>
    <mergeCell ref="D664:E664"/>
    <mergeCell ref="D665:E665"/>
    <mergeCell ref="B667:H667"/>
    <mergeCell ref="B668:G668"/>
    <mergeCell ref="C671:C673"/>
    <mergeCell ref="D671:G671"/>
    <mergeCell ref="D672:G672"/>
    <mergeCell ref="D673:G673"/>
    <mergeCell ref="E675:F676"/>
    <mergeCell ref="G675:G676"/>
    <mergeCell ref="B682:C682"/>
    <mergeCell ref="E682:F682"/>
    <mergeCell ref="B683:C683"/>
    <mergeCell ref="H683:H692"/>
    <mergeCell ref="B684:C684"/>
    <mergeCell ref="B685:C685"/>
    <mergeCell ref="B686:C686"/>
    <mergeCell ref="B687:C687"/>
    <mergeCell ref="B688:C688"/>
    <mergeCell ref="B689:C689"/>
    <mergeCell ref="C732:C735"/>
    <mergeCell ref="D738:E738"/>
    <mergeCell ref="D739:E739"/>
    <mergeCell ref="C695:C698"/>
    <mergeCell ref="D701:E701"/>
    <mergeCell ref="D702:E702"/>
    <mergeCell ref="B704:H704"/>
    <mergeCell ref="B705:G705"/>
    <mergeCell ref="C708:C710"/>
    <mergeCell ref="D708:G708"/>
    <mergeCell ref="D709:G709"/>
    <mergeCell ref="D710:G710"/>
    <mergeCell ref="E712:F713"/>
    <mergeCell ref="G712:G713"/>
    <mergeCell ref="B719:C719"/>
    <mergeCell ref="E719:F719"/>
    <mergeCell ref="B720:C720"/>
    <mergeCell ref="H720:H729"/>
    <mergeCell ref="B721:C721"/>
    <mergeCell ref="B722:C722"/>
    <mergeCell ref="B723:C723"/>
    <mergeCell ref="B724:C724"/>
    <mergeCell ref="B725:C725"/>
    <mergeCell ref="B726:C726"/>
  </mergeCells>
  <dataValidations count="1">
    <dataValidation type="list" allowBlank="1" showInputMessage="1" showErrorMessage="1" sqref="D14 D51 D88 D125 D162 D199 D236 D273 D310 D347 D384 D421 D458 D495 D532 D569 D606 D643 D680 D717">
      <formula1>способ_рубки</formula1>
    </dataValidation>
  </dataValidations>
  <pageMargins left="0.25" right="0.25" top="0.54166666666666663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Расчет стоимости по Методике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Imamova</dc:creator>
  <cp:lastModifiedBy>Алексей М. Мосунов</cp:lastModifiedBy>
  <cp:lastPrinted>2016-07-26T06:39:25Z</cp:lastPrinted>
  <dcterms:created xsi:type="dcterms:W3CDTF">2016-01-18T14:22:10Z</dcterms:created>
  <dcterms:modified xsi:type="dcterms:W3CDTF">2018-09-13T12:51:46Z</dcterms:modified>
</cp:coreProperties>
</file>