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8 Материалы для аукциона За Кал Ни Прив\Приволжское\лоты 1-5, 24\"/>
    </mc:Choice>
  </mc:AlternateContent>
  <bookViews>
    <workbookView xWindow="0" yWindow="0" windowWidth="19320" windowHeight="1183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Методике'!$B$1:$H$248</definedName>
    <definedName name="способ_рубки">'Расчет стоимости по Методике'!$J$13:$J$14</definedName>
  </definedNames>
  <calcPr calcId="162913" iterate="1"/>
</workbook>
</file>

<file path=xl/calcChain.xml><?xml version="1.0" encoding="utf-8"?>
<calcChain xmlns="http://schemas.openxmlformats.org/spreadsheetml/2006/main">
  <c r="G149" i="4" l="1"/>
  <c r="G148" i="4"/>
  <c r="G147" i="4"/>
  <c r="G146" i="4"/>
  <c r="G145" i="4"/>
  <c r="G144" i="4"/>
  <c r="G143" i="4"/>
  <c r="E154" i="4" s="1"/>
  <c r="G142" i="4"/>
  <c r="G141" i="4"/>
  <c r="E153" i="4" s="1"/>
  <c r="G140" i="4"/>
  <c r="E152" i="4" s="1"/>
  <c r="G132" i="4"/>
  <c r="G173" i="4"/>
  <c r="G181" i="4"/>
  <c r="E193" i="4" s="1"/>
  <c r="G182" i="4"/>
  <c r="G183" i="4"/>
  <c r="G184" i="4"/>
  <c r="G185" i="4"/>
  <c r="E196" i="4" s="1"/>
  <c r="E197" i="4" s="1"/>
  <c r="G186" i="4"/>
  <c r="G187" i="4"/>
  <c r="G188" i="4"/>
  <c r="G189" i="4"/>
  <c r="G190" i="4"/>
  <c r="E194" i="4"/>
  <c r="E195" i="4"/>
  <c r="G111" i="4"/>
  <c r="G110" i="4"/>
  <c r="G109" i="4"/>
  <c r="G108" i="4"/>
  <c r="G107" i="4"/>
  <c r="G106" i="4"/>
  <c r="G105" i="4"/>
  <c r="E116" i="4" s="1"/>
  <c r="G104" i="4"/>
  <c r="G103" i="4"/>
  <c r="G102" i="4"/>
  <c r="E114" i="4" s="1"/>
  <c r="G94" i="4"/>
  <c r="E117" i="4" l="1"/>
  <c r="E155" i="4"/>
  <c r="E156" i="4" s="1"/>
  <c r="D158" i="4" s="1"/>
  <c r="D159" i="4" s="1"/>
  <c r="E115" i="4"/>
  <c r="E118" i="4" l="1"/>
  <c r="D120" i="4" s="1"/>
  <c r="D121" i="4" s="1"/>
  <c r="G230" i="4"/>
  <c r="G229" i="4"/>
  <c r="G228" i="4"/>
  <c r="G227" i="4"/>
  <c r="G226" i="4"/>
  <c r="G225" i="4"/>
  <c r="G224" i="4"/>
  <c r="E235" i="4" s="1"/>
  <c r="G223" i="4"/>
  <c r="G222" i="4"/>
  <c r="G221" i="4"/>
  <c r="E233" i="4" s="1"/>
  <c r="G213" i="4"/>
  <c r="G71" i="4"/>
  <c r="G70" i="4"/>
  <c r="G69" i="4"/>
  <c r="G68" i="4"/>
  <c r="G67" i="4"/>
  <c r="G66" i="4"/>
  <c r="G65" i="4"/>
  <c r="E76" i="4" s="1"/>
  <c r="G64" i="4"/>
  <c r="G63" i="4"/>
  <c r="E75" i="4" s="1"/>
  <c r="G62" i="4"/>
  <c r="E74" i="4" s="1"/>
  <c r="G54" i="4"/>
  <c r="E236" i="4" l="1"/>
  <c r="E234" i="4"/>
  <c r="E77" i="4"/>
  <c r="E78" i="4" s="1"/>
  <c r="D80" i="4" s="1"/>
  <c r="D81" i="4" s="1"/>
  <c r="G9" i="4"/>
  <c r="E237" i="4" l="1"/>
  <c r="D239" i="4" s="1"/>
  <c r="D240" i="4" s="1"/>
  <c r="D199" i="4"/>
  <c r="D200" i="4" s="1"/>
  <c r="G20" i="4"/>
  <c r="E31" i="4" s="1"/>
  <c r="G26" i="4" l="1"/>
  <c r="G25" i="4"/>
  <c r="G22" i="4"/>
  <c r="G23" i="4"/>
  <c r="G24" i="4"/>
  <c r="G21" i="4"/>
  <c r="G19" i="4"/>
  <c r="G18" i="4"/>
  <c r="G17" i="4"/>
  <c r="E29" i="4" s="1"/>
  <c r="E32" i="4" l="1"/>
  <c r="E30" i="4"/>
  <c r="E33" i="4" l="1"/>
  <c r="D35" i="4" s="1"/>
  <c r="D36" i="4" s="1"/>
</calcChain>
</file>

<file path=xl/sharedStrings.xml><?xml version="1.0" encoding="utf-8"?>
<sst xmlns="http://schemas.openxmlformats.org/spreadsheetml/2006/main" count="296" uniqueCount="58">
  <si>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</si>
  <si>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</si>
  <si>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</si>
  <si>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</si>
  <si>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</si>
  <si>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</si>
  <si>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</si>
  <si>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</si>
  <si>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</si>
  <si>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</si>
  <si>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</si>
  <si>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</si>
  <si>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</si>
  <si>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</si>
  <si>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</si>
  <si>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</si>
  <si>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</si>
  <si>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</si>
  <si>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</si>
  <si>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</si>
  <si>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</si>
  <si>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</si>
  <si>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</si>
  <si>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</si>
  <si>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</si>
  <si>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</si>
  <si>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</si>
  <si>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</si>
  <si>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</si>
  <si>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</si>
  <si>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</si>
  <si>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</si>
  <si>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</si>
  <si>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</si>
  <si>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</si>
  <si>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</si>
  <si>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</si>
  <si>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"Приволжское лесничество"</t>
  </si>
  <si>
    <t>Теньковское участковое лесничество</t>
  </si>
  <si>
    <t>кв.38  выд.34, делянка1</t>
  </si>
  <si>
    <t>3Д4Лпн2Б1Ос</t>
  </si>
  <si>
    <t>кв.53  выд.5, делянка1</t>
  </si>
  <si>
    <t>5Д3Лпн1Ос1В</t>
  </si>
  <si>
    <t>кв.54  выд.29, делянка1</t>
  </si>
  <si>
    <t>7Дн3Лп+Ос+Кл</t>
  </si>
  <si>
    <t>кв.16  выд.29, делянка1</t>
  </si>
  <si>
    <t>4Б2Д4Лпн2Ос</t>
  </si>
  <si>
    <t>кв.31  выд.6, делянка2</t>
  </si>
  <si>
    <t>4Лп3Б2Ос1Д+Кл</t>
  </si>
  <si>
    <t>Свияжское участковое лесничество</t>
  </si>
  <si>
    <t>кв.87  выд.1, делянка1</t>
  </si>
  <si>
    <t>6Дн4Лп</t>
  </si>
  <si>
    <t>ЛОТ № 29</t>
  </si>
  <si>
    <t>ЛОТ № 30</t>
  </si>
  <si>
    <t>ЛОТ № 31</t>
  </si>
  <si>
    <t>ЛОТ № 32</t>
  </si>
  <si>
    <t>ЛОТ № 33</t>
  </si>
  <si>
    <t>ЛОТ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</si>
</sst>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43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top" wrapText="1"/>
    </xf>
    <xf numFmtId="0" fontId="9" fillId="3" borderId="0" xfId="0" applyFont="1" applyFill="1" applyAlignment="1">
      <alignment horizontal="center" vertical="top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4" fontId="8" fillId="3" borderId="0" xfId="0" applyNumberFormat="1" applyFont="1" applyFill="1" applyAlignment="1">
      <alignment horizontal="center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/>
    </xf>
    <xf numFmtId="0" fontId="10" fillId="2" borderId="8" xfId="0" applyFont="1" applyFill="1" applyBorder="1" applyAlignment="1" applyProtection="1">
      <alignment horizontal="center"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 wrapText="1"/>
      <protection locked="0"/>
    </xf>
    <xf numFmtId="0" fontId="10" fillId="2" borderId="33" xfId="0" applyFont="1" applyFill="1" applyBorder="1" applyAlignment="1" applyProtection="1">
      <alignment horizontal="center" vertical="center" wrapText="1"/>
      <protection locked="0"/>
    </xf>
    <xf numFmtId="4" fontId="11" fillId="3" borderId="39" xfId="0" applyNumberFormat="1" applyFont="1" applyFill="1" applyBorder="1" applyAlignment="1">
      <alignment horizontal="center" vertical="center" wrapText="1"/>
    </xf>
    <xf numFmtId="4" fontId="11" fillId="3" borderId="12" xfId="0" applyNumberFormat="1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/>
    </xf>
    <xf numFmtId="0" fontId="13" fillId="3" borderId="37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center" vertical="center" wrapText="1"/>
    </xf>
    <xf numFmtId="0" fontId="14" fillId="3" borderId="36" xfId="0" applyFont="1" applyFill="1" applyBorder="1" applyAlignment="1">
      <alignment horizontal="left" vertical="top" wrapText="1"/>
    </xf>
    <xf numFmtId="0" fontId="14" fillId="3" borderId="37" xfId="0" applyFont="1" applyFill="1" applyBorder="1" applyAlignment="1">
      <alignment horizontal="left" vertical="top" wrapText="1"/>
    </xf>
    <xf numFmtId="0" fontId="7" fillId="3" borderId="38" xfId="0" applyFont="1" applyFill="1" applyBorder="1" applyAlignment="1">
      <alignment horizontal="center" vertical="center" textRotation="90" wrapText="1"/>
    </xf>
    <xf numFmtId="0" fontId="14" fillId="3" borderId="34" xfId="0" applyFont="1" applyFill="1" applyBorder="1" applyAlignment="1">
      <alignment horizontal="left" vertical="top" wrapText="1"/>
    </xf>
    <xf numFmtId="0" fontId="14" fillId="3" borderId="35" xfId="0" applyFont="1" applyFill="1" applyBorder="1" applyAlignment="1">
      <alignment horizontal="left" vertical="top" wrapText="1"/>
    </xf>
    <xf numFmtId="0" fontId="14" fillId="3" borderId="30" xfId="0" applyFont="1" applyFill="1" applyBorder="1" applyAlignment="1">
      <alignment horizontal="left" vertical="top" wrapText="1"/>
    </xf>
    <xf numFmtId="0" fontId="14" fillId="3" borderId="31" xfId="0" applyFont="1" applyFill="1" applyBorder="1" applyAlignment="1">
      <alignment horizontal="left" vertical="top" wrapText="1"/>
    </xf>
    <xf numFmtId="0" fontId="14" fillId="3" borderId="32" xfId="0" applyFont="1" applyFill="1" applyBorder="1" applyAlignment="1">
      <alignment horizontal="left" vertical="top" wrapText="1"/>
    </xf>
    <xf numFmtId="0" fontId="14" fillId="3" borderId="3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0"/>
  <sheetViews>
    <sheetView tabSelected="1" zoomScale="80" zoomScaleNormal="80" zoomScaleSheetLayoutView="85" zoomScalePageLayoutView="85" workbookViewId="0">
      <selection activeCell="B205" sqref="B205:H205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5.8554687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64" hidden="1" customWidth="1"/>
    <col min="11" max="16384" width="9.140625" style="7"/>
  </cols>
  <sheetData>
    <row r="1" spans="2:10" s="22" customFormat="1" ht="54.75" customHeight="1" x14ac:dyDescent="0.8">
      <c r="B1" s="86" t="s">
        <v>52</v>
      </c>
      <c r="C1" s="86"/>
      <c r="D1" s="86"/>
      <c r="E1" s="86"/>
      <c r="F1" s="86"/>
      <c r="G1" s="86"/>
      <c r="H1" s="86"/>
      <c r="J1" s="63"/>
    </row>
    <row r="2" spans="2:10" ht="46.5" customHeight="1" x14ac:dyDescent="0.25">
      <c r="B2" s="87" t="s">
        <v>36</v>
      </c>
      <c r="C2" s="87"/>
      <c r="D2" s="87"/>
      <c r="E2" s="87"/>
      <c r="F2" s="87"/>
      <c r="G2" s="87"/>
    </row>
    <row r="3" spans="2:10" x14ac:dyDescent="0.25">
      <c r="C3" s="39"/>
      <c r="G3" s="7"/>
    </row>
    <row r="4" spans="2:10" ht="25.5" x14ac:dyDescent="0.25">
      <c r="C4" s="14" t="s">
        <v>5</v>
      </c>
      <c r="D4" s="6"/>
    </row>
    <row r="5" spans="2:10" s="10" customFormat="1" ht="20.25" customHeight="1" x14ac:dyDescent="0.25">
      <c r="C5" s="88" t="s">
        <v>15</v>
      </c>
      <c r="D5" s="78" t="s">
        <v>37</v>
      </c>
      <c r="E5" s="78"/>
      <c r="F5" s="78"/>
      <c r="G5" s="78"/>
      <c r="H5" s="40"/>
      <c r="J5" s="65"/>
    </row>
    <row r="6" spans="2:10" s="10" customFormat="1" ht="20.25" customHeight="1" x14ac:dyDescent="0.25">
      <c r="C6" s="89"/>
      <c r="D6" s="78" t="s">
        <v>38</v>
      </c>
      <c r="E6" s="78"/>
      <c r="F6" s="78"/>
      <c r="G6" s="78"/>
      <c r="H6" s="40"/>
      <c r="J6" s="65"/>
    </row>
    <row r="7" spans="2:10" s="10" customFormat="1" ht="20.25" customHeight="1" x14ac:dyDescent="0.25">
      <c r="C7" s="90"/>
      <c r="D7" s="78" t="s">
        <v>39</v>
      </c>
      <c r="E7" s="78"/>
      <c r="F7" s="78"/>
      <c r="G7" s="78"/>
      <c r="H7" s="40"/>
      <c r="J7" s="65"/>
    </row>
    <row r="8" spans="2:10" ht="28.5" customHeight="1" x14ac:dyDescent="0.25">
      <c r="C8" s="35" t="s">
        <v>12</v>
      </c>
      <c r="D8" s="53">
        <v>1.6</v>
      </c>
      <c r="E8" s="49"/>
      <c r="F8" s="10"/>
    </row>
    <row r="9" spans="2:10" ht="28.5" customHeight="1" x14ac:dyDescent="0.25">
      <c r="C9" s="1" t="s">
        <v>9</v>
      </c>
      <c r="D9" s="54">
        <v>217</v>
      </c>
      <c r="E9" s="91" t="s">
        <v>16</v>
      </c>
      <c r="F9" s="92"/>
      <c r="G9" s="95">
        <f>D10/D9</f>
        <v>16.864193548387096</v>
      </c>
    </row>
    <row r="10" spans="2:10" ht="28.5" customHeight="1" x14ac:dyDescent="0.25">
      <c r="C10" s="1" t="s">
        <v>10</v>
      </c>
      <c r="D10" s="54">
        <v>3659.53</v>
      </c>
      <c r="E10" s="93"/>
      <c r="F10" s="94"/>
      <c r="G10" s="96"/>
    </row>
    <row r="11" spans="2:10" x14ac:dyDescent="0.25">
      <c r="C11" s="37"/>
      <c r="D11" s="38"/>
      <c r="E11" s="50"/>
    </row>
    <row r="12" spans="2:10" x14ac:dyDescent="0.3">
      <c r="C12" s="36" t="s">
        <v>7</v>
      </c>
      <c r="D12" s="55" t="s">
        <v>40</v>
      </c>
    </row>
    <row r="13" spans="2:10" x14ac:dyDescent="0.3">
      <c r="C13" s="36" t="s">
        <v>11</v>
      </c>
      <c r="D13" s="55">
        <v>105</v>
      </c>
      <c r="J13" s="64" t="s">
        <v>33</v>
      </c>
    </row>
    <row r="14" spans="2:10" x14ac:dyDescent="0.3">
      <c r="C14" s="36" t="s">
        <v>13</v>
      </c>
      <c r="D14" s="69" t="s">
        <v>33</v>
      </c>
      <c r="E14" s="41"/>
      <c r="J14" s="64" t="s">
        <v>34</v>
      </c>
    </row>
    <row r="15" spans="2:10" ht="24" thickBot="1" x14ac:dyDescent="0.3">
      <c r="C15" s="42"/>
      <c r="D15" s="42"/>
    </row>
    <row r="16" spans="2:10" ht="48" thickBot="1" x14ac:dyDescent="0.3">
      <c r="B16" s="79" t="s">
        <v>17</v>
      </c>
      <c r="C16" s="80"/>
      <c r="D16" s="23" t="s">
        <v>20</v>
      </c>
      <c r="E16" s="97" t="s">
        <v>22</v>
      </c>
      <c r="F16" s="98"/>
      <c r="G16" s="2" t="s">
        <v>21</v>
      </c>
    </row>
    <row r="17" spans="2:10" s="43" customFormat="1" ht="24" thickBot="1" x14ac:dyDescent="0.3">
      <c r="B17" s="81" t="s">
        <v>35</v>
      </c>
      <c r="C17" s="82"/>
      <c r="D17" s="70">
        <v>50.01</v>
      </c>
      <c r="E17" s="56">
        <v>1.6</v>
      </c>
      <c r="F17" s="18" t="s">
        <v>24</v>
      </c>
      <c r="G17" s="26">
        <f t="shared" ref="G17:G22" si="0">D17*E17</f>
        <v>80.016000000000005</v>
      </c>
      <c r="H17" s="99"/>
      <c r="J17" s="66"/>
    </row>
    <row r="18" spans="2:10" s="44" customFormat="1" ht="46.5" customHeight="1" x14ac:dyDescent="0.25">
      <c r="B18" s="83" t="s">
        <v>18</v>
      </c>
      <c r="C18" s="84"/>
      <c r="D18" s="59">
        <v>97.44</v>
      </c>
      <c r="E18" s="75">
        <v>0.52</v>
      </c>
      <c r="F18" s="19" t="s">
        <v>25</v>
      </c>
      <c r="G18" s="27">
        <f t="shared" si="0"/>
        <v>50.668799999999997</v>
      </c>
      <c r="H18" s="99"/>
      <c r="J18" s="67"/>
    </row>
    <row r="19" spans="2:10" s="44" customFormat="1" ht="24" thickBot="1" x14ac:dyDescent="0.3">
      <c r="B19" s="100" t="s">
        <v>19</v>
      </c>
      <c r="C19" s="101"/>
      <c r="D19" s="62">
        <v>151.63</v>
      </c>
      <c r="E19" s="74">
        <v>0.52</v>
      </c>
      <c r="F19" s="20" t="s">
        <v>25</v>
      </c>
      <c r="G19" s="28">
        <f t="shared" si="0"/>
        <v>78.8476</v>
      </c>
      <c r="H19" s="99"/>
      <c r="J19" s="67"/>
    </row>
    <row r="20" spans="2:10" s="44" customFormat="1" ht="24" thickBot="1" x14ac:dyDescent="0.3">
      <c r="B20" s="102" t="s">
        <v>27</v>
      </c>
      <c r="C20" s="103"/>
      <c r="D20" s="71">
        <v>0</v>
      </c>
      <c r="E20" s="71">
        <v>0</v>
      </c>
      <c r="F20" s="24" t="s">
        <v>24</v>
      </c>
      <c r="G20" s="29">
        <f t="shared" si="0"/>
        <v>0</v>
      </c>
      <c r="H20" s="99"/>
      <c r="J20" s="67"/>
    </row>
    <row r="21" spans="2:10" s="44" customFormat="1" ht="48" customHeight="1" x14ac:dyDescent="0.25">
      <c r="B21" s="83" t="s">
        <v>32</v>
      </c>
      <c r="C21" s="84"/>
      <c r="D21" s="59">
        <v>652.6</v>
      </c>
      <c r="E21" s="75">
        <v>3.2</v>
      </c>
      <c r="F21" s="19" t="s">
        <v>24</v>
      </c>
      <c r="G21" s="27">
        <f t="shared" si="0"/>
        <v>2088.3200000000002</v>
      </c>
      <c r="H21" s="99"/>
      <c r="J21" s="67"/>
    </row>
    <row r="22" spans="2:10" s="44" customFormat="1" x14ac:dyDescent="0.25">
      <c r="B22" s="104" t="s">
        <v>26</v>
      </c>
      <c r="C22" s="105"/>
      <c r="D22" s="72">
        <v>0</v>
      </c>
      <c r="E22" s="72">
        <v>0</v>
      </c>
      <c r="F22" s="21" t="s">
        <v>24</v>
      </c>
      <c r="G22" s="30">
        <f t="shared" si="0"/>
        <v>0</v>
      </c>
      <c r="H22" s="99"/>
      <c r="J22" s="67"/>
    </row>
    <row r="23" spans="2:10" s="44" customFormat="1" x14ac:dyDescent="0.25">
      <c r="B23" s="104" t="s">
        <v>28</v>
      </c>
      <c r="C23" s="105"/>
      <c r="D23" s="73">
        <v>5438.99</v>
      </c>
      <c r="E23" s="61">
        <v>1.6</v>
      </c>
      <c r="F23" s="21" t="s">
        <v>24</v>
      </c>
      <c r="G23" s="30">
        <f t="shared" ref="G23:G24" si="1">D23*E23</f>
        <v>8702.384</v>
      </c>
      <c r="H23" s="99"/>
      <c r="J23" s="67"/>
    </row>
    <row r="24" spans="2:10" s="44" customFormat="1" x14ac:dyDescent="0.25">
      <c r="B24" s="104" t="s">
        <v>29</v>
      </c>
      <c r="C24" s="105"/>
      <c r="D24" s="73">
        <v>1672.77</v>
      </c>
      <c r="E24" s="61">
        <v>1.6</v>
      </c>
      <c r="F24" s="21" t="s">
        <v>24</v>
      </c>
      <c r="G24" s="30">
        <f t="shared" si="1"/>
        <v>2676.4320000000002</v>
      </c>
      <c r="H24" s="99"/>
      <c r="J24" s="67"/>
    </row>
    <row r="25" spans="2:10" s="44" customFormat="1" x14ac:dyDescent="0.25">
      <c r="B25" s="104" t="s">
        <v>31</v>
      </c>
      <c r="C25" s="105"/>
      <c r="D25" s="73">
        <v>548.24</v>
      </c>
      <c r="E25" s="61">
        <v>1.6</v>
      </c>
      <c r="F25" s="21" t="s">
        <v>24</v>
      </c>
      <c r="G25" s="30">
        <f>D25*E25</f>
        <v>877.18400000000008</v>
      </c>
      <c r="H25" s="99"/>
      <c r="J25" s="67"/>
    </row>
    <row r="26" spans="2:10" s="44" customFormat="1" ht="24" thickBot="1" x14ac:dyDescent="0.3">
      <c r="B26" s="100" t="s">
        <v>30</v>
      </c>
      <c r="C26" s="101"/>
      <c r="D26" s="74">
        <v>340.74</v>
      </c>
      <c r="E26" s="74">
        <v>16</v>
      </c>
      <c r="F26" s="20" t="s">
        <v>24</v>
      </c>
      <c r="G26" s="31">
        <f>D26*E26</f>
        <v>5451.84</v>
      </c>
      <c r="H26" s="99"/>
      <c r="J26" s="67"/>
    </row>
    <row r="27" spans="2:10" ht="11.25" customHeight="1" x14ac:dyDescent="0.25">
      <c r="C27" s="3"/>
      <c r="D27" s="3"/>
      <c r="E27" s="4"/>
      <c r="F27" s="4"/>
      <c r="H27" s="45"/>
      <c r="I27" s="46"/>
      <c r="J27" s="68"/>
    </row>
    <row r="28" spans="2:10" ht="25.5" x14ac:dyDescent="0.25">
      <c r="C28" s="14" t="s">
        <v>14</v>
      </c>
      <c r="D28" s="6"/>
    </row>
    <row r="29" spans="2:10" ht="20.25" x14ac:dyDescent="0.25">
      <c r="C29" s="106" t="s">
        <v>6</v>
      </c>
      <c r="D29" s="8" t="s">
        <v>0</v>
      </c>
      <c r="E29" s="9">
        <f>IF(G17&gt;0, ROUND((G17+D10)/D10,2), 0)</f>
        <v>1.02</v>
      </c>
      <c r="F29" s="9"/>
      <c r="G29" s="10"/>
      <c r="H29" s="7"/>
    </row>
    <row r="30" spans="2:10" x14ac:dyDescent="0.25">
      <c r="C30" s="106"/>
      <c r="D30" s="8" t="s">
        <v>1</v>
      </c>
      <c r="E30" s="9">
        <f>IF(SUM(G18:G19)&gt;0,ROUND((G18+G19+D10)/D10,2),0)</f>
        <v>1.04</v>
      </c>
      <c r="F30" s="9"/>
      <c r="G30" s="11"/>
      <c r="H30" s="47"/>
    </row>
    <row r="31" spans="2:10" x14ac:dyDescent="0.25">
      <c r="C31" s="106"/>
      <c r="D31" s="8" t="s">
        <v>2</v>
      </c>
      <c r="E31" s="9">
        <f>IF(G20&gt;0,ROUND((G20+D10)/D10,2),0)</f>
        <v>0</v>
      </c>
      <c r="F31" s="12"/>
      <c r="G31" s="11"/>
    </row>
    <row r="32" spans="2:10" x14ac:dyDescent="0.25">
      <c r="C32" s="106"/>
      <c r="D32" s="13" t="s">
        <v>3</v>
      </c>
      <c r="E32" s="32">
        <f>IF(SUM(G21:G26)&gt;0,ROUND((SUM(G21:G26)+D10)/D10,2),0)</f>
        <v>6.41</v>
      </c>
      <c r="F32" s="10"/>
      <c r="G32" s="11"/>
    </row>
    <row r="33" spans="2:10" ht="25.5" x14ac:dyDescent="0.25">
      <c r="D33" s="33" t="s">
        <v>4</v>
      </c>
      <c r="E33" s="34">
        <f>SUM(E29:E32)-IF(VALUE(COUNTIF(E29:E32,"&gt;0"))=4,3,0)-IF(VALUE(COUNTIF(E29:E32,"&gt;0"))=3,2,0)-IF(VALUE(COUNTIF(E29:E32,"&gt;0"))=2,1,0)</f>
        <v>6.4700000000000006</v>
      </c>
      <c r="F33" s="25"/>
    </row>
    <row r="34" spans="2:10" ht="14.25" customHeight="1" x14ac:dyDescent="0.25">
      <c r="E34" s="15"/>
    </row>
    <row r="35" spans="2:10" s="22" customFormat="1" ht="26.25" customHeight="1" x14ac:dyDescent="0.35">
      <c r="C35" s="16" t="s">
        <v>23</v>
      </c>
      <c r="D35" s="85">
        <f>E33*D10</f>
        <v>23677.159100000004</v>
      </c>
      <c r="E35" s="85"/>
      <c r="F35" s="7"/>
      <c r="G35" s="5"/>
      <c r="H35" s="5"/>
      <c r="J35" s="63"/>
    </row>
    <row r="36" spans="2:10" ht="20.25" x14ac:dyDescent="0.3">
      <c r="C36" s="17" t="s">
        <v>8</v>
      </c>
      <c r="D36" s="107">
        <f>D35/D9</f>
        <v>109.11133225806454</v>
      </c>
      <c r="E36" s="107"/>
      <c r="G36" s="7"/>
      <c r="H36" s="48"/>
    </row>
    <row r="46" spans="2:10" ht="60.75" x14ac:dyDescent="0.8">
      <c r="B46" s="86" t="s">
        <v>53</v>
      </c>
      <c r="C46" s="86"/>
      <c r="D46" s="86"/>
      <c r="E46" s="86"/>
      <c r="F46" s="86"/>
      <c r="G46" s="86"/>
      <c r="H46" s="86"/>
    </row>
    <row r="47" spans="2:10" x14ac:dyDescent="0.25">
      <c r="B47" s="87" t="s">
        <v>36</v>
      </c>
      <c r="C47" s="87"/>
      <c r="D47" s="87"/>
      <c r="E47" s="87"/>
      <c r="F47" s="87"/>
      <c r="G47" s="87"/>
    </row>
    <row r="48" spans="2:10" x14ac:dyDescent="0.25">
      <c r="C48" s="52"/>
      <c r="G48" s="7"/>
    </row>
    <row r="49" spans="2:8" ht="25.5" x14ac:dyDescent="0.25">
      <c r="C49" s="14" t="s">
        <v>5</v>
      </c>
      <c r="D49" s="6"/>
    </row>
    <row r="50" spans="2:8" ht="20.25" x14ac:dyDescent="0.25">
      <c r="B50" s="10"/>
      <c r="C50" s="88" t="s">
        <v>15</v>
      </c>
      <c r="D50" s="78" t="s">
        <v>37</v>
      </c>
      <c r="E50" s="78"/>
      <c r="F50" s="78"/>
      <c r="G50" s="78"/>
      <c r="H50" s="40"/>
    </row>
    <row r="51" spans="2:8" ht="20.25" x14ac:dyDescent="0.25">
      <c r="B51" s="10"/>
      <c r="C51" s="89"/>
      <c r="D51" s="78" t="s">
        <v>38</v>
      </c>
      <c r="E51" s="78"/>
      <c r="F51" s="78"/>
      <c r="G51" s="78"/>
      <c r="H51" s="40"/>
    </row>
    <row r="52" spans="2:8" ht="20.25" x14ac:dyDescent="0.25">
      <c r="B52" s="10"/>
      <c r="C52" s="90"/>
      <c r="D52" s="78" t="s">
        <v>41</v>
      </c>
      <c r="E52" s="78"/>
      <c r="F52" s="78"/>
      <c r="G52" s="78"/>
      <c r="H52" s="40"/>
    </row>
    <row r="53" spans="2:8" x14ac:dyDescent="0.25">
      <c r="C53" s="35" t="s">
        <v>12</v>
      </c>
      <c r="D53" s="53">
        <v>2.5</v>
      </c>
      <c r="E53" s="49"/>
      <c r="F53" s="10"/>
    </row>
    <row r="54" spans="2:8" x14ac:dyDescent="0.25">
      <c r="C54" s="1" t="s">
        <v>9</v>
      </c>
      <c r="D54" s="54">
        <v>487</v>
      </c>
      <c r="E54" s="91" t="s">
        <v>16</v>
      </c>
      <c r="F54" s="92"/>
      <c r="G54" s="95">
        <f>D55/D54</f>
        <v>23.364784394250513</v>
      </c>
    </row>
    <row r="55" spans="2:8" x14ac:dyDescent="0.25">
      <c r="C55" s="1" t="s">
        <v>10</v>
      </c>
      <c r="D55" s="54">
        <v>11378.65</v>
      </c>
      <c r="E55" s="93"/>
      <c r="F55" s="94"/>
      <c r="G55" s="96"/>
    </row>
    <row r="56" spans="2:8" x14ac:dyDescent="0.25">
      <c r="C56" s="37"/>
      <c r="D56" s="38"/>
      <c r="E56" s="50"/>
    </row>
    <row r="57" spans="2:8" x14ac:dyDescent="0.3">
      <c r="C57" s="36" t="s">
        <v>7</v>
      </c>
      <c r="D57" s="55" t="s">
        <v>42</v>
      </c>
    </row>
    <row r="58" spans="2:8" x14ac:dyDescent="0.3">
      <c r="C58" s="36" t="s">
        <v>11</v>
      </c>
      <c r="D58" s="55">
        <v>110</v>
      </c>
    </row>
    <row r="59" spans="2:8" x14ac:dyDescent="0.3">
      <c r="C59" s="36" t="s">
        <v>13</v>
      </c>
      <c r="D59" s="69" t="s">
        <v>33</v>
      </c>
      <c r="E59" s="41"/>
    </row>
    <row r="60" spans="2:8" ht="24" thickBot="1" x14ac:dyDescent="0.3">
      <c r="C60" s="42"/>
      <c r="D60" s="42"/>
    </row>
    <row r="61" spans="2:8" ht="48" thickBot="1" x14ac:dyDescent="0.3">
      <c r="B61" s="79" t="s">
        <v>17</v>
      </c>
      <c r="C61" s="80"/>
      <c r="D61" s="23" t="s">
        <v>20</v>
      </c>
      <c r="E61" s="97" t="s">
        <v>22</v>
      </c>
      <c r="F61" s="98"/>
      <c r="G61" s="2" t="s">
        <v>21</v>
      </c>
    </row>
    <row r="62" spans="2:8" ht="24" thickBot="1" x14ac:dyDescent="0.3">
      <c r="B62" s="81" t="s">
        <v>35</v>
      </c>
      <c r="C62" s="82"/>
      <c r="D62" s="70">
        <v>50.01</v>
      </c>
      <c r="E62" s="56">
        <v>2.5</v>
      </c>
      <c r="F62" s="18" t="s">
        <v>24</v>
      </c>
      <c r="G62" s="26">
        <f t="shared" ref="G62:G69" si="2">D62*E62</f>
        <v>125.02499999999999</v>
      </c>
      <c r="H62" s="99"/>
    </row>
    <row r="63" spans="2:8" x14ac:dyDescent="0.25">
      <c r="B63" s="83" t="s">
        <v>18</v>
      </c>
      <c r="C63" s="84"/>
      <c r="D63" s="59">
        <v>97.44</v>
      </c>
      <c r="E63" s="57">
        <v>0.7</v>
      </c>
      <c r="F63" s="19" t="s">
        <v>25</v>
      </c>
      <c r="G63" s="27">
        <f t="shared" si="2"/>
        <v>68.207999999999998</v>
      </c>
      <c r="H63" s="99"/>
    </row>
    <row r="64" spans="2:8" ht="24" thickBot="1" x14ac:dyDescent="0.3">
      <c r="B64" s="100" t="s">
        <v>19</v>
      </c>
      <c r="C64" s="101"/>
      <c r="D64" s="62">
        <v>151.63</v>
      </c>
      <c r="E64" s="58">
        <v>0.7</v>
      </c>
      <c r="F64" s="20" t="s">
        <v>25</v>
      </c>
      <c r="G64" s="28">
        <f t="shared" si="2"/>
        <v>106.14099999999999</v>
      </c>
      <c r="H64" s="99"/>
    </row>
    <row r="65" spans="2:8" ht="24" thickBot="1" x14ac:dyDescent="0.3">
      <c r="B65" s="102" t="s">
        <v>27</v>
      </c>
      <c r="C65" s="103"/>
      <c r="D65" s="71">
        <v>0</v>
      </c>
      <c r="E65" s="71">
        <v>0</v>
      </c>
      <c r="F65" s="24" t="s">
        <v>24</v>
      </c>
      <c r="G65" s="29">
        <f t="shared" si="2"/>
        <v>0</v>
      </c>
      <c r="H65" s="99"/>
    </row>
    <row r="66" spans="2:8" x14ac:dyDescent="0.25">
      <c r="B66" s="83" t="s">
        <v>32</v>
      </c>
      <c r="C66" s="84"/>
      <c r="D66" s="59">
        <v>652.6</v>
      </c>
      <c r="E66" s="75">
        <v>5</v>
      </c>
      <c r="F66" s="19" t="s">
        <v>24</v>
      </c>
      <c r="G66" s="27">
        <f t="shared" si="2"/>
        <v>3263</v>
      </c>
      <c r="H66" s="99"/>
    </row>
    <row r="67" spans="2:8" x14ac:dyDescent="0.25">
      <c r="B67" s="104" t="s">
        <v>26</v>
      </c>
      <c r="C67" s="105"/>
      <c r="D67" s="72">
        <v>0</v>
      </c>
      <c r="E67" s="72">
        <v>0</v>
      </c>
      <c r="F67" s="21" t="s">
        <v>24</v>
      </c>
      <c r="G67" s="30">
        <f t="shared" si="2"/>
        <v>0</v>
      </c>
      <c r="H67" s="99"/>
    </row>
    <row r="68" spans="2:8" x14ac:dyDescent="0.25">
      <c r="B68" s="104" t="s">
        <v>28</v>
      </c>
      <c r="C68" s="105"/>
      <c r="D68" s="73">
        <v>5438.99</v>
      </c>
      <c r="E68" s="61">
        <v>2.5</v>
      </c>
      <c r="F68" s="21" t="s">
        <v>24</v>
      </c>
      <c r="G68" s="30">
        <f t="shared" si="2"/>
        <v>13597.474999999999</v>
      </c>
      <c r="H68" s="99"/>
    </row>
    <row r="69" spans="2:8" x14ac:dyDescent="0.25">
      <c r="B69" s="104" t="s">
        <v>29</v>
      </c>
      <c r="C69" s="105"/>
      <c r="D69" s="73">
        <v>1672.77</v>
      </c>
      <c r="E69" s="61">
        <v>2.5</v>
      </c>
      <c r="F69" s="21" t="s">
        <v>24</v>
      </c>
      <c r="G69" s="30">
        <f t="shared" si="2"/>
        <v>4181.9250000000002</v>
      </c>
      <c r="H69" s="99"/>
    </row>
    <row r="70" spans="2:8" x14ac:dyDescent="0.25">
      <c r="B70" s="104" t="s">
        <v>31</v>
      </c>
      <c r="C70" s="105"/>
      <c r="D70" s="73">
        <v>548.24</v>
      </c>
      <c r="E70" s="61">
        <v>2.5</v>
      </c>
      <c r="F70" s="21" t="s">
        <v>24</v>
      </c>
      <c r="G70" s="30">
        <f>D70*E70</f>
        <v>1370.6</v>
      </c>
      <c r="H70" s="99"/>
    </row>
    <row r="71" spans="2:8" ht="24" thickBot="1" x14ac:dyDescent="0.3">
      <c r="B71" s="100" t="s">
        <v>30</v>
      </c>
      <c r="C71" s="101"/>
      <c r="D71" s="74">
        <v>340.74</v>
      </c>
      <c r="E71" s="74">
        <v>25</v>
      </c>
      <c r="F71" s="20" t="s">
        <v>24</v>
      </c>
      <c r="G71" s="31">
        <f>D71*E71</f>
        <v>8518.5</v>
      </c>
      <c r="H71" s="99"/>
    </row>
    <row r="72" spans="2:8" x14ac:dyDescent="0.25">
      <c r="C72" s="3"/>
      <c r="D72" s="3"/>
      <c r="E72" s="4"/>
      <c r="F72" s="4"/>
      <c r="H72" s="45"/>
    </row>
    <row r="73" spans="2:8" ht="25.5" x14ac:dyDescent="0.25">
      <c r="C73" s="14" t="s">
        <v>14</v>
      </c>
      <c r="D73" s="6"/>
    </row>
    <row r="74" spans="2:8" ht="20.25" x14ac:dyDescent="0.25">
      <c r="C74" s="106" t="s">
        <v>6</v>
      </c>
      <c r="D74" s="51" t="s">
        <v>0</v>
      </c>
      <c r="E74" s="9">
        <f>IF(G62&gt;0, ROUND((G62+D55)/D55,2), 0)</f>
        <v>1.01</v>
      </c>
      <c r="F74" s="9"/>
      <c r="G74" s="10"/>
      <c r="H74" s="7"/>
    </row>
    <row r="75" spans="2:8" x14ac:dyDescent="0.25">
      <c r="C75" s="106"/>
      <c r="D75" s="51" t="s">
        <v>1</v>
      </c>
      <c r="E75" s="9">
        <f>IF(SUM(G63:G64)&gt;0,ROUND((G63+G64+D55)/D55,2),0)</f>
        <v>1.02</v>
      </c>
      <c r="F75" s="9"/>
      <c r="G75" s="11"/>
      <c r="H75" s="47"/>
    </row>
    <row r="76" spans="2:8" x14ac:dyDescent="0.25">
      <c r="C76" s="106"/>
      <c r="D76" s="51" t="s">
        <v>2</v>
      </c>
      <c r="E76" s="9">
        <f>IF(G65&gt;0,ROUND((G65+D55)/D55,2),0)</f>
        <v>0</v>
      </c>
      <c r="F76" s="12"/>
      <c r="G76" s="11"/>
    </row>
    <row r="77" spans="2:8" x14ac:dyDescent="0.25">
      <c r="C77" s="106"/>
      <c r="D77" s="13" t="s">
        <v>3</v>
      </c>
      <c r="E77" s="32">
        <f>IF(SUM(G66:G71)&gt;0,ROUND((SUM(G66:G71)+D55)/D55,2),0)</f>
        <v>3.72</v>
      </c>
      <c r="F77" s="10"/>
      <c r="G77" s="11"/>
    </row>
    <row r="78" spans="2:8" ht="25.5" x14ac:dyDescent="0.25">
      <c r="D78" s="33" t="s">
        <v>4</v>
      </c>
      <c r="E78" s="34">
        <f>SUM(E74:E77)-IF(VALUE(COUNTIF(E74:E77,"&gt;0"))=4,3,0)-IF(VALUE(COUNTIF(E74:E77,"&gt;0"))=3,2,0)-IF(VALUE(COUNTIF(E74:E77,"&gt;0"))=2,1,0)</f>
        <v>3.75</v>
      </c>
      <c r="F78" s="25"/>
    </row>
    <row r="79" spans="2:8" x14ac:dyDescent="0.25">
      <c r="E79" s="15"/>
    </row>
    <row r="80" spans="2:8" ht="25.5" x14ac:dyDescent="0.35">
      <c r="B80" s="22"/>
      <c r="C80" s="16" t="s">
        <v>23</v>
      </c>
      <c r="D80" s="85">
        <f>E78*D55</f>
        <v>42669.9375</v>
      </c>
      <c r="E80" s="85"/>
    </row>
    <row r="81" spans="2:8" ht="20.25" x14ac:dyDescent="0.3">
      <c r="C81" s="17" t="s">
        <v>8</v>
      </c>
      <c r="D81" s="107">
        <f>D80/D54</f>
        <v>87.61794147843942</v>
      </c>
      <c r="E81" s="107"/>
      <c r="G81" s="7"/>
      <c r="H81" s="48"/>
    </row>
    <row r="85" spans="2:8" ht="96.75" customHeight="1" x14ac:dyDescent="0.25"/>
    <row r="86" spans="2:8" ht="47.25" customHeight="1" x14ac:dyDescent="0.8">
      <c r="B86" s="86" t="s">
        <v>54</v>
      </c>
      <c r="C86" s="86"/>
      <c r="D86" s="86"/>
      <c r="E86" s="86"/>
      <c r="F86" s="86"/>
      <c r="G86" s="86"/>
      <c r="H86" s="86"/>
    </row>
    <row r="87" spans="2:8" x14ac:dyDescent="0.25">
      <c r="B87" s="87" t="s">
        <v>36</v>
      </c>
      <c r="C87" s="87"/>
      <c r="D87" s="87"/>
      <c r="E87" s="87"/>
      <c r="F87" s="87"/>
      <c r="G87" s="87"/>
    </row>
    <row r="88" spans="2:8" x14ac:dyDescent="0.25">
      <c r="C88" s="76"/>
      <c r="G88" s="7"/>
    </row>
    <row r="89" spans="2:8" ht="25.5" x14ac:dyDescent="0.25">
      <c r="C89" s="14" t="s">
        <v>5</v>
      </c>
      <c r="D89" s="6"/>
    </row>
    <row r="90" spans="2:8" ht="20.25" x14ac:dyDescent="0.25">
      <c r="B90" s="10"/>
      <c r="C90" s="88" t="s">
        <v>15</v>
      </c>
      <c r="D90" s="78" t="s">
        <v>37</v>
      </c>
      <c r="E90" s="78"/>
      <c r="F90" s="78"/>
      <c r="G90" s="78"/>
      <c r="H90" s="40"/>
    </row>
    <row r="91" spans="2:8" ht="20.25" x14ac:dyDescent="0.25">
      <c r="B91" s="10"/>
      <c r="C91" s="89"/>
      <c r="D91" s="78" t="s">
        <v>38</v>
      </c>
      <c r="E91" s="78"/>
      <c r="F91" s="78"/>
      <c r="G91" s="78"/>
      <c r="H91" s="40"/>
    </row>
    <row r="92" spans="2:8" ht="20.25" x14ac:dyDescent="0.25">
      <c r="B92" s="10"/>
      <c r="C92" s="90"/>
      <c r="D92" s="78" t="s">
        <v>43</v>
      </c>
      <c r="E92" s="78"/>
      <c r="F92" s="78"/>
      <c r="G92" s="78"/>
      <c r="H92" s="40"/>
    </row>
    <row r="93" spans="2:8" x14ac:dyDescent="0.25">
      <c r="C93" s="35" t="s">
        <v>12</v>
      </c>
      <c r="D93" s="53">
        <v>4.3</v>
      </c>
      <c r="E93" s="49"/>
      <c r="F93" s="10"/>
    </row>
    <row r="94" spans="2:8" x14ac:dyDescent="0.25">
      <c r="C94" s="1" t="s">
        <v>9</v>
      </c>
      <c r="D94" s="54">
        <v>1220</v>
      </c>
      <c r="E94" s="91" t="s">
        <v>16</v>
      </c>
      <c r="F94" s="92"/>
      <c r="G94" s="95">
        <f>D95/D94</f>
        <v>84.418877049180324</v>
      </c>
    </row>
    <row r="95" spans="2:8" x14ac:dyDescent="0.25">
      <c r="C95" s="1" t="s">
        <v>10</v>
      </c>
      <c r="D95" s="54">
        <v>102991.03</v>
      </c>
      <c r="E95" s="93"/>
      <c r="F95" s="94"/>
      <c r="G95" s="96"/>
    </row>
    <row r="96" spans="2:8" x14ac:dyDescent="0.25">
      <c r="C96" s="37"/>
      <c r="D96" s="38"/>
      <c r="E96" s="50"/>
    </row>
    <row r="97" spans="2:8" x14ac:dyDescent="0.3">
      <c r="C97" s="36" t="s">
        <v>7</v>
      </c>
      <c r="D97" s="55" t="s">
        <v>44</v>
      </c>
    </row>
    <row r="98" spans="2:8" x14ac:dyDescent="0.3">
      <c r="C98" s="36" t="s">
        <v>11</v>
      </c>
      <c r="D98" s="55">
        <v>75</v>
      </c>
    </row>
    <row r="99" spans="2:8" x14ac:dyDescent="0.3">
      <c r="C99" s="36" t="s">
        <v>13</v>
      </c>
      <c r="D99" s="69" t="s">
        <v>33</v>
      </c>
      <c r="E99" s="41"/>
    </row>
    <row r="100" spans="2:8" ht="24" thickBot="1" x14ac:dyDescent="0.3">
      <c r="C100" s="42"/>
      <c r="D100" s="42"/>
    </row>
    <row r="101" spans="2:8" ht="48" thickBot="1" x14ac:dyDescent="0.3">
      <c r="B101" s="79" t="s">
        <v>17</v>
      </c>
      <c r="C101" s="80"/>
      <c r="D101" s="23" t="s">
        <v>20</v>
      </c>
      <c r="E101" s="97" t="s">
        <v>22</v>
      </c>
      <c r="F101" s="98"/>
      <c r="G101" s="2" t="s">
        <v>21</v>
      </c>
    </row>
    <row r="102" spans="2:8" ht="24" thickBot="1" x14ac:dyDescent="0.3">
      <c r="B102" s="81" t="s">
        <v>35</v>
      </c>
      <c r="C102" s="82"/>
      <c r="D102" s="70">
        <v>50.01</v>
      </c>
      <c r="E102" s="56">
        <v>4.3</v>
      </c>
      <c r="F102" s="18" t="s">
        <v>24</v>
      </c>
      <c r="G102" s="26">
        <f t="shared" ref="G102:G109" si="3">D102*E102</f>
        <v>215.04299999999998</v>
      </c>
      <c r="H102" s="99"/>
    </row>
    <row r="103" spans="2:8" x14ac:dyDescent="0.25">
      <c r="B103" s="83" t="s">
        <v>18</v>
      </c>
      <c r="C103" s="84"/>
      <c r="D103" s="59">
        <v>97.44</v>
      </c>
      <c r="E103" s="75">
        <v>1.06</v>
      </c>
      <c r="F103" s="19" t="s">
        <v>25</v>
      </c>
      <c r="G103" s="27">
        <f t="shared" si="3"/>
        <v>103.2864</v>
      </c>
      <c r="H103" s="99"/>
    </row>
    <row r="104" spans="2:8" ht="24" thickBot="1" x14ac:dyDescent="0.3">
      <c r="B104" s="100" t="s">
        <v>19</v>
      </c>
      <c r="C104" s="101"/>
      <c r="D104" s="62">
        <v>151.63</v>
      </c>
      <c r="E104" s="74">
        <v>1.06</v>
      </c>
      <c r="F104" s="20" t="s">
        <v>25</v>
      </c>
      <c r="G104" s="28">
        <f t="shared" si="3"/>
        <v>160.7278</v>
      </c>
      <c r="H104" s="99"/>
    </row>
    <row r="105" spans="2:8" ht="24" thickBot="1" x14ac:dyDescent="0.3">
      <c r="B105" s="102" t="s">
        <v>27</v>
      </c>
      <c r="C105" s="103"/>
      <c r="D105" s="71">
        <v>0</v>
      </c>
      <c r="E105" s="71">
        <v>0</v>
      </c>
      <c r="F105" s="24" t="s">
        <v>24</v>
      </c>
      <c r="G105" s="29">
        <f t="shared" si="3"/>
        <v>0</v>
      </c>
      <c r="H105" s="99"/>
    </row>
    <row r="106" spans="2:8" x14ac:dyDescent="0.25">
      <c r="B106" s="83" t="s">
        <v>32</v>
      </c>
      <c r="C106" s="84"/>
      <c r="D106" s="59">
        <v>652.6</v>
      </c>
      <c r="E106" s="75">
        <v>8.6</v>
      </c>
      <c r="F106" s="19" t="s">
        <v>24</v>
      </c>
      <c r="G106" s="27">
        <f t="shared" si="3"/>
        <v>5612.36</v>
      </c>
      <c r="H106" s="99"/>
    </row>
    <row r="107" spans="2:8" x14ac:dyDescent="0.25">
      <c r="B107" s="104" t="s">
        <v>26</v>
      </c>
      <c r="C107" s="105"/>
      <c r="D107" s="72">
        <v>0</v>
      </c>
      <c r="E107" s="72">
        <v>0</v>
      </c>
      <c r="F107" s="21" t="s">
        <v>24</v>
      </c>
      <c r="G107" s="30">
        <f t="shared" si="3"/>
        <v>0</v>
      </c>
      <c r="H107" s="99"/>
    </row>
    <row r="108" spans="2:8" x14ac:dyDescent="0.25">
      <c r="B108" s="104" t="s">
        <v>28</v>
      </c>
      <c r="C108" s="105"/>
      <c r="D108" s="73">
        <v>5438.99</v>
      </c>
      <c r="E108" s="61">
        <v>4.3</v>
      </c>
      <c r="F108" s="21" t="s">
        <v>24</v>
      </c>
      <c r="G108" s="30">
        <f t="shared" si="3"/>
        <v>23387.656999999999</v>
      </c>
      <c r="H108" s="99"/>
    </row>
    <row r="109" spans="2:8" x14ac:dyDescent="0.25">
      <c r="B109" s="104" t="s">
        <v>29</v>
      </c>
      <c r="C109" s="105"/>
      <c r="D109" s="73">
        <v>1672.77</v>
      </c>
      <c r="E109" s="61">
        <v>4.3</v>
      </c>
      <c r="F109" s="21" t="s">
        <v>24</v>
      </c>
      <c r="G109" s="30">
        <f t="shared" si="3"/>
        <v>7192.9110000000001</v>
      </c>
      <c r="H109" s="99"/>
    </row>
    <row r="110" spans="2:8" x14ac:dyDescent="0.25">
      <c r="B110" s="104" t="s">
        <v>31</v>
      </c>
      <c r="C110" s="105"/>
      <c r="D110" s="73">
        <v>548.24</v>
      </c>
      <c r="E110" s="61">
        <v>4.3</v>
      </c>
      <c r="F110" s="21" t="s">
        <v>24</v>
      </c>
      <c r="G110" s="30">
        <f>D110*E110</f>
        <v>2357.4319999999998</v>
      </c>
      <c r="H110" s="99"/>
    </row>
    <row r="111" spans="2:8" ht="24" thickBot="1" x14ac:dyDescent="0.3">
      <c r="B111" s="100" t="s">
        <v>30</v>
      </c>
      <c r="C111" s="101"/>
      <c r="D111" s="74">
        <v>340.74</v>
      </c>
      <c r="E111" s="74">
        <v>43</v>
      </c>
      <c r="F111" s="20" t="s">
        <v>24</v>
      </c>
      <c r="G111" s="31">
        <f>D111*E111</f>
        <v>14651.82</v>
      </c>
      <c r="H111" s="99"/>
    </row>
    <row r="112" spans="2:8" x14ac:dyDescent="0.25">
      <c r="C112" s="3"/>
      <c r="D112" s="3"/>
      <c r="E112" s="4"/>
      <c r="F112" s="4"/>
      <c r="H112" s="45"/>
    </row>
    <row r="113" spans="2:8" ht="25.5" x14ac:dyDescent="0.25">
      <c r="C113" s="14" t="s">
        <v>14</v>
      </c>
      <c r="D113" s="6"/>
    </row>
    <row r="114" spans="2:8" ht="20.25" x14ac:dyDescent="0.25">
      <c r="C114" s="106" t="s">
        <v>6</v>
      </c>
      <c r="D114" s="77" t="s">
        <v>0</v>
      </c>
      <c r="E114" s="9">
        <f>IF(G102&gt;0, ROUND((G102+D95)/D95,2), 0)</f>
        <v>1</v>
      </c>
      <c r="F114" s="9"/>
      <c r="G114" s="10"/>
      <c r="H114" s="7"/>
    </row>
    <row r="115" spans="2:8" x14ac:dyDescent="0.25">
      <c r="C115" s="106"/>
      <c r="D115" s="77" t="s">
        <v>1</v>
      </c>
      <c r="E115" s="9">
        <f>IF(SUM(G103:G104)&gt;0,ROUND((G103+G104+D95)/D95,2),0)</f>
        <v>1</v>
      </c>
      <c r="F115" s="9"/>
      <c r="G115" s="11"/>
      <c r="H115" s="47"/>
    </row>
    <row r="116" spans="2:8" x14ac:dyDescent="0.25">
      <c r="C116" s="106"/>
      <c r="D116" s="77" t="s">
        <v>2</v>
      </c>
      <c r="E116" s="9">
        <f>IF(G105&gt;0,ROUND((G105+D95)/D95,2),0)</f>
        <v>0</v>
      </c>
      <c r="F116" s="12"/>
      <c r="G116" s="11"/>
    </row>
    <row r="117" spans="2:8" x14ac:dyDescent="0.25">
      <c r="C117" s="106"/>
      <c r="D117" s="13" t="s">
        <v>3</v>
      </c>
      <c r="E117" s="32">
        <f>IF(SUM(G106:G111)&gt;0,ROUND((SUM(G106:G111)+D95)/D95,2),0)</f>
        <v>1.52</v>
      </c>
      <c r="F117" s="10"/>
      <c r="G117" s="11"/>
    </row>
    <row r="118" spans="2:8" ht="25.5" x14ac:dyDescent="0.25">
      <c r="D118" s="33" t="s">
        <v>4</v>
      </c>
      <c r="E118" s="34">
        <f>SUM(E114:E117)-IF(VALUE(COUNTIF(E114:E117,"&gt;0"))=4,3,0)-IF(VALUE(COUNTIF(E114:E117,"&gt;0"))=3,2,0)-IF(VALUE(COUNTIF(E114:E117,"&gt;0"))=2,1,0)</f>
        <v>1.52</v>
      </c>
      <c r="F118" s="25"/>
    </row>
    <row r="119" spans="2:8" x14ac:dyDescent="0.25">
      <c r="E119" s="15"/>
    </row>
    <row r="120" spans="2:8" ht="25.5" x14ac:dyDescent="0.35">
      <c r="B120" s="22"/>
      <c r="C120" s="16" t="s">
        <v>23</v>
      </c>
      <c r="D120" s="85">
        <f>E118*D95</f>
        <v>156546.36559999999</v>
      </c>
      <c r="E120" s="85"/>
    </row>
    <row r="121" spans="2:8" ht="20.25" x14ac:dyDescent="0.3">
      <c r="C121" s="17" t="s">
        <v>8</v>
      </c>
      <c r="D121" s="107">
        <f>D120/D94</f>
        <v>128.31669311475409</v>
      </c>
      <c r="E121" s="107"/>
      <c r="G121" s="7"/>
      <c r="H121" s="48"/>
    </row>
    <row r="124" spans="2:8" ht="60.75" x14ac:dyDescent="0.8">
      <c r="B124" s="86" t="s">
        <v>55</v>
      </c>
      <c r="C124" s="86"/>
      <c r="D124" s="86"/>
      <c r="E124" s="86"/>
      <c r="F124" s="86"/>
      <c r="G124" s="86"/>
      <c r="H124" s="86"/>
    </row>
    <row r="125" spans="2:8" x14ac:dyDescent="0.25">
      <c r="B125" s="87" t="s">
        <v>36</v>
      </c>
      <c r="C125" s="87"/>
      <c r="D125" s="87"/>
      <c r="E125" s="87"/>
      <c r="F125" s="87"/>
      <c r="G125" s="87"/>
    </row>
    <row r="126" spans="2:8" x14ac:dyDescent="0.25">
      <c r="C126" s="76"/>
      <c r="G126" s="7"/>
    </row>
    <row r="127" spans="2:8" ht="25.5" x14ac:dyDescent="0.25">
      <c r="C127" s="14" t="s">
        <v>5</v>
      </c>
      <c r="D127" s="6"/>
    </row>
    <row r="128" spans="2:8" ht="20.25" x14ac:dyDescent="0.25">
      <c r="B128" s="10"/>
      <c r="C128" s="88" t="s">
        <v>15</v>
      </c>
      <c r="D128" s="78" t="s">
        <v>37</v>
      </c>
      <c r="E128" s="78"/>
      <c r="F128" s="78"/>
      <c r="G128" s="78"/>
      <c r="H128" s="40"/>
    </row>
    <row r="129" spans="2:8" ht="20.25" x14ac:dyDescent="0.25">
      <c r="B129" s="10"/>
      <c r="C129" s="89"/>
      <c r="D129" s="78" t="s">
        <v>38</v>
      </c>
      <c r="E129" s="78"/>
      <c r="F129" s="78"/>
      <c r="G129" s="78"/>
      <c r="H129" s="40"/>
    </row>
    <row r="130" spans="2:8" ht="20.25" x14ac:dyDescent="0.25">
      <c r="B130" s="10"/>
      <c r="C130" s="90"/>
      <c r="D130" s="78" t="s">
        <v>45</v>
      </c>
      <c r="E130" s="78"/>
      <c r="F130" s="78"/>
      <c r="G130" s="78"/>
      <c r="H130" s="40"/>
    </row>
    <row r="131" spans="2:8" x14ac:dyDescent="0.25">
      <c r="C131" s="35" t="s">
        <v>12</v>
      </c>
      <c r="D131" s="53">
        <v>5.5</v>
      </c>
      <c r="E131" s="49"/>
      <c r="F131" s="10"/>
    </row>
    <row r="132" spans="2:8" x14ac:dyDescent="0.25">
      <c r="C132" s="1" t="s">
        <v>9</v>
      </c>
      <c r="D132" s="54">
        <v>919</v>
      </c>
      <c r="E132" s="91" t="s">
        <v>16</v>
      </c>
      <c r="F132" s="92"/>
      <c r="G132" s="95">
        <f>D133/D132</f>
        <v>21.299532100108813</v>
      </c>
    </row>
    <row r="133" spans="2:8" x14ac:dyDescent="0.25">
      <c r="C133" s="1" t="s">
        <v>10</v>
      </c>
      <c r="D133" s="54">
        <v>19574.27</v>
      </c>
      <c r="E133" s="93"/>
      <c r="F133" s="94"/>
      <c r="G133" s="96"/>
    </row>
    <row r="134" spans="2:8" x14ac:dyDescent="0.25">
      <c r="C134" s="37"/>
      <c r="D134" s="38"/>
      <c r="E134" s="50"/>
    </row>
    <row r="135" spans="2:8" x14ac:dyDescent="0.3">
      <c r="C135" s="36" t="s">
        <v>7</v>
      </c>
      <c r="D135" s="55" t="s">
        <v>46</v>
      </c>
    </row>
    <row r="136" spans="2:8" x14ac:dyDescent="0.3">
      <c r="C136" s="36" t="s">
        <v>11</v>
      </c>
      <c r="D136" s="55">
        <v>90</v>
      </c>
    </row>
    <row r="137" spans="2:8" x14ac:dyDescent="0.3">
      <c r="C137" s="36" t="s">
        <v>13</v>
      </c>
      <c r="D137" s="69" t="s">
        <v>33</v>
      </c>
      <c r="E137" s="41"/>
    </row>
    <row r="138" spans="2:8" ht="24" thickBot="1" x14ac:dyDescent="0.3">
      <c r="C138" s="42"/>
      <c r="D138" s="42"/>
    </row>
    <row r="139" spans="2:8" ht="48" thickBot="1" x14ac:dyDescent="0.3">
      <c r="B139" s="79" t="s">
        <v>17</v>
      </c>
      <c r="C139" s="80"/>
      <c r="D139" s="23" t="s">
        <v>20</v>
      </c>
      <c r="E139" s="97" t="s">
        <v>22</v>
      </c>
      <c r="F139" s="98"/>
      <c r="G139" s="2" t="s">
        <v>21</v>
      </c>
    </row>
    <row r="140" spans="2:8" ht="24" thickBot="1" x14ac:dyDescent="0.3">
      <c r="B140" s="81" t="s">
        <v>35</v>
      </c>
      <c r="C140" s="82"/>
      <c r="D140" s="70">
        <v>50.01</v>
      </c>
      <c r="E140" s="56">
        <v>5.5</v>
      </c>
      <c r="F140" s="18" t="s">
        <v>24</v>
      </c>
      <c r="G140" s="26">
        <f t="shared" ref="G140:G147" si="4">D140*E140</f>
        <v>275.05500000000001</v>
      </c>
      <c r="H140" s="99"/>
    </row>
    <row r="141" spans="2:8" x14ac:dyDescent="0.25">
      <c r="B141" s="83" t="s">
        <v>18</v>
      </c>
      <c r="C141" s="84"/>
      <c r="D141" s="59">
        <v>97.44</v>
      </c>
      <c r="E141" s="57">
        <v>1.3</v>
      </c>
      <c r="F141" s="19" t="s">
        <v>25</v>
      </c>
      <c r="G141" s="27">
        <f t="shared" si="4"/>
        <v>126.672</v>
      </c>
      <c r="H141" s="99"/>
    </row>
    <row r="142" spans="2:8" ht="24" thickBot="1" x14ac:dyDescent="0.3">
      <c r="B142" s="100" t="s">
        <v>19</v>
      </c>
      <c r="C142" s="101"/>
      <c r="D142" s="62">
        <v>151.63</v>
      </c>
      <c r="E142" s="58">
        <v>1.3</v>
      </c>
      <c r="F142" s="20" t="s">
        <v>25</v>
      </c>
      <c r="G142" s="28">
        <f t="shared" si="4"/>
        <v>197.119</v>
      </c>
      <c r="H142" s="99"/>
    </row>
    <row r="143" spans="2:8" ht="24" thickBot="1" x14ac:dyDescent="0.3">
      <c r="B143" s="102" t="s">
        <v>27</v>
      </c>
      <c r="C143" s="103"/>
      <c r="D143" s="71">
        <v>0</v>
      </c>
      <c r="E143" s="71">
        <v>0</v>
      </c>
      <c r="F143" s="24" t="s">
        <v>24</v>
      </c>
      <c r="G143" s="29">
        <f t="shared" si="4"/>
        <v>0</v>
      </c>
      <c r="H143" s="99"/>
    </row>
    <row r="144" spans="2:8" x14ac:dyDescent="0.25">
      <c r="B144" s="83" t="s">
        <v>32</v>
      </c>
      <c r="C144" s="84"/>
      <c r="D144" s="59">
        <v>652.6</v>
      </c>
      <c r="E144" s="75">
        <v>11</v>
      </c>
      <c r="F144" s="19" t="s">
        <v>24</v>
      </c>
      <c r="G144" s="27">
        <f t="shared" si="4"/>
        <v>7178.6</v>
      </c>
      <c r="H144" s="99"/>
    </row>
    <row r="145" spans="2:8" x14ac:dyDescent="0.25">
      <c r="B145" s="104" t="s">
        <v>26</v>
      </c>
      <c r="C145" s="105"/>
      <c r="D145" s="72">
        <v>0</v>
      </c>
      <c r="E145" s="72">
        <v>0</v>
      </c>
      <c r="F145" s="21" t="s">
        <v>24</v>
      </c>
      <c r="G145" s="30">
        <f t="shared" si="4"/>
        <v>0</v>
      </c>
      <c r="H145" s="99"/>
    </row>
    <row r="146" spans="2:8" x14ac:dyDescent="0.25">
      <c r="B146" s="104" t="s">
        <v>28</v>
      </c>
      <c r="C146" s="105"/>
      <c r="D146" s="73">
        <v>5438.99</v>
      </c>
      <c r="E146" s="61">
        <v>5.5</v>
      </c>
      <c r="F146" s="21" t="s">
        <v>24</v>
      </c>
      <c r="G146" s="30">
        <f t="shared" si="4"/>
        <v>29914.445</v>
      </c>
      <c r="H146" s="99"/>
    </row>
    <row r="147" spans="2:8" x14ac:dyDescent="0.25">
      <c r="B147" s="104" t="s">
        <v>29</v>
      </c>
      <c r="C147" s="105"/>
      <c r="D147" s="73">
        <v>1672.77</v>
      </c>
      <c r="E147" s="61">
        <v>5.5</v>
      </c>
      <c r="F147" s="21" t="s">
        <v>24</v>
      </c>
      <c r="G147" s="30">
        <f t="shared" si="4"/>
        <v>9200.2350000000006</v>
      </c>
      <c r="H147" s="99"/>
    </row>
    <row r="148" spans="2:8" x14ac:dyDescent="0.25">
      <c r="B148" s="104" t="s">
        <v>31</v>
      </c>
      <c r="C148" s="105"/>
      <c r="D148" s="73">
        <v>548.24</v>
      </c>
      <c r="E148" s="61">
        <v>5.5</v>
      </c>
      <c r="F148" s="21" t="s">
        <v>24</v>
      </c>
      <c r="G148" s="30">
        <f>D148*E148</f>
        <v>3015.32</v>
      </c>
      <c r="H148" s="99"/>
    </row>
    <row r="149" spans="2:8" ht="24" thickBot="1" x14ac:dyDescent="0.3">
      <c r="B149" s="100" t="s">
        <v>30</v>
      </c>
      <c r="C149" s="101"/>
      <c r="D149" s="74">
        <v>340.74</v>
      </c>
      <c r="E149" s="74">
        <v>55</v>
      </c>
      <c r="F149" s="20" t="s">
        <v>24</v>
      </c>
      <c r="G149" s="31">
        <f>D149*E149</f>
        <v>18740.7</v>
      </c>
      <c r="H149" s="99"/>
    </row>
    <row r="150" spans="2:8" x14ac:dyDescent="0.25">
      <c r="C150" s="3"/>
      <c r="D150" s="3"/>
      <c r="E150" s="4"/>
      <c r="F150" s="4"/>
      <c r="H150" s="45"/>
    </row>
    <row r="151" spans="2:8" ht="25.5" x14ac:dyDescent="0.25">
      <c r="C151" s="14" t="s">
        <v>14</v>
      </c>
      <c r="D151" s="6"/>
    </row>
    <row r="152" spans="2:8" ht="20.25" x14ac:dyDescent="0.25">
      <c r="C152" s="106" t="s">
        <v>6</v>
      </c>
      <c r="D152" s="77" t="s">
        <v>0</v>
      </c>
      <c r="E152" s="9">
        <f>IF(G140&gt;0, ROUND((G140+D133)/D133,2), 0)</f>
        <v>1.01</v>
      </c>
      <c r="F152" s="9"/>
      <c r="G152" s="10"/>
      <c r="H152" s="7"/>
    </row>
    <row r="153" spans="2:8" x14ac:dyDescent="0.25">
      <c r="C153" s="106"/>
      <c r="D153" s="77" t="s">
        <v>1</v>
      </c>
      <c r="E153" s="9">
        <f>IF(SUM(G141:G142)&gt;0,ROUND((G141+G142+D133)/D133,2),0)</f>
        <v>1.02</v>
      </c>
      <c r="F153" s="9"/>
      <c r="G153" s="11"/>
      <c r="H153" s="47"/>
    </row>
    <row r="154" spans="2:8" x14ac:dyDescent="0.25">
      <c r="C154" s="106"/>
      <c r="D154" s="77" t="s">
        <v>2</v>
      </c>
      <c r="E154" s="9">
        <f>IF(G143&gt;0,ROUND((G143+D133)/D133,2),0)</f>
        <v>0</v>
      </c>
      <c r="F154" s="12"/>
      <c r="G154" s="11"/>
    </row>
    <row r="155" spans="2:8" x14ac:dyDescent="0.25">
      <c r="C155" s="106"/>
      <c r="D155" s="13" t="s">
        <v>3</v>
      </c>
      <c r="E155" s="32">
        <f>IF(SUM(G144:G149)&gt;0,ROUND((SUM(G144:G149)+D133)/D133,2),0)</f>
        <v>4.4800000000000004</v>
      </c>
      <c r="F155" s="10"/>
      <c r="G155" s="11"/>
    </row>
    <row r="156" spans="2:8" ht="25.5" x14ac:dyDescent="0.25">
      <c r="D156" s="33" t="s">
        <v>4</v>
      </c>
      <c r="E156" s="34">
        <f>SUM(E152:E155)-IF(VALUE(COUNTIF(E152:E155,"&gt;0"))=4,3,0)-IF(VALUE(COUNTIF(E152:E155,"&gt;0"))=3,2,0)-IF(VALUE(COUNTIF(E152:E155,"&gt;0"))=2,1,0)</f>
        <v>4.5100000000000007</v>
      </c>
      <c r="F156" s="25"/>
    </row>
    <row r="157" spans="2:8" x14ac:dyDescent="0.25">
      <c r="E157" s="15"/>
    </row>
    <row r="158" spans="2:8" ht="25.5" x14ac:dyDescent="0.35">
      <c r="B158" s="22"/>
      <c r="C158" s="16" t="s">
        <v>23</v>
      </c>
      <c r="D158" s="85">
        <f>E156*D133</f>
        <v>88279.957700000014</v>
      </c>
      <c r="E158" s="85"/>
    </row>
    <row r="159" spans="2:8" ht="20.25" x14ac:dyDescent="0.3">
      <c r="C159" s="17" t="s">
        <v>8</v>
      </c>
      <c r="D159" s="107">
        <f>D158/D132</f>
        <v>96.060889771490764</v>
      </c>
      <c r="E159" s="107"/>
      <c r="G159" s="7"/>
      <c r="H159" s="48"/>
    </row>
    <row r="164" spans="2:8" ht="84.75" customHeight="1" x14ac:dyDescent="0.25"/>
    <row r="165" spans="2:8" ht="60.75" customHeight="1" x14ac:dyDescent="0.8">
      <c r="B165" s="86" t="s">
        <v>56</v>
      </c>
      <c r="C165" s="86"/>
      <c r="D165" s="86"/>
      <c r="E165" s="86"/>
      <c r="F165" s="86"/>
      <c r="G165" s="86"/>
      <c r="H165" s="86"/>
    </row>
    <row r="166" spans="2:8" ht="23.25" customHeight="1" x14ac:dyDescent="0.25">
      <c r="B166" s="87" t="s">
        <v>36</v>
      </c>
      <c r="C166" s="87"/>
      <c r="D166" s="87"/>
      <c r="E166" s="87"/>
      <c r="F166" s="87"/>
      <c r="G166" s="87"/>
    </row>
    <row r="167" spans="2:8" x14ac:dyDescent="0.25">
      <c r="C167" s="76"/>
      <c r="G167" s="7"/>
    </row>
    <row r="168" spans="2:8" ht="25.5" x14ac:dyDescent="0.25">
      <c r="C168" s="14" t="s">
        <v>5</v>
      </c>
      <c r="D168" s="6"/>
    </row>
    <row r="169" spans="2:8" ht="20.25" customHeight="1" x14ac:dyDescent="0.25">
      <c r="B169" s="10"/>
      <c r="C169" s="88" t="s">
        <v>15</v>
      </c>
      <c r="D169" s="108" t="s">
        <v>37</v>
      </c>
      <c r="E169" s="109"/>
      <c r="F169" s="109"/>
      <c r="G169" s="110"/>
      <c r="H169" s="40"/>
    </row>
    <row r="170" spans="2:8" ht="20.25" customHeight="1" x14ac:dyDescent="0.25">
      <c r="B170" s="10"/>
      <c r="C170" s="89"/>
      <c r="D170" s="108" t="s">
        <v>38</v>
      </c>
      <c r="E170" s="109"/>
      <c r="F170" s="109"/>
      <c r="G170" s="110"/>
      <c r="H170" s="40"/>
    </row>
    <row r="171" spans="2:8" ht="20.25" customHeight="1" x14ac:dyDescent="0.25">
      <c r="B171" s="10"/>
      <c r="C171" s="90"/>
      <c r="D171" s="108" t="s">
        <v>47</v>
      </c>
      <c r="E171" s="109"/>
      <c r="F171" s="109"/>
      <c r="G171" s="110"/>
      <c r="H171" s="40"/>
    </row>
    <row r="172" spans="2:8" x14ac:dyDescent="0.25">
      <c r="C172" s="35" t="s">
        <v>12</v>
      </c>
      <c r="D172" s="53">
        <v>2</v>
      </c>
      <c r="E172" s="49"/>
      <c r="F172" s="10"/>
    </row>
    <row r="173" spans="2:8" ht="23.25" customHeight="1" x14ac:dyDescent="0.25">
      <c r="C173" s="1" t="s">
        <v>9</v>
      </c>
      <c r="D173" s="54">
        <v>433</v>
      </c>
      <c r="E173" s="111" t="s">
        <v>16</v>
      </c>
      <c r="F173" s="92"/>
      <c r="G173" s="95">
        <f>D174/D173</f>
        <v>53.647459584295611</v>
      </c>
    </row>
    <row r="174" spans="2:8" x14ac:dyDescent="0.25">
      <c r="C174" s="1" t="s">
        <v>10</v>
      </c>
      <c r="D174" s="54">
        <v>23229.35</v>
      </c>
      <c r="E174" s="112"/>
      <c r="F174" s="94"/>
      <c r="G174" s="96"/>
    </row>
    <row r="175" spans="2:8" x14ac:dyDescent="0.25">
      <c r="C175" s="37"/>
      <c r="D175" s="38"/>
      <c r="E175" s="50"/>
    </row>
    <row r="176" spans="2:8" x14ac:dyDescent="0.3">
      <c r="C176" s="36" t="s">
        <v>7</v>
      </c>
      <c r="D176" s="55" t="s">
        <v>48</v>
      </c>
    </row>
    <row r="177" spans="2:8" x14ac:dyDescent="0.3">
      <c r="C177" s="36" t="s">
        <v>11</v>
      </c>
      <c r="D177" s="55">
        <v>70</v>
      </c>
    </row>
    <row r="178" spans="2:8" x14ac:dyDescent="0.3">
      <c r="C178" s="36" t="s">
        <v>13</v>
      </c>
      <c r="D178" s="69" t="s">
        <v>33</v>
      </c>
      <c r="E178" s="41"/>
    </row>
    <row r="179" spans="2:8" ht="24" thickBot="1" x14ac:dyDescent="0.3">
      <c r="C179" s="42"/>
      <c r="D179" s="42"/>
    </row>
    <row r="180" spans="2:8" ht="48" customHeight="1" thickBot="1" x14ac:dyDescent="0.3">
      <c r="B180" s="113" t="s">
        <v>17</v>
      </c>
      <c r="C180" s="114"/>
      <c r="D180" s="23" t="s">
        <v>20</v>
      </c>
      <c r="E180" s="115" t="s">
        <v>22</v>
      </c>
      <c r="F180" s="116"/>
      <c r="G180" s="2" t="s">
        <v>21</v>
      </c>
    </row>
    <row r="181" spans="2:8" ht="24" customHeight="1" thickBot="1" x14ac:dyDescent="0.3">
      <c r="B181" s="117" t="s">
        <v>35</v>
      </c>
      <c r="C181" s="118"/>
      <c r="D181" s="70">
        <v>50.01</v>
      </c>
      <c r="E181" s="56">
        <v>2</v>
      </c>
      <c r="F181" s="18" t="s">
        <v>24</v>
      </c>
      <c r="G181" s="26">
        <f t="shared" ref="G181:G188" si="5">D181*E181</f>
        <v>100.02</v>
      </c>
      <c r="H181" s="119"/>
    </row>
    <row r="182" spans="2:8" ht="23.25" customHeight="1" x14ac:dyDescent="0.25">
      <c r="B182" s="120" t="s">
        <v>18</v>
      </c>
      <c r="C182" s="121"/>
      <c r="D182" s="59">
        <v>97.44</v>
      </c>
      <c r="E182" s="57">
        <v>0.6</v>
      </c>
      <c r="F182" s="19" t="s">
        <v>25</v>
      </c>
      <c r="G182" s="27">
        <f t="shared" si="5"/>
        <v>58.463999999999999</v>
      </c>
      <c r="H182" s="119"/>
    </row>
    <row r="183" spans="2:8" ht="24" customHeight="1" thickBot="1" x14ac:dyDescent="0.3">
      <c r="B183" s="122" t="s">
        <v>19</v>
      </c>
      <c r="C183" s="123"/>
      <c r="D183" s="62">
        <v>151.63</v>
      </c>
      <c r="E183" s="58">
        <v>0.6</v>
      </c>
      <c r="F183" s="20" t="s">
        <v>25</v>
      </c>
      <c r="G183" s="28">
        <f t="shared" si="5"/>
        <v>90.977999999999994</v>
      </c>
      <c r="H183" s="119"/>
    </row>
    <row r="184" spans="2:8" ht="24" customHeight="1" thickBot="1" x14ac:dyDescent="0.3">
      <c r="B184" s="117" t="s">
        <v>27</v>
      </c>
      <c r="C184" s="118"/>
      <c r="D184" s="71">
        <v>0</v>
      </c>
      <c r="E184" s="71">
        <v>0</v>
      </c>
      <c r="F184" s="24" t="s">
        <v>24</v>
      </c>
      <c r="G184" s="29">
        <f t="shared" si="5"/>
        <v>0</v>
      </c>
      <c r="H184" s="119"/>
    </row>
    <row r="185" spans="2:8" ht="23.25" customHeight="1" x14ac:dyDescent="0.25">
      <c r="B185" s="120" t="s">
        <v>32</v>
      </c>
      <c r="C185" s="121"/>
      <c r="D185" s="59">
        <v>652.6</v>
      </c>
      <c r="E185" s="75">
        <v>4</v>
      </c>
      <c r="F185" s="19" t="s">
        <v>24</v>
      </c>
      <c r="G185" s="27">
        <f t="shared" si="5"/>
        <v>2610.4</v>
      </c>
      <c r="H185" s="119"/>
    </row>
    <row r="186" spans="2:8" ht="23.25" customHeight="1" x14ac:dyDescent="0.25">
      <c r="B186" s="124" t="s">
        <v>26</v>
      </c>
      <c r="C186" s="125"/>
      <c r="D186" s="72">
        <v>0</v>
      </c>
      <c r="E186" s="72">
        <v>0</v>
      </c>
      <c r="F186" s="21" t="s">
        <v>24</v>
      </c>
      <c r="G186" s="30">
        <f t="shared" si="5"/>
        <v>0</v>
      </c>
      <c r="H186" s="119"/>
    </row>
    <row r="187" spans="2:8" ht="23.25" customHeight="1" x14ac:dyDescent="0.25">
      <c r="B187" s="124" t="s">
        <v>28</v>
      </c>
      <c r="C187" s="125"/>
      <c r="D187" s="73">
        <v>5438.99</v>
      </c>
      <c r="E187" s="61">
        <v>2</v>
      </c>
      <c r="F187" s="21" t="s">
        <v>24</v>
      </c>
      <c r="G187" s="30">
        <f t="shared" si="5"/>
        <v>10877.98</v>
      </c>
      <c r="H187" s="119"/>
    </row>
    <row r="188" spans="2:8" ht="23.25" customHeight="1" x14ac:dyDescent="0.25">
      <c r="B188" s="124" t="s">
        <v>29</v>
      </c>
      <c r="C188" s="125"/>
      <c r="D188" s="73">
        <v>1672.77</v>
      </c>
      <c r="E188" s="61">
        <v>2</v>
      </c>
      <c r="F188" s="21" t="s">
        <v>24</v>
      </c>
      <c r="G188" s="30">
        <f t="shared" si="5"/>
        <v>3345.54</v>
      </c>
      <c r="H188" s="119"/>
    </row>
    <row r="189" spans="2:8" ht="23.25" customHeight="1" x14ac:dyDescent="0.25">
      <c r="B189" s="124" t="s">
        <v>31</v>
      </c>
      <c r="C189" s="125"/>
      <c r="D189" s="73">
        <v>548.24</v>
      </c>
      <c r="E189" s="61">
        <v>2</v>
      </c>
      <c r="F189" s="21" t="s">
        <v>24</v>
      </c>
      <c r="G189" s="30">
        <f>D189*E189</f>
        <v>1096.48</v>
      </c>
      <c r="H189" s="119"/>
    </row>
    <row r="190" spans="2:8" ht="24" thickBot="1" x14ac:dyDescent="0.3">
      <c r="B190" s="122" t="s">
        <v>30</v>
      </c>
      <c r="C190" s="123"/>
      <c r="D190" s="74">
        <v>340.74</v>
      </c>
      <c r="E190" s="74">
        <v>20</v>
      </c>
      <c r="F190" s="20" t="s">
        <v>24</v>
      </c>
      <c r="G190" s="31">
        <f>D190*E190</f>
        <v>6814.8</v>
      </c>
      <c r="H190" s="119"/>
    </row>
    <row r="191" spans="2:8" x14ac:dyDescent="0.25">
      <c r="C191" s="3"/>
      <c r="D191" s="3"/>
      <c r="E191" s="4"/>
      <c r="F191" s="4"/>
      <c r="H191" s="45"/>
    </row>
    <row r="192" spans="2:8" ht="25.5" x14ac:dyDescent="0.25">
      <c r="C192" s="14" t="s">
        <v>14</v>
      </c>
      <c r="D192" s="6"/>
    </row>
    <row r="193" spans="2:8" ht="20.25" x14ac:dyDescent="0.25">
      <c r="C193" s="106" t="s">
        <v>6</v>
      </c>
      <c r="D193" s="77" t="s">
        <v>0</v>
      </c>
      <c r="E193" s="9">
        <f>IF(G181&gt;0, ROUND((G181+D174)/D174,2), 0)</f>
        <v>1</v>
      </c>
      <c r="F193" s="9"/>
      <c r="G193" s="10"/>
      <c r="H193" s="7"/>
    </row>
    <row r="194" spans="2:8" x14ac:dyDescent="0.25">
      <c r="C194" s="106"/>
      <c r="D194" s="77" t="s">
        <v>1</v>
      </c>
      <c r="E194" s="9">
        <f>IF(SUM(G182:G183)&gt;0,ROUND((G182+G183+D174)/D174,2),0)</f>
        <v>1.01</v>
      </c>
      <c r="F194" s="9"/>
      <c r="G194" s="11"/>
      <c r="H194" s="47"/>
    </row>
    <row r="195" spans="2:8" x14ac:dyDescent="0.25">
      <c r="C195" s="106"/>
      <c r="D195" s="77" t="s">
        <v>2</v>
      </c>
      <c r="E195" s="9">
        <f>IF(G184&gt;0,ROUND((G184+D174)/D174,2),0)</f>
        <v>0</v>
      </c>
      <c r="F195" s="12"/>
      <c r="G195" s="11"/>
    </row>
    <row r="196" spans="2:8" x14ac:dyDescent="0.25">
      <c r="C196" s="106"/>
      <c r="D196" s="13" t="s">
        <v>3</v>
      </c>
      <c r="E196" s="32">
        <f>IF(SUM(G185:G190)&gt;0,ROUND((SUM(G185:G190)+D174)/D174,2),0)</f>
        <v>2.0699999999999998</v>
      </c>
      <c r="F196" s="10"/>
      <c r="G196" s="11"/>
    </row>
    <row r="197" spans="2:8" ht="25.5" x14ac:dyDescent="0.25">
      <c r="D197" s="33" t="s">
        <v>4</v>
      </c>
      <c r="E197" s="34">
        <f>SUM(E193:E196)-IF(VALUE(COUNTIF(E193:E196,"&gt;0"))=4,3,0)-IF(VALUE(COUNTIF(E193:E196,"&gt;0"))=3,2,0)-IF(VALUE(COUNTIF(E193:E196,"&gt;0"))=2,1,0)</f>
        <v>2.08</v>
      </c>
      <c r="F197" s="25"/>
    </row>
    <row r="198" spans="2:8" x14ac:dyDescent="0.25">
      <c r="E198" s="15"/>
    </row>
    <row r="199" spans="2:8" ht="25.5" x14ac:dyDescent="0.35">
      <c r="B199" s="22"/>
      <c r="C199" s="16" t="s">
        <v>23</v>
      </c>
      <c r="D199" s="85">
        <f>E197*D174</f>
        <v>48317.047999999995</v>
      </c>
      <c r="E199" s="85"/>
    </row>
    <row r="200" spans="2:8" ht="20.25" x14ac:dyDescent="0.3">
      <c r="C200" s="17" t="s">
        <v>8</v>
      </c>
      <c r="D200" s="107">
        <f>D199/D173</f>
        <v>111.58671593533487</v>
      </c>
      <c r="E200" s="107"/>
      <c r="G200" s="7"/>
      <c r="H200" s="48"/>
    </row>
    <row r="204" spans="2:8" ht="85.5" customHeight="1" x14ac:dyDescent="0.25"/>
    <row r="205" spans="2:8" ht="60.75" x14ac:dyDescent="0.8">
      <c r="B205" s="86" t="s">
        <v>57</v>
      </c>
      <c r="C205" s="86"/>
      <c r="D205" s="86"/>
      <c r="E205" s="86"/>
      <c r="F205" s="86"/>
      <c r="G205" s="86"/>
      <c r="H205" s="86"/>
    </row>
    <row r="206" spans="2:8" x14ac:dyDescent="0.25">
      <c r="B206" s="87" t="s">
        <v>36</v>
      </c>
      <c r="C206" s="87"/>
      <c r="D206" s="87"/>
      <c r="E206" s="87"/>
      <c r="F206" s="87"/>
      <c r="G206" s="87"/>
    </row>
    <row r="207" spans="2:8" x14ac:dyDescent="0.25">
      <c r="C207" s="52"/>
      <c r="G207" s="7"/>
    </row>
    <row r="208" spans="2:8" ht="25.5" x14ac:dyDescent="0.25">
      <c r="C208" s="14" t="s">
        <v>5</v>
      </c>
      <c r="D208" s="6"/>
    </row>
    <row r="209" spans="2:8" ht="20.25" x14ac:dyDescent="0.25">
      <c r="B209" s="10"/>
      <c r="C209" s="88" t="s">
        <v>15</v>
      </c>
      <c r="D209" s="78" t="s">
        <v>37</v>
      </c>
      <c r="E209" s="78"/>
      <c r="F209" s="78"/>
      <c r="G209" s="78"/>
      <c r="H209" s="40"/>
    </row>
    <row r="210" spans="2:8" ht="20.25" x14ac:dyDescent="0.25">
      <c r="B210" s="10"/>
      <c r="C210" s="89"/>
      <c r="D210" s="78" t="s">
        <v>49</v>
      </c>
      <c r="E210" s="78"/>
      <c r="F210" s="78"/>
      <c r="G210" s="78"/>
      <c r="H210" s="40"/>
    </row>
    <row r="211" spans="2:8" ht="20.25" x14ac:dyDescent="0.25">
      <c r="B211" s="10"/>
      <c r="C211" s="90"/>
      <c r="D211" s="78" t="s">
        <v>50</v>
      </c>
      <c r="E211" s="78"/>
      <c r="F211" s="78"/>
      <c r="G211" s="78"/>
      <c r="H211" s="40"/>
    </row>
    <row r="212" spans="2:8" x14ac:dyDescent="0.25">
      <c r="C212" s="35" t="s">
        <v>12</v>
      </c>
      <c r="D212" s="53">
        <v>7</v>
      </c>
      <c r="E212" s="49"/>
      <c r="F212" s="10"/>
    </row>
    <row r="213" spans="2:8" x14ac:dyDescent="0.25">
      <c r="C213" s="1" t="s">
        <v>9</v>
      </c>
      <c r="D213" s="54">
        <v>203</v>
      </c>
      <c r="E213" s="91" t="s">
        <v>16</v>
      </c>
      <c r="F213" s="92"/>
      <c r="G213" s="95">
        <f>D214/D213</f>
        <v>12.950394088669951</v>
      </c>
    </row>
    <row r="214" spans="2:8" x14ac:dyDescent="0.25">
      <c r="C214" s="1" t="s">
        <v>10</v>
      </c>
      <c r="D214" s="54">
        <v>2628.93</v>
      </c>
      <c r="E214" s="93"/>
      <c r="F214" s="94"/>
      <c r="G214" s="96"/>
    </row>
    <row r="215" spans="2:8" x14ac:dyDescent="0.25">
      <c r="C215" s="37"/>
      <c r="D215" s="38"/>
      <c r="E215" s="50"/>
    </row>
    <row r="216" spans="2:8" x14ac:dyDescent="0.3">
      <c r="C216" s="36" t="s">
        <v>7</v>
      </c>
      <c r="D216" s="55" t="s">
        <v>51</v>
      </c>
    </row>
    <row r="217" spans="2:8" x14ac:dyDescent="0.3">
      <c r="C217" s="36" t="s">
        <v>11</v>
      </c>
      <c r="D217" s="55">
        <v>80</v>
      </c>
    </row>
    <row r="218" spans="2:8" x14ac:dyDescent="0.3">
      <c r="C218" s="36" t="s">
        <v>13</v>
      </c>
      <c r="D218" s="69" t="s">
        <v>34</v>
      </c>
      <c r="E218" s="41"/>
    </row>
    <row r="219" spans="2:8" ht="24" thickBot="1" x14ac:dyDescent="0.3">
      <c r="C219" s="42"/>
      <c r="D219" s="42"/>
    </row>
    <row r="220" spans="2:8" ht="48" thickBot="1" x14ac:dyDescent="0.3">
      <c r="B220" s="79" t="s">
        <v>17</v>
      </c>
      <c r="C220" s="80"/>
      <c r="D220" s="23" t="s">
        <v>20</v>
      </c>
      <c r="E220" s="97" t="s">
        <v>22</v>
      </c>
      <c r="F220" s="98"/>
      <c r="G220" s="2" t="s">
        <v>21</v>
      </c>
    </row>
    <row r="221" spans="2:8" ht="24" thickBot="1" x14ac:dyDescent="0.3">
      <c r="B221" s="81" t="s">
        <v>35</v>
      </c>
      <c r="C221" s="82"/>
      <c r="D221" s="70">
        <v>50.01</v>
      </c>
      <c r="E221" s="56">
        <v>7</v>
      </c>
      <c r="F221" s="18" t="s">
        <v>24</v>
      </c>
      <c r="G221" s="26">
        <f t="shared" ref="G221:G228" si="6">D221*E221</f>
        <v>350.07</v>
      </c>
      <c r="H221" s="99"/>
    </row>
    <row r="222" spans="2:8" x14ac:dyDescent="0.25">
      <c r="B222" s="83" t="s">
        <v>18</v>
      </c>
      <c r="C222" s="84"/>
      <c r="D222" s="59">
        <v>97.44</v>
      </c>
      <c r="E222" s="75"/>
      <c r="F222" s="19" t="s">
        <v>25</v>
      </c>
      <c r="G222" s="27">
        <f t="shared" si="6"/>
        <v>0</v>
      </c>
      <c r="H222" s="99"/>
    </row>
    <row r="223" spans="2:8" ht="24" thickBot="1" x14ac:dyDescent="0.3">
      <c r="B223" s="100" t="s">
        <v>19</v>
      </c>
      <c r="C223" s="101"/>
      <c r="D223" s="62">
        <v>151.63</v>
      </c>
      <c r="E223" s="74"/>
      <c r="F223" s="20" t="s">
        <v>25</v>
      </c>
      <c r="G223" s="28">
        <f t="shared" si="6"/>
        <v>0</v>
      </c>
      <c r="H223" s="99"/>
    </row>
    <row r="224" spans="2:8" ht="24" thickBot="1" x14ac:dyDescent="0.3">
      <c r="B224" s="102" t="s">
        <v>27</v>
      </c>
      <c r="C224" s="103"/>
      <c r="D224" s="71">
        <v>731.97</v>
      </c>
      <c r="E224" s="71">
        <v>7</v>
      </c>
      <c r="F224" s="24" t="s">
        <v>24</v>
      </c>
      <c r="G224" s="29">
        <f t="shared" si="6"/>
        <v>5123.79</v>
      </c>
      <c r="H224" s="99"/>
    </row>
    <row r="225" spans="2:8" x14ac:dyDescent="0.25">
      <c r="B225" s="83" t="s">
        <v>32</v>
      </c>
      <c r="C225" s="84"/>
      <c r="D225" s="59">
        <v>652.6</v>
      </c>
      <c r="E225" s="59"/>
      <c r="F225" s="19" t="s">
        <v>24</v>
      </c>
      <c r="G225" s="27">
        <f t="shared" si="6"/>
        <v>0</v>
      </c>
      <c r="H225" s="99"/>
    </row>
    <row r="226" spans="2:8" x14ac:dyDescent="0.25">
      <c r="B226" s="104" t="s">
        <v>26</v>
      </c>
      <c r="C226" s="105"/>
      <c r="D226" s="72">
        <v>526.99</v>
      </c>
      <c r="E226" s="60"/>
      <c r="F226" s="21" t="s">
        <v>24</v>
      </c>
      <c r="G226" s="30">
        <f t="shared" si="6"/>
        <v>0</v>
      </c>
      <c r="H226" s="99"/>
    </row>
    <row r="227" spans="2:8" x14ac:dyDescent="0.25">
      <c r="B227" s="104" t="s">
        <v>28</v>
      </c>
      <c r="C227" s="105"/>
      <c r="D227" s="73">
        <v>5438.99</v>
      </c>
      <c r="E227" s="61"/>
      <c r="F227" s="21" t="s">
        <v>24</v>
      </c>
      <c r="G227" s="30">
        <f t="shared" si="6"/>
        <v>0</v>
      </c>
      <c r="H227" s="99"/>
    </row>
    <row r="228" spans="2:8" x14ac:dyDescent="0.25">
      <c r="B228" s="104" t="s">
        <v>29</v>
      </c>
      <c r="C228" s="105"/>
      <c r="D228" s="73">
        <v>1672.77</v>
      </c>
      <c r="E228" s="61"/>
      <c r="F228" s="21" t="s">
        <v>24</v>
      </c>
      <c r="G228" s="30">
        <f t="shared" si="6"/>
        <v>0</v>
      </c>
      <c r="H228" s="99"/>
    </row>
    <row r="229" spans="2:8" x14ac:dyDescent="0.25">
      <c r="B229" s="104" t="s">
        <v>31</v>
      </c>
      <c r="C229" s="105"/>
      <c r="D229" s="73">
        <v>548.24</v>
      </c>
      <c r="E229" s="61"/>
      <c r="F229" s="21" t="s">
        <v>24</v>
      </c>
      <c r="G229" s="30">
        <f>D229*E229</f>
        <v>0</v>
      </c>
      <c r="H229" s="99"/>
    </row>
    <row r="230" spans="2:8" ht="24" thickBot="1" x14ac:dyDescent="0.3">
      <c r="B230" s="100" t="s">
        <v>30</v>
      </c>
      <c r="C230" s="101"/>
      <c r="D230" s="74">
        <v>340.74</v>
      </c>
      <c r="E230" s="62"/>
      <c r="F230" s="20" t="s">
        <v>24</v>
      </c>
      <c r="G230" s="31">
        <f>D230*E230</f>
        <v>0</v>
      </c>
      <c r="H230" s="99"/>
    </row>
    <row r="231" spans="2:8" x14ac:dyDescent="0.25">
      <c r="C231" s="3"/>
      <c r="D231" s="3"/>
      <c r="E231" s="4"/>
      <c r="F231" s="4"/>
      <c r="H231" s="45"/>
    </row>
    <row r="232" spans="2:8" ht="25.5" x14ac:dyDescent="0.25">
      <c r="C232" s="14" t="s">
        <v>14</v>
      </c>
      <c r="D232" s="6"/>
    </row>
    <row r="233" spans="2:8" ht="20.25" x14ac:dyDescent="0.25">
      <c r="C233" s="106" t="s">
        <v>6</v>
      </c>
      <c r="D233" s="51" t="s">
        <v>0</v>
      </c>
      <c r="E233" s="9">
        <f>IF(G221&gt;0, ROUND((G221+D214)/D214,2), 0)</f>
        <v>1.1299999999999999</v>
      </c>
      <c r="F233" s="9"/>
      <c r="G233" s="10"/>
      <c r="H233" s="7"/>
    </row>
    <row r="234" spans="2:8" x14ac:dyDescent="0.25">
      <c r="C234" s="106"/>
      <c r="D234" s="51" t="s">
        <v>1</v>
      </c>
      <c r="E234" s="9">
        <f>IF(SUM(G222:G223)&gt;0,ROUND((G222+G223+D214)/D214,2),0)</f>
        <v>0</v>
      </c>
      <c r="F234" s="9"/>
      <c r="G234" s="11"/>
      <c r="H234" s="47"/>
    </row>
    <row r="235" spans="2:8" x14ac:dyDescent="0.25">
      <c r="C235" s="106"/>
      <c r="D235" s="51" t="s">
        <v>2</v>
      </c>
      <c r="E235" s="9">
        <f>IF(G224&gt;0,ROUND((G224+D214)/D214,2),0)</f>
        <v>2.95</v>
      </c>
      <c r="F235" s="12"/>
      <c r="G235" s="11"/>
    </row>
    <row r="236" spans="2:8" x14ac:dyDescent="0.25">
      <c r="C236" s="106"/>
      <c r="D236" s="13" t="s">
        <v>3</v>
      </c>
      <c r="E236" s="32">
        <f>IF(SUM(G225:G230)&gt;0,ROUND((SUM(G225:G230)+D214)/D214,2),0)</f>
        <v>0</v>
      </c>
      <c r="F236" s="10"/>
      <c r="G236" s="11"/>
    </row>
    <row r="237" spans="2:8" ht="25.5" x14ac:dyDescent="0.25">
      <c r="D237" s="33" t="s">
        <v>4</v>
      </c>
      <c r="E237" s="34">
        <f>SUM(E233:E236)-IF(VALUE(COUNTIF(E233:E236,"&gt;0"))=4,3,0)-IF(VALUE(COUNTIF(E233:E236,"&gt;0"))=3,2,0)-IF(VALUE(COUNTIF(E233:E236,"&gt;0"))=2,1,0)</f>
        <v>3.08</v>
      </c>
      <c r="F237" s="25"/>
    </row>
    <row r="238" spans="2:8" x14ac:dyDescent="0.25">
      <c r="E238" s="15"/>
    </row>
    <row r="239" spans="2:8" ht="25.5" x14ac:dyDescent="0.35">
      <c r="B239" s="22"/>
      <c r="C239" s="16" t="s">
        <v>23</v>
      </c>
      <c r="D239" s="85">
        <f>E237*D214</f>
        <v>8097.1043999999993</v>
      </c>
      <c r="E239" s="85"/>
    </row>
    <row r="240" spans="2:8" ht="20.25" x14ac:dyDescent="0.3">
      <c r="C240" s="17" t="s">
        <v>8</v>
      </c>
      <c r="D240" s="107">
        <f>D239/D213</f>
        <v>39.887213793103442</v>
      </c>
      <c r="E240" s="107"/>
      <c r="G240" s="7"/>
      <c r="H240" s="48"/>
    </row>
  </sheetData>
  <sheetProtection formatRows="0" insertColumns="0" insertRows="0"/>
  <mergeCells count="144">
    <mergeCell ref="D239:E239"/>
    <mergeCell ref="D240:E240"/>
    <mergeCell ref="B220:C220"/>
    <mergeCell ref="E220:F220"/>
    <mergeCell ref="B221:C221"/>
    <mergeCell ref="H221:H230"/>
    <mergeCell ref="B222:C222"/>
    <mergeCell ref="B223:C223"/>
    <mergeCell ref="B224:C224"/>
    <mergeCell ref="B225:C225"/>
    <mergeCell ref="B226:C226"/>
    <mergeCell ref="B227:C227"/>
    <mergeCell ref="B228:C228"/>
    <mergeCell ref="B229:C229"/>
    <mergeCell ref="B230:C230"/>
    <mergeCell ref="C209:C211"/>
    <mergeCell ref="D209:G209"/>
    <mergeCell ref="D210:G210"/>
    <mergeCell ref="D211:G211"/>
    <mergeCell ref="E213:F214"/>
    <mergeCell ref="G213:G214"/>
    <mergeCell ref="B205:H205"/>
    <mergeCell ref="B206:G206"/>
    <mergeCell ref="C233:C236"/>
    <mergeCell ref="C193:C196"/>
    <mergeCell ref="D199:E199"/>
    <mergeCell ref="D200:E200"/>
    <mergeCell ref="B180:C180"/>
    <mergeCell ref="E180:F180"/>
    <mergeCell ref="B181:C181"/>
    <mergeCell ref="H181:H190"/>
    <mergeCell ref="B182:C182"/>
    <mergeCell ref="B183:C183"/>
    <mergeCell ref="B184:C184"/>
    <mergeCell ref="B185:C185"/>
    <mergeCell ref="B186:C186"/>
    <mergeCell ref="B187:C187"/>
    <mergeCell ref="B188:C188"/>
    <mergeCell ref="B189:C189"/>
    <mergeCell ref="B190:C190"/>
    <mergeCell ref="C169:C171"/>
    <mergeCell ref="D169:G169"/>
    <mergeCell ref="D170:G170"/>
    <mergeCell ref="D171:G171"/>
    <mergeCell ref="E173:F174"/>
    <mergeCell ref="G173:G174"/>
    <mergeCell ref="B165:H165"/>
    <mergeCell ref="B166:G166"/>
    <mergeCell ref="C114:C117"/>
    <mergeCell ref="D120:E120"/>
    <mergeCell ref="D121:E121"/>
    <mergeCell ref="D128:G128"/>
    <mergeCell ref="D159:E159"/>
    <mergeCell ref="B107:C107"/>
    <mergeCell ref="B108:C108"/>
    <mergeCell ref="B109:C109"/>
    <mergeCell ref="B110:C110"/>
    <mergeCell ref="B111:C111"/>
    <mergeCell ref="B101:C101"/>
    <mergeCell ref="E101:F101"/>
    <mergeCell ref="B102:C102"/>
    <mergeCell ref="H102:H111"/>
    <mergeCell ref="B103:C103"/>
    <mergeCell ref="B104:C104"/>
    <mergeCell ref="B105:C105"/>
    <mergeCell ref="B86:H86"/>
    <mergeCell ref="B87:G87"/>
    <mergeCell ref="C90:C92"/>
    <mergeCell ref="D90:G90"/>
    <mergeCell ref="D91:G91"/>
    <mergeCell ref="D92:G92"/>
    <mergeCell ref="E94:F95"/>
    <mergeCell ref="G94:G95"/>
    <mergeCell ref="B106:C106"/>
    <mergeCell ref="C74:C77"/>
    <mergeCell ref="D80:E80"/>
    <mergeCell ref="D81:E81"/>
    <mergeCell ref="B61:C61"/>
    <mergeCell ref="E61:F61"/>
    <mergeCell ref="B62:C62"/>
    <mergeCell ref="H62:H71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17:C17"/>
    <mergeCell ref="B18:C18"/>
    <mergeCell ref="B19:C19"/>
    <mergeCell ref="B20:C20"/>
    <mergeCell ref="B21:C21"/>
    <mergeCell ref="B1:H1"/>
    <mergeCell ref="C5:C7"/>
    <mergeCell ref="D6:G6"/>
    <mergeCell ref="D7:G7"/>
    <mergeCell ref="B2:G2"/>
    <mergeCell ref="G9:G10"/>
    <mergeCell ref="E16:F16"/>
    <mergeCell ref="D5:G5"/>
    <mergeCell ref="E9:F10"/>
    <mergeCell ref="H17:H26"/>
    <mergeCell ref="B16:C16"/>
    <mergeCell ref="C50:C52"/>
    <mergeCell ref="D50:G50"/>
    <mergeCell ref="D51:G51"/>
    <mergeCell ref="D52:G52"/>
    <mergeCell ref="E54:F55"/>
    <mergeCell ref="G54:G55"/>
    <mergeCell ref="B22:C22"/>
    <mergeCell ref="B23:C23"/>
    <mergeCell ref="D35:E35"/>
    <mergeCell ref="B46:H46"/>
    <mergeCell ref="B47:G47"/>
    <mergeCell ref="D36:E36"/>
    <mergeCell ref="B25:C25"/>
    <mergeCell ref="B26:C26"/>
    <mergeCell ref="B24:C24"/>
    <mergeCell ref="C29:C32"/>
    <mergeCell ref="D129:G129"/>
    <mergeCell ref="B139:C139"/>
    <mergeCell ref="B140:C140"/>
    <mergeCell ref="B141:C141"/>
    <mergeCell ref="D158:E158"/>
    <mergeCell ref="B124:H124"/>
    <mergeCell ref="B125:G125"/>
    <mergeCell ref="C128:C130"/>
    <mergeCell ref="D130:G130"/>
    <mergeCell ref="E132:F133"/>
    <mergeCell ref="G132:G133"/>
    <mergeCell ref="E139:F139"/>
    <mergeCell ref="H140:H14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C152:C155"/>
  </mergeCells>
  <dataValidations count="1">
    <dataValidation type="list" allowBlank="1" showInputMessage="1" showErrorMessage="1" sqref="D218 D178 D59 D14 D99 D137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'Расчет стоимости по Методике'!Область_печати</vt:lpstr>
      <vt:lpstr>способ_рубки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2018-02-02T08:52:44Z</cp:lastPrinted>
  <dcterms:created xsi:type="dcterms:W3CDTF">2016-01-18T14:22:10Z</dcterms:created>
  <dcterms:modified xsi:type="dcterms:W3CDTF">2018-10-31T13:27:20Z</dcterms:modified>
</cp:coreProperties>
</file>