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600" windowHeight="11760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45621"/>
</workbook>
</file>

<file path=xl/calcChain.xml><?xml version="1.0" encoding="utf-8"?>
<calcChain xmlns="http://schemas.openxmlformats.org/spreadsheetml/2006/main">
  <c r="G63" i="4" l="1"/>
  <c r="G62" i="4"/>
  <c r="G61" i="4"/>
  <c r="G60" i="4"/>
  <c r="G59" i="4"/>
  <c r="G58" i="4"/>
  <c r="E69" i="4" s="1"/>
  <c r="G57" i="4"/>
  <c r="E68" i="4" s="1"/>
  <c r="G56" i="4"/>
  <c r="G55" i="4"/>
  <c r="E67" i="4" s="1"/>
  <c r="G54" i="4"/>
  <c r="E66" i="4" s="1"/>
  <c r="E70" i="4" s="1"/>
  <c r="D72" i="4" s="1"/>
  <c r="D73" i="4" s="1"/>
  <c r="G46" i="4"/>
  <c r="G26" i="4" l="1"/>
  <c r="G25" i="4"/>
  <c r="G24" i="4"/>
  <c r="G23" i="4"/>
  <c r="G22" i="4"/>
  <c r="G21" i="4"/>
  <c r="G20" i="4"/>
  <c r="E31" i="4" s="1"/>
  <c r="G19" i="4"/>
  <c r="G18" i="4"/>
  <c r="G17" i="4"/>
  <c r="E29" i="4" s="1"/>
  <c r="G9" i="4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<sst xmlns="http://schemas.openxmlformats.org/spreadsheetml/2006/main" count="100" uniqueCount="47">
  <si>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</si>
  <si>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</si>
  <si>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</si>
  <si>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</si>
  <si>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</si>
  <si>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</si>
  <si>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</si>
  <si>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</si>
  <si>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</si>
  <si>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</si>
  <si>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</si>
  <si>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</si>
  <si>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</si>
  <si>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</si>
  <si>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</si>
  <si>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</si>
  <si>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</si>
  <si>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</si>
  <si>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</si>
  <si>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</si>
  <si>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</si>
  <si>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</si>
  <si>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</si>
  <si>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</si>
  <si>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</si>
  <si>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</si>
  <si>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</si>
  <si>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</si>
  <si>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</si>
  <si>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</si>
  <si>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</si>
  <si>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</si>
  <si>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</si>
  <si>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</si>
  <si>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</si>
  <si>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</si>
  <si>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"Калейкинское лесничество"</t>
  </si>
  <si>
    <t>55 лет</t>
  </si>
  <si>
    <t>10Ос+Лпн+Б</t>
  </si>
  <si>
    <t>Ракашевское участковое лесничество</t>
  </si>
  <si>
    <t>кв. 27 выд. 12 делянка 1</t>
  </si>
  <si>
    <t>ЛОТ № 28</t>
  </si>
  <si>
    <t>Старо-Еланское участковое лесничество</t>
  </si>
  <si>
    <t>кв. 64 выд. 36 делянка 1</t>
  </si>
  <si>
    <t>90с1Б+Лпн</t>
  </si>
  <si>
    <t>50 лет</t>
  </si>
  <si>
    <t>ЛОТ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</si>
</sst>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3"/>
  <sheetViews>
    <sheetView tabSelected="1" topLeftCell="A91" zoomScale="90" zoomScaleNormal="90" zoomScaleSheetLayoutView="85" zoomScalePageLayoutView="85" workbookViewId="0">
      <selection activeCell="I37" sqref="I37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8" hidden="1" customWidth="1"/>
    <col min="11" max="16384" width="9.140625" style="7"/>
  </cols>
  <sheetData>
    <row r="1" spans="2:8" ht="60.75" x14ac:dyDescent="0.8">
      <c r="B1" s="95" t="s">
        <v>41</v>
      </c>
      <c r="C1" s="95"/>
      <c r="D1" s="95"/>
      <c r="E1" s="95"/>
      <c r="F1" s="95"/>
      <c r="G1" s="95"/>
      <c r="H1" s="95"/>
    </row>
    <row r="2" spans="2:8" x14ac:dyDescent="0.25">
      <c r="B2" s="96" t="s">
        <v>35</v>
      </c>
      <c r="C2" s="96"/>
      <c r="D2" s="96"/>
      <c r="E2" s="96"/>
      <c r="F2" s="96"/>
      <c r="G2" s="96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85" t="s">
        <v>15</v>
      </c>
      <c r="D5" s="88" t="s">
        <v>36</v>
      </c>
      <c r="E5" s="88"/>
      <c r="F5" s="88"/>
      <c r="G5" s="88"/>
      <c r="H5" s="38"/>
    </row>
    <row r="6" spans="2:8" ht="20.25" x14ac:dyDescent="0.25">
      <c r="B6" s="9"/>
      <c r="C6" s="86"/>
      <c r="D6" s="88" t="s">
        <v>39</v>
      </c>
      <c r="E6" s="88"/>
      <c r="F6" s="88"/>
      <c r="G6" s="88"/>
      <c r="H6" s="38"/>
    </row>
    <row r="7" spans="2:8" ht="20.25" x14ac:dyDescent="0.25">
      <c r="B7" s="9"/>
      <c r="C7" s="87"/>
      <c r="D7" s="88" t="s">
        <v>40</v>
      </c>
      <c r="E7" s="88"/>
      <c r="F7" s="88"/>
      <c r="G7" s="88"/>
      <c r="H7" s="38"/>
    </row>
    <row r="8" spans="2:8" x14ac:dyDescent="0.25">
      <c r="C8" s="34" t="s">
        <v>12</v>
      </c>
      <c r="D8" s="48">
        <v>2.5</v>
      </c>
      <c r="E8" s="44"/>
      <c r="F8" s="9"/>
    </row>
    <row r="9" spans="2:8" x14ac:dyDescent="0.25">
      <c r="C9" s="1" t="s">
        <v>9</v>
      </c>
      <c r="D9" s="49">
        <v>718</v>
      </c>
      <c r="E9" s="89" t="s">
        <v>16</v>
      </c>
      <c r="F9" s="90"/>
      <c r="G9" s="93">
        <f>D10/D9</f>
        <v>9.4244428969359326</v>
      </c>
    </row>
    <row r="10" spans="2:8" x14ac:dyDescent="0.25">
      <c r="C10" s="1" t="s">
        <v>10</v>
      </c>
      <c r="D10" s="49">
        <v>6766.75</v>
      </c>
      <c r="E10" s="91"/>
      <c r="F10" s="92"/>
      <c r="G10" s="94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50" t="s">
        <v>38</v>
      </c>
    </row>
    <row r="13" spans="2:8" x14ac:dyDescent="0.3">
      <c r="C13" s="35" t="s">
        <v>11</v>
      </c>
      <c r="D13" s="50" t="s">
        <v>37</v>
      </c>
    </row>
    <row r="14" spans="2:8" x14ac:dyDescent="0.3">
      <c r="C14" s="35" t="s">
        <v>13</v>
      </c>
      <c r="D14" s="59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70" t="s">
        <v>17</v>
      </c>
      <c r="C16" s="71"/>
      <c r="D16" s="22" t="s">
        <v>20</v>
      </c>
      <c r="E16" s="72" t="s">
        <v>22</v>
      </c>
      <c r="F16" s="73"/>
      <c r="G16" s="2" t="s">
        <v>21</v>
      </c>
    </row>
    <row r="17" spans="2:8" ht="24" thickBot="1" x14ac:dyDescent="0.3">
      <c r="B17" s="74" t="s">
        <v>34</v>
      </c>
      <c r="C17" s="75"/>
      <c r="D17" s="60">
        <v>50.01</v>
      </c>
      <c r="E17" s="51">
        <v>2.5</v>
      </c>
      <c r="F17" s="17" t="s">
        <v>24</v>
      </c>
      <c r="G17" s="25">
        <f t="shared" ref="G17:G24" si="0">D17*E17</f>
        <v>125.02499999999999</v>
      </c>
      <c r="H17" s="76"/>
    </row>
    <row r="18" spans="2:8" x14ac:dyDescent="0.25">
      <c r="B18" s="77" t="s">
        <v>18</v>
      </c>
      <c r="C18" s="78"/>
      <c r="D18" s="54">
        <v>97.44</v>
      </c>
      <c r="E18" s="52">
        <v>0.63800000000000001</v>
      </c>
      <c r="F18" s="18" t="s">
        <v>25</v>
      </c>
      <c r="G18" s="26">
        <f t="shared" si="0"/>
        <v>62.166719999999998</v>
      </c>
      <c r="H18" s="76"/>
    </row>
    <row r="19" spans="2:8" ht="24" thickBot="1" x14ac:dyDescent="0.3">
      <c r="B19" s="79" t="s">
        <v>19</v>
      </c>
      <c r="C19" s="80"/>
      <c r="D19" s="57">
        <v>151.63</v>
      </c>
      <c r="E19" s="53">
        <v>0.63800000000000001</v>
      </c>
      <c r="F19" s="19" t="s">
        <v>25</v>
      </c>
      <c r="G19" s="27">
        <f t="shared" si="0"/>
        <v>96.739940000000004</v>
      </c>
      <c r="H19" s="76"/>
    </row>
    <row r="20" spans="2:8" ht="24" thickBot="1" x14ac:dyDescent="0.3">
      <c r="B20" s="81" t="s">
        <v>27</v>
      </c>
      <c r="C20" s="82"/>
      <c r="D20" s="61"/>
      <c r="E20" s="61"/>
      <c r="F20" s="23" t="s">
        <v>24</v>
      </c>
      <c r="G20" s="28">
        <f t="shared" si="0"/>
        <v>0</v>
      </c>
      <c r="H20" s="76"/>
    </row>
    <row r="21" spans="2:8" x14ac:dyDescent="0.25">
      <c r="B21" s="77" t="s">
        <v>32</v>
      </c>
      <c r="C21" s="78"/>
      <c r="D21" s="54">
        <v>652.6</v>
      </c>
      <c r="E21" s="54">
        <v>5</v>
      </c>
      <c r="F21" s="18" t="s">
        <v>24</v>
      </c>
      <c r="G21" s="26">
        <f t="shared" si="0"/>
        <v>3263</v>
      </c>
      <c r="H21" s="76"/>
    </row>
    <row r="22" spans="2:8" x14ac:dyDescent="0.25">
      <c r="B22" s="83" t="s">
        <v>26</v>
      </c>
      <c r="C22" s="84"/>
      <c r="D22" s="62"/>
      <c r="E22" s="55"/>
      <c r="F22" s="20" t="s">
        <v>24</v>
      </c>
      <c r="G22" s="29">
        <f t="shared" si="0"/>
        <v>0</v>
      </c>
      <c r="H22" s="76"/>
    </row>
    <row r="23" spans="2:8" x14ac:dyDescent="0.25">
      <c r="B23" s="83" t="s">
        <v>28</v>
      </c>
      <c r="C23" s="84"/>
      <c r="D23" s="63">
        <v>5438.99</v>
      </c>
      <c r="E23" s="56">
        <v>2.5</v>
      </c>
      <c r="F23" s="20" t="s">
        <v>24</v>
      </c>
      <c r="G23" s="29">
        <f t="shared" si="0"/>
        <v>13597.474999999999</v>
      </c>
      <c r="H23" s="76"/>
    </row>
    <row r="24" spans="2:8" x14ac:dyDescent="0.25">
      <c r="B24" s="83" t="s">
        <v>29</v>
      </c>
      <c r="C24" s="84"/>
      <c r="D24" s="63">
        <v>1672.77</v>
      </c>
      <c r="E24" s="56">
        <v>2.5</v>
      </c>
      <c r="F24" s="20" t="s">
        <v>24</v>
      </c>
      <c r="G24" s="29">
        <f t="shared" si="0"/>
        <v>4181.9250000000002</v>
      </c>
      <c r="H24" s="76"/>
    </row>
    <row r="25" spans="2:8" x14ac:dyDescent="0.25">
      <c r="B25" s="83" t="s">
        <v>31</v>
      </c>
      <c r="C25" s="84"/>
      <c r="D25" s="63">
        <v>548.24</v>
      </c>
      <c r="E25" s="56">
        <v>2.5</v>
      </c>
      <c r="F25" s="20" t="s">
        <v>24</v>
      </c>
      <c r="G25" s="29">
        <f>D25*E25</f>
        <v>1370.6</v>
      </c>
      <c r="H25" s="76"/>
    </row>
    <row r="26" spans="2:8" ht="24" thickBot="1" x14ac:dyDescent="0.3">
      <c r="B26" s="79" t="s">
        <v>30</v>
      </c>
      <c r="C26" s="80"/>
      <c r="D26" s="64">
        <v>340.74</v>
      </c>
      <c r="E26" s="57">
        <v>25</v>
      </c>
      <c r="F26" s="19" t="s">
        <v>24</v>
      </c>
      <c r="G26" s="30">
        <f>D26*E26</f>
        <v>8518.5</v>
      </c>
      <c r="H26" s="76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67" t="s">
        <v>6</v>
      </c>
      <c r="D29" s="46" t="s">
        <v>0</v>
      </c>
      <c r="E29" s="8">
        <f>IF(G17&gt;0, ROUND((G17+D10)/D10,2), 0)</f>
        <v>1.02</v>
      </c>
      <c r="F29" s="8"/>
      <c r="G29" s="9"/>
      <c r="H29" s="7"/>
    </row>
    <row r="30" spans="2:8" x14ac:dyDescent="0.25">
      <c r="C30" s="67"/>
      <c r="D30" s="46" t="s">
        <v>1</v>
      </c>
      <c r="E30" s="8">
        <f>IF(SUM(G18:G19)&gt;0,ROUND((G18+G19+D10)/D10,2),0)</f>
        <v>1.02</v>
      </c>
      <c r="F30" s="8"/>
      <c r="G30" s="10"/>
      <c r="H30" s="42"/>
    </row>
    <row r="31" spans="2:8" x14ac:dyDescent="0.25">
      <c r="C31" s="67"/>
      <c r="D31" s="46" t="s">
        <v>2</v>
      </c>
      <c r="E31" s="8">
        <f>IF(G20&gt;0,ROUND((G20+D10)/D10,2),0)</f>
        <v>0</v>
      </c>
      <c r="F31" s="11"/>
      <c r="G31" s="10"/>
    </row>
    <row r="32" spans="2:8" x14ac:dyDescent="0.25">
      <c r="C32" s="67"/>
      <c r="D32" s="12" t="s">
        <v>3</v>
      </c>
      <c r="E32" s="31">
        <f>IF(SUM(G21:G26)&gt;0,ROUND((SUM(G21:G26)+D10)/D10,2),0)</f>
        <v>5.57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5.61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68">
        <f>E33*D10</f>
        <v>37961.467499999999</v>
      </c>
      <c r="E35" s="68"/>
    </row>
    <row r="36" spans="2:8" ht="20.25" x14ac:dyDescent="0.3">
      <c r="C36" s="16" t="s">
        <v>8</v>
      </c>
      <c r="D36" s="69">
        <f>D35/D9</f>
        <v>52.871124651810582</v>
      </c>
      <c r="E36" s="69"/>
      <c r="G36" s="7"/>
      <c r="H36" s="43"/>
    </row>
    <row r="38" spans="2:8" ht="60.75" x14ac:dyDescent="0.8">
      <c r="B38" s="95" t="s">
        <v>46</v>
      </c>
      <c r="C38" s="95"/>
      <c r="D38" s="95"/>
      <c r="E38" s="95"/>
      <c r="F38" s="95"/>
      <c r="G38" s="95"/>
      <c r="H38" s="95"/>
    </row>
    <row r="39" spans="2:8" x14ac:dyDescent="0.25">
      <c r="B39" s="96" t="s">
        <v>35</v>
      </c>
      <c r="C39" s="96"/>
      <c r="D39" s="96"/>
      <c r="E39" s="96"/>
      <c r="F39" s="96"/>
      <c r="G39" s="96"/>
    </row>
    <row r="40" spans="2:8" x14ac:dyDescent="0.25">
      <c r="C40" s="65"/>
      <c r="G40" s="7"/>
    </row>
    <row r="41" spans="2:8" ht="25.5" x14ac:dyDescent="0.25">
      <c r="C41" s="13" t="s">
        <v>5</v>
      </c>
      <c r="D41" s="6"/>
    </row>
    <row r="42" spans="2:8" ht="20.25" x14ac:dyDescent="0.25">
      <c r="B42" s="9"/>
      <c r="C42" s="85" t="s">
        <v>15</v>
      </c>
      <c r="D42" s="88" t="s">
        <v>36</v>
      </c>
      <c r="E42" s="88"/>
      <c r="F42" s="88"/>
      <c r="G42" s="88"/>
      <c r="H42" s="38"/>
    </row>
    <row r="43" spans="2:8" ht="20.25" x14ac:dyDescent="0.25">
      <c r="B43" s="9"/>
      <c r="C43" s="86"/>
      <c r="D43" s="88" t="s">
        <v>42</v>
      </c>
      <c r="E43" s="88"/>
      <c r="F43" s="88"/>
      <c r="G43" s="88"/>
      <c r="H43" s="38"/>
    </row>
    <row r="44" spans="2:8" ht="20.25" x14ac:dyDescent="0.25">
      <c r="B44" s="9"/>
      <c r="C44" s="87"/>
      <c r="D44" s="88" t="s">
        <v>43</v>
      </c>
      <c r="E44" s="88"/>
      <c r="F44" s="88"/>
      <c r="G44" s="88"/>
      <c r="H44" s="38"/>
    </row>
    <row r="45" spans="2:8" x14ac:dyDescent="0.25">
      <c r="C45" s="34" t="s">
        <v>12</v>
      </c>
      <c r="D45" s="48">
        <v>14</v>
      </c>
      <c r="E45" s="44"/>
      <c r="F45" s="9"/>
    </row>
    <row r="46" spans="2:8" x14ac:dyDescent="0.25">
      <c r="C46" s="1" t="s">
        <v>9</v>
      </c>
      <c r="D46" s="49">
        <v>3360</v>
      </c>
      <c r="E46" s="89" t="s">
        <v>16</v>
      </c>
      <c r="F46" s="90"/>
      <c r="G46" s="93">
        <f>D47/D46</f>
        <v>18.29938392857143</v>
      </c>
    </row>
    <row r="47" spans="2:8" x14ac:dyDescent="0.25">
      <c r="C47" s="1" t="s">
        <v>10</v>
      </c>
      <c r="D47" s="49">
        <v>61485.93</v>
      </c>
      <c r="E47" s="91"/>
      <c r="F47" s="92"/>
      <c r="G47" s="94"/>
    </row>
    <row r="48" spans="2:8" x14ac:dyDescent="0.25">
      <c r="C48" s="36"/>
      <c r="D48" s="37"/>
      <c r="E48" s="45"/>
    </row>
    <row r="49" spans="2:8" x14ac:dyDescent="0.3">
      <c r="C49" s="35" t="s">
        <v>7</v>
      </c>
      <c r="D49" s="50" t="s">
        <v>44</v>
      </c>
    </row>
    <row r="50" spans="2:8" x14ac:dyDescent="0.3">
      <c r="C50" s="35" t="s">
        <v>11</v>
      </c>
      <c r="D50" s="50" t="s">
        <v>45</v>
      </c>
    </row>
    <row r="51" spans="2:8" x14ac:dyDescent="0.3">
      <c r="C51" s="35" t="s">
        <v>13</v>
      </c>
      <c r="D51" s="59" t="s">
        <v>33</v>
      </c>
      <c r="E51" s="39"/>
    </row>
    <row r="52" spans="2:8" ht="24" thickBot="1" x14ac:dyDescent="0.3">
      <c r="C52" s="40"/>
      <c r="D52" s="40"/>
    </row>
    <row r="53" spans="2:8" ht="48" thickBot="1" x14ac:dyDescent="0.3">
      <c r="B53" s="70" t="s">
        <v>17</v>
      </c>
      <c r="C53" s="71"/>
      <c r="D53" s="22" t="s">
        <v>20</v>
      </c>
      <c r="E53" s="72" t="s">
        <v>22</v>
      </c>
      <c r="F53" s="73"/>
      <c r="G53" s="2" t="s">
        <v>21</v>
      </c>
    </row>
    <row r="54" spans="2:8" ht="24" thickBot="1" x14ac:dyDescent="0.3">
      <c r="B54" s="74" t="s">
        <v>34</v>
      </c>
      <c r="C54" s="75"/>
      <c r="D54" s="60">
        <v>50.01</v>
      </c>
      <c r="E54" s="51">
        <v>14</v>
      </c>
      <c r="F54" s="17" t="s">
        <v>24</v>
      </c>
      <c r="G54" s="25">
        <f t="shared" ref="G54:G61" si="1">D54*E54</f>
        <v>700.14</v>
      </c>
      <c r="H54" s="76"/>
    </row>
    <row r="55" spans="2:8" x14ac:dyDescent="0.25">
      <c r="B55" s="77" t="s">
        <v>18</v>
      </c>
      <c r="C55" s="78"/>
      <c r="D55" s="54">
        <v>97.44</v>
      </c>
      <c r="E55" s="52">
        <v>2.4700000000000002</v>
      </c>
      <c r="F55" s="18" t="s">
        <v>25</v>
      </c>
      <c r="G55" s="26">
        <f t="shared" si="1"/>
        <v>240.67680000000001</v>
      </c>
      <c r="H55" s="76"/>
    </row>
    <row r="56" spans="2:8" ht="24" thickBot="1" x14ac:dyDescent="0.3">
      <c r="B56" s="79" t="s">
        <v>19</v>
      </c>
      <c r="C56" s="80"/>
      <c r="D56" s="57">
        <v>151.63</v>
      </c>
      <c r="E56" s="53">
        <v>2.4700000000000002</v>
      </c>
      <c r="F56" s="19" t="s">
        <v>25</v>
      </c>
      <c r="G56" s="27">
        <f t="shared" si="1"/>
        <v>374.52610000000004</v>
      </c>
      <c r="H56" s="76"/>
    </row>
    <row r="57" spans="2:8" ht="24" thickBot="1" x14ac:dyDescent="0.3">
      <c r="B57" s="81" t="s">
        <v>27</v>
      </c>
      <c r="C57" s="82"/>
      <c r="D57" s="61"/>
      <c r="E57" s="61"/>
      <c r="F57" s="23" t="s">
        <v>24</v>
      </c>
      <c r="G57" s="28">
        <f t="shared" si="1"/>
        <v>0</v>
      </c>
      <c r="H57" s="76"/>
    </row>
    <row r="58" spans="2:8" x14ac:dyDescent="0.25">
      <c r="B58" s="77" t="s">
        <v>32</v>
      </c>
      <c r="C58" s="78"/>
      <c r="D58" s="54">
        <v>652.6</v>
      </c>
      <c r="E58" s="54">
        <v>28</v>
      </c>
      <c r="F58" s="18" t="s">
        <v>24</v>
      </c>
      <c r="G58" s="26">
        <f t="shared" si="1"/>
        <v>18272.8</v>
      </c>
      <c r="H58" s="76"/>
    </row>
    <row r="59" spans="2:8" x14ac:dyDescent="0.25">
      <c r="B59" s="83" t="s">
        <v>26</v>
      </c>
      <c r="C59" s="84"/>
      <c r="D59" s="62"/>
      <c r="E59" s="55"/>
      <c r="F59" s="20" t="s">
        <v>24</v>
      </c>
      <c r="G59" s="29">
        <f t="shared" si="1"/>
        <v>0</v>
      </c>
      <c r="H59" s="76"/>
    </row>
    <row r="60" spans="2:8" x14ac:dyDescent="0.25">
      <c r="B60" s="83" t="s">
        <v>28</v>
      </c>
      <c r="C60" s="84"/>
      <c r="D60" s="63">
        <v>5438.99</v>
      </c>
      <c r="E60" s="56">
        <v>14</v>
      </c>
      <c r="F60" s="20" t="s">
        <v>24</v>
      </c>
      <c r="G60" s="29">
        <f t="shared" si="1"/>
        <v>76145.86</v>
      </c>
      <c r="H60" s="76"/>
    </row>
    <row r="61" spans="2:8" x14ac:dyDescent="0.25">
      <c r="B61" s="83" t="s">
        <v>29</v>
      </c>
      <c r="C61" s="84"/>
      <c r="D61" s="63">
        <v>1672.77</v>
      </c>
      <c r="E61" s="56">
        <v>14</v>
      </c>
      <c r="F61" s="20" t="s">
        <v>24</v>
      </c>
      <c r="G61" s="29">
        <f t="shared" si="1"/>
        <v>23418.78</v>
      </c>
      <c r="H61" s="76"/>
    </row>
    <row r="62" spans="2:8" x14ac:dyDescent="0.25">
      <c r="B62" s="83" t="s">
        <v>31</v>
      </c>
      <c r="C62" s="84"/>
      <c r="D62" s="63">
        <v>548.24</v>
      </c>
      <c r="E62" s="56">
        <v>14</v>
      </c>
      <c r="F62" s="20" t="s">
        <v>24</v>
      </c>
      <c r="G62" s="29">
        <f>D62*E62</f>
        <v>7675.3600000000006</v>
      </c>
      <c r="H62" s="76"/>
    </row>
    <row r="63" spans="2:8" ht="24" thickBot="1" x14ac:dyDescent="0.3">
      <c r="B63" s="79" t="s">
        <v>30</v>
      </c>
      <c r="C63" s="80"/>
      <c r="D63" s="64">
        <v>340.74</v>
      </c>
      <c r="E63" s="57">
        <v>140</v>
      </c>
      <c r="F63" s="19" t="s">
        <v>24</v>
      </c>
      <c r="G63" s="30">
        <f>D63*E63</f>
        <v>47703.6</v>
      </c>
      <c r="H63" s="76"/>
    </row>
    <row r="64" spans="2:8" x14ac:dyDescent="0.25">
      <c r="C64" s="3"/>
      <c r="D64" s="3"/>
      <c r="E64" s="4"/>
      <c r="F64" s="4"/>
      <c r="H64" s="41"/>
    </row>
    <row r="65" spans="2:8" ht="25.5" x14ac:dyDescent="0.25">
      <c r="C65" s="13" t="s">
        <v>14</v>
      </c>
      <c r="D65" s="6"/>
    </row>
    <row r="66" spans="2:8" ht="20.25" x14ac:dyDescent="0.25">
      <c r="C66" s="67" t="s">
        <v>6</v>
      </c>
      <c r="D66" s="66" t="s">
        <v>0</v>
      </c>
      <c r="E66" s="8">
        <f>IF(G54&gt;0, ROUND((G54+D47)/D47,2), 0)</f>
        <v>1.01</v>
      </c>
      <c r="F66" s="8"/>
      <c r="G66" s="9"/>
      <c r="H66" s="7"/>
    </row>
    <row r="67" spans="2:8" x14ac:dyDescent="0.25">
      <c r="C67" s="67"/>
      <c r="D67" s="66" t="s">
        <v>1</v>
      </c>
      <c r="E67" s="8">
        <f>IF(SUM(G55:G56)&gt;0,ROUND((G55+G56+D47)/D47,2),0)</f>
        <v>1.01</v>
      </c>
      <c r="F67" s="8"/>
      <c r="G67" s="10"/>
      <c r="H67" s="42"/>
    </row>
    <row r="68" spans="2:8" x14ac:dyDescent="0.25">
      <c r="C68" s="67"/>
      <c r="D68" s="66" t="s">
        <v>2</v>
      </c>
      <c r="E68" s="8">
        <f>IF(G57&gt;0,ROUND((G57+D47)/D47,2),0)</f>
        <v>0</v>
      </c>
      <c r="F68" s="11"/>
      <c r="G68" s="10"/>
    </row>
    <row r="69" spans="2:8" x14ac:dyDescent="0.25">
      <c r="C69" s="67"/>
      <c r="D69" s="12" t="s">
        <v>3</v>
      </c>
      <c r="E69" s="31">
        <f>IF(SUM(G58:G63)&gt;0,ROUND((SUM(G58:G63)+D47)/D47,2),0)</f>
        <v>3.82</v>
      </c>
      <c r="F69" s="9"/>
      <c r="G69" s="10"/>
    </row>
    <row r="70" spans="2:8" ht="25.5" x14ac:dyDescent="0.25">
      <c r="D70" s="32" t="s">
        <v>4</v>
      </c>
      <c r="E70" s="33">
        <f>SUM(E66:E69)-IF(VALUE(COUNTIF(E66:E69,"&gt;0"))=4,3,0)-IF(VALUE(COUNTIF(E66:E69,"&gt;0"))=3,2,0)-IF(VALUE(COUNTIF(E66:E69,"&gt;0"))=2,1,0)</f>
        <v>3.84</v>
      </c>
      <c r="F70" s="24"/>
    </row>
    <row r="71" spans="2:8" x14ac:dyDescent="0.25">
      <c r="E71" s="14"/>
    </row>
    <row r="72" spans="2:8" ht="25.5" x14ac:dyDescent="0.35">
      <c r="B72" s="21"/>
      <c r="C72" s="15" t="s">
        <v>23</v>
      </c>
      <c r="D72" s="68">
        <f>E70*D47</f>
        <v>236105.9712</v>
      </c>
      <c r="E72" s="68"/>
    </row>
    <row r="73" spans="2:8" ht="20.25" x14ac:dyDescent="0.3">
      <c r="C73" s="16" t="s">
        <v>8</v>
      </c>
      <c r="D73" s="69">
        <f>D72/D46</f>
        <v>70.269634285714289</v>
      </c>
      <c r="E73" s="69"/>
      <c r="G73" s="7"/>
      <c r="H73" s="43"/>
    </row>
  </sheetData>
  <sheetProtection formatRows="0" insertColumns="0" insertRows="0"/>
  <mergeCells count="48">
    <mergeCell ref="C66:C69"/>
    <mergeCell ref="D72:E72"/>
    <mergeCell ref="D73:E73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E46:F47"/>
    <mergeCell ref="G46:G47"/>
    <mergeCell ref="B53:C53"/>
    <mergeCell ref="E53:F53"/>
    <mergeCell ref="B54:C54"/>
    <mergeCell ref="B1:H1"/>
    <mergeCell ref="B2:G2"/>
    <mergeCell ref="B38:H38"/>
    <mergeCell ref="B39:G39"/>
    <mergeCell ref="C42:C44"/>
    <mergeCell ref="D42:G42"/>
    <mergeCell ref="D43:G43"/>
    <mergeCell ref="D44:G44"/>
    <mergeCell ref="C5:C7"/>
    <mergeCell ref="D5:G5"/>
    <mergeCell ref="D6:G6"/>
    <mergeCell ref="D7:G7"/>
    <mergeCell ref="E9:F10"/>
    <mergeCell ref="G9:G10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29:C32"/>
    <mergeCell ref="D35:E35"/>
    <mergeCell ref="D36:E36"/>
    <mergeCell ref="B16:C16"/>
    <mergeCell ref="E16:F16"/>
    <mergeCell ref="B17:C17"/>
  </mergeCells>
  <dataValidations count="1">
    <dataValidation type="list" allowBlank="1" showInputMessage="1" showErrorMessage="1" sqref="D14 D51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2018-05-14T11:33:09Z</cp:lastPrinted>
  <dcterms:created xsi:type="dcterms:W3CDTF">2016-01-18T14:22:10Z</dcterms:created>
  <dcterms:modified xsi:type="dcterms:W3CDTF">2018-11-13T09:23:05Z</dcterms:modified>
</cp:coreProperties>
</file>