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8 Материалы для аукциона За Ни\Заинское\"/>
    </mc:Choice>
  </mc:AlternateContent>
  <bookViews>
    <workbookView xWindow="0" yWindow="0" windowWidth="2544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Методике'!$A$1:$M$1222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G1199" i="4" l="1"/>
  <c r="G1198" i="4"/>
  <c r="G1197" i="4"/>
  <c r="G1196" i="4"/>
  <c r="G1195" i="4"/>
  <c r="G1194" i="4"/>
  <c r="G1193" i="4"/>
  <c r="E1204" i="4" s="1"/>
  <c r="G1192" i="4"/>
  <c r="G1191" i="4"/>
  <c r="G1190" i="4"/>
  <c r="E1202" i="4" s="1"/>
  <c r="G1182" i="4"/>
  <c r="G1150" i="4"/>
  <c r="G1149" i="4"/>
  <c r="G1148" i="4"/>
  <c r="G1147" i="4"/>
  <c r="G1146" i="4"/>
  <c r="G1145" i="4"/>
  <c r="G1144" i="4"/>
  <c r="E1155" i="4" s="1"/>
  <c r="G1143" i="4"/>
  <c r="G1142" i="4"/>
  <c r="E1154" i="4" s="1"/>
  <c r="G1141" i="4"/>
  <c r="E1153" i="4" s="1"/>
  <c r="G1133" i="4"/>
  <c r="G1101" i="4"/>
  <c r="G1100" i="4"/>
  <c r="G1099" i="4"/>
  <c r="G1098" i="4"/>
  <c r="G1097" i="4"/>
  <c r="G1096" i="4"/>
  <c r="G1095" i="4"/>
  <c r="E1106" i="4" s="1"/>
  <c r="G1094" i="4"/>
  <c r="G1093" i="4"/>
  <c r="G1092" i="4"/>
  <c r="E1104" i="4" s="1"/>
  <c r="G1084" i="4"/>
  <c r="G593" i="4"/>
  <c r="G601" i="4"/>
  <c r="E613" i="4" s="1"/>
  <c r="G602" i="4"/>
  <c r="G603" i="4"/>
  <c r="G604" i="4"/>
  <c r="E615" i="4" s="1"/>
  <c r="G605" i="4"/>
  <c r="G606" i="4"/>
  <c r="G607" i="4"/>
  <c r="G608" i="4"/>
  <c r="G609" i="4"/>
  <c r="G610" i="4"/>
  <c r="G1044" i="4"/>
  <c r="G1045" i="4"/>
  <c r="G1046" i="4"/>
  <c r="E1057" i="4" s="1"/>
  <c r="G1047" i="4"/>
  <c r="G1048" i="4"/>
  <c r="G1049" i="4"/>
  <c r="G1050" i="4"/>
  <c r="G1051" i="4"/>
  <c r="G1052" i="4"/>
  <c r="G1043" i="4"/>
  <c r="E1055" i="4" s="1"/>
  <c r="G1001" i="4"/>
  <c r="G1002" i="4"/>
  <c r="G1003" i="4"/>
  <c r="E1014" i="4" s="1"/>
  <c r="G1004" i="4"/>
  <c r="G1005" i="4"/>
  <c r="G1006" i="4"/>
  <c r="G1007" i="4"/>
  <c r="G1008" i="4"/>
  <c r="G1009" i="4"/>
  <c r="G1000" i="4"/>
  <c r="E1012" i="4" s="1"/>
  <c r="G956" i="4"/>
  <c r="G957" i="4"/>
  <c r="G958" i="4"/>
  <c r="E969" i="4" s="1"/>
  <c r="G959" i="4"/>
  <c r="G960" i="4"/>
  <c r="G961" i="4"/>
  <c r="G962" i="4"/>
  <c r="G963" i="4"/>
  <c r="G964" i="4"/>
  <c r="G955" i="4"/>
  <c r="E967" i="4" s="1"/>
  <c r="G911" i="4"/>
  <c r="G912" i="4"/>
  <c r="G913" i="4"/>
  <c r="E924" i="4" s="1"/>
  <c r="G914" i="4"/>
  <c r="G915" i="4"/>
  <c r="G916" i="4"/>
  <c r="G917" i="4"/>
  <c r="G918" i="4"/>
  <c r="G919" i="4"/>
  <c r="G910" i="4"/>
  <c r="E922" i="4" s="1"/>
  <c r="G867" i="4"/>
  <c r="G868" i="4"/>
  <c r="G869" i="4"/>
  <c r="G870" i="4"/>
  <c r="G871" i="4"/>
  <c r="G872" i="4"/>
  <c r="G873" i="4"/>
  <c r="G874" i="4"/>
  <c r="G875" i="4"/>
  <c r="G866" i="4"/>
  <c r="E878" i="4" s="1"/>
  <c r="G823" i="4"/>
  <c r="G824" i="4"/>
  <c r="G825" i="4"/>
  <c r="E836" i="4" s="1"/>
  <c r="G826" i="4"/>
  <c r="G827" i="4"/>
  <c r="G828" i="4"/>
  <c r="G829" i="4"/>
  <c r="G830" i="4"/>
  <c r="G831" i="4"/>
  <c r="G822" i="4"/>
  <c r="E834" i="4" s="1"/>
  <c r="G780" i="4"/>
  <c r="G781" i="4"/>
  <c r="G782" i="4"/>
  <c r="E793" i="4" s="1"/>
  <c r="G783" i="4"/>
  <c r="G784" i="4"/>
  <c r="G785" i="4"/>
  <c r="G786" i="4"/>
  <c r="G787" i="4"/>
  <c r="G788" i="4"/>
  <c r="G779" i="4"/>
  <c r="E791" i="4" s="1"/>
  <c r="G737" i="4"/>
  <c r="G738" i="4"/>
  <c r="G739" i="4"/>
  <c r="E750" i="4" s="1"/>
  <c r="G740" i="4"/>
  <c r="G741" i="4"/>
  <c r="G742" i="4"/>
  <c r="G743" i="4"/>
  <c r="G744" i="4"/>
  <c r="G745" i="4"/>
  <c r="G736" i="4"/>
  <c r="E748" i="4" s="1"/>
  <c r="G692" i="4"/>
  <c r="G693" i="4"/>
  <c r="G694" i="4"/>
  <c r="E705" i="4" s="1"/>
  <c r="G695" i="4"/>
  <c r="G696" i="4"/>
  <c r="G697" i="4"/>
  <c r="G698" i="4"/>
  <c r="G699" i="4"/>
  <c r="G700" i="4"/>
  <c r="G691" i="4"/>
  <c r="E703" i="4" s="1"/>
  <c r="G647" i="4"/>
  <c r="G648" i="4"/>
  <c r="G649" i="4"/>
  <c r="E660" i="4" s="1"/>
  <c r="G650" i="4"/>
  <c r="G651" i="4"/>
  <c r="G652" i="4"/>
  <c r="G653" i="4"/>
  <c r="G654" i="4"/>
  <c r="G655" i="4"/>
  <c r="G646" i="4"/>
  <c r="E658" i="4" s="1"/>
  <c r="G558" i="4"/>
  <c r="G559" i="4"/>
  <c r="G560" i="4"/>
  <c r="E571" i="4" s="1"/>
  <c r="G561" i="4"/>
  <c r="G562" i="4"/>
  <c r="G563" i="4"/>
  <c r="G564" i="4"/>
  <c r="G565" i="4"/>
  <c r="G566" i="4"/>
  <c r="G557" i="4"/>
  <c r="E569" i="4" s="1"/>
  <c r="G513" i="4"/>
  <c r="G514" i="4"/>
  <c r="G515" i="4"/>
  <c r="E526" i="4" s="1"/>
  <c r="G516" i="4"/>
  <c r="G517" i="4"/>
  <c r="G518" i="4"/>
  <c r="G519" i="4"/>
  <c r="G520" i="4"/>
  <c r="G521" i="4"/>
  <c r="G512" i="4"/>
  <c r="E524" i="4" s="1"/>
  <c r="G1035" i="4"/>
  <c r="G992" i="4"/>
  <c r="G947" i="4"/>
  <c r="G902" i="4"/>
  <c r="G858" i="4"/>
  <c r="G814" i="4"/>
  <c r="G771" i="4"/>
  <c r="G728" i="4"/>
  <c r="G683" i="4"/>
  <c r="G638" i="4"/>
  <c r="G549" i="4"/>
  <c r="G504" i="4"/>
  <c r="E880" i="4"/>
  <c r="G476" i="4"/>
  <c r="G475" i="4"/>
  <c r="G474" i="4"/>
  <c r="G473" i="4"/>
  <c r="G472" i="4"/>
  <c r="G471" i="4"/>
  <c r="G470" i="4"/>
  <c r="E481" i="4" s="1"/>
  <c r="G469" i="4"/>
  <c r="G468" i="4"/>
  <c r="G467" i="4"/>
  <c r="E479" i="4" s="1"/>
  <c r="G459" i="4"/>
  <c r="G431" i="4"/>
  <c r="G430" i="4"/>
  <c r="G429" i="4"/>
  <c r="G428" i="4"/>
  <c r="G427" i="4"/>
  <c r="G426" i="4"/>
  <c r="G425" i="4"/>
  <c r="E436" i="4" s="1"/>
  <c r="G424" i="4"/>
  <c r="G423" i="4"/>
  <c r="G422" i="4"/>
  <c r="E434" i="4" s="1"/>
  <c r="G414" i="4"/>
  <c r="G386" i="4"/>
  <c r="G385" i="4"/>
  <c r="G384" i="4"/>
  <c r="G383" i="4"/>
  <c r="G382" i="4"/>
  <c r="G381" i="4"/>
  <c r="G380" i="4"/>
  <c r="E391" i="4" s="1"/>
  <c r="G379" i="4"/>
  <c r="G378" i="4"/>
  <c r="G377" i="4"/>
  <c r="E389" i="4" s="1"/>
  <c r="G369" i="4"/>
  <c r="G341" i="4"/>
  <c r="G340" i="4"/>
  <c r="G339" i="4"/>
  <c r="G338" i="4"/>
  <c r="G337" i="4"/>
  <c r="G336" i="4"/>
  <c r="G335" i="4"/>
  <c r="E346" i="4" s="1"/>
  <c r="G334" i="4"/>
  <c r="G333" i="4"/>
  <c r="G332" i="4"/>
  <c r="E344" i="4" s="1"/>
  <c r="G324" i="4"/>
  <c r="G296" i="4"/>
  <c r="G295" i="4"/>
  <c r="G294" i="4"/>
  <c r="G293" i="4"/>
  <c r="G292" i="4"/>
  <c r="G291" i="4"/>
  <c r="G290" i="4"/>
  <c r="E301" i="4" s="1"/>
  <c r="G289" i="4"/>
  <c r="G288" i="4"/>
  <c r="G287" i="4"/>
  <c r="E299" i="4" s="1"/>
  <c r="G279" i="4"/>
  <c r="G251" i="4"/>
  <c r="G250" i="4"/>
  <c r="G249" i="4"/>
  <c r="G248" i="4"/>
  <c r="G247" i="4"/>
  <c r="G246" i="4"/>
  <c r="G245" i="4"/>
  <c r="E256" i="4" s="1"/>
  <c r="G244" i="4"/>
  <c r="G243" i="4"/>
  <c r="G242" i="4"/>
  <c r="E254" i="4" s="1"/>
  <c r="G234" i="4"/>
  <c r="G206" i="4"/>
  <c r="G205" i="4"/>
  <c r="G204" i="4"/>
  <c r="G203" i="4"/>
  <c r="G202" i="4"/>
  <c r="G201" i="4"/>
  <c r="G200" i="4"/>
  <c r="E211" i="4" s="1"/>
  <c r="G199" i="4"/>
  <c r="G198" i="4"/>
  <c r="G197" i="4"/>
  <c r="E209" i="4" s="1"/>
  <c r="G189" i="4"/>
  <c r="G161" i="4"/>
  <c r="G160" i="4"/>
  <c r="G159" i="4"/>
  <c r="G158" i="4"/>
  <c r="G157" i="4"/>
  <c r="G156" i="4"/>
  <c r="G155" i="4"/>
  <c r="E166" i="4" s="1"/>
  <c r="G154" i="4"/>
  <c r="G153" i="4"/>
  <c r="G152" i="4"/>
  <c r="E164" i="4" s="1"/>
  <c r="G144" i="4"/>
  <c r="G116" i="4"/>
  <c r="G115" i="4"/>
  <c r="G114" i="4"/>
  <c r="G113" i="4"/>
  <c r="G112" i="4"/>
  <c r="G111" i="4"/>
  <c r="G110" i="4"/>
  <c r="E121" i="4" s="1"/>
  <c r="G109" i="4"/>
  <c r="G108" i="4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1203" i="4" l="1"/>
  <c r="E1205" i="4"/>
  <c r="E1206" i="4" s="1"/>
  <c r="D1208" i="4" s="1"/>
  <c r="D1209" i="4" s="1"/>
  <c r="E1156" i="4"/>
  <c r="E1157" i="4" s="1"/>
  <c r="D1159" i="4" s="1"/>
  <c r="D1160" i="4" s="1"/>
  <c r="E1056" i="4"/>
  <c r="E614" i="4"/>
  <c r="E1105" i="4"/>
  <c r="E704" i="4"/>
  <c r="E792" i="4"/>
  <c r="E879" i="4"/>
  <c r="E968" i="4"/>
  <c r="E1107" i="4"/>
  <c r="E706" i="4"/>
  <c r="E794" i="4"/>
  <c r="E881" i="4"/>
  <c r="E970" i="4"/>
  <c r="E1058" i="4"/>
  <c r="E570" i="4"/>
  <c r="E616" i="4"/>
  <c r="E527" i="4"/>
  <c r="E525" i="4"/>
  <c r="E661" i="4"/>
  <c r="E659" i="4"/>
  <c r="E751" i="4"/>
  <c r="E749" i="4"/>
  <c r="E837" i="4"/>
  <c r="E835" i="4"/>
  <c r="E925" i="4"/>
  <c r="E923" i="4"/>
  <c r="E1015" i="4"/>
  <c r="E1013" i="4"/>
  <c r="E572" i="4"/>
  <c r="E120" i="4"/>
  <c r="E75" i="4"/>
  <c r="E30" i="4"/>
  <c r="E255" i="4"/>
  <c r="E165" i="4"/>
  <c r="E300" i="4"/>
  <c r="E345" i="4"/>
  <c r="E302" i="4"/>
  <c r="E480" i="4"/>
  <c r="E435" i="4"/>
  <c r="E390" i="4"/>
  <c r="E257" i="4"/>
  <c r="E210" i="4"/>
  <c r="E167" i="4"/>
  <c r="E482" i="4"/>
  <c r="E437" i="4"/>
  <c r="E392" i="4"/>
  <c r="E347" i="4"/>
  <c r="E212" i="4"/>
  <c r="E122" i="4"/>
  <c r="E77" i="4"/>
  <c r="E32" i="4"/>
  <c r="E1059" i="4" l="1"/>
  <c r="D1061" i="4" s="1"/>
  <c r="D1062" i="4" s="1"/>
  <c r="E971" i="4"/>
  <c r="D973" i="4" s="1"/>
  <c r="D974" i="4" s="1"/>
  <c r="E795" i="4"/>
  <c r="D797" i="4" s="1"/>
  <c r="D798" i="4" s="1"/>
  <c r="E662" i="4"/>
  <c r="D664" i="4" s="1"/>
  <c r="D665" i="4" s="1"/>
  <c r="E617" i="4"/>
  <c r="D619" i="4" s="1"/>
  <c r="D620" i="4" s="1"/>
  <c r="E882" i="4"/>
  <c r="D884" i="4" s="1"/>
  <c r="D885" i="4" s="1"/>
  <c r="E1108" i="4"/>
  <c r="D1110" i="4" s="1"/>
  <c r="D1111" i="4" s="1"/>
  <c r="E707" i="4"/>
  <c r="D709" i="4" s="1"/>
  <c r="D710" i="4" s="1"/>
  <c r="E926" i="4"/>
  <c r="D928" i="4" s="1"/>
  <c r="D929" i="4" s="1"/>
  <c r="E752" i="4"/>
  <c r="D754" i="4" s="1"/>
  <c r="D755" i="4" s="1"/>
  <c r="E528" i="4"/>
  <c r="D530" i="4" s="1"/>
  <c r="D531" i="4" s="1"/>
  <c r="E1016" i="4"/>
  <c r="D1018" i="4" s="1"/>
  <c r="D1019" i="4" s="1"/>
  <c r="E838" i="4"/>
  <c r="D840" i="4" s="1"/>
  <c r="D841" i="4" s="1"/>
  <c r="E573" i="4"/>
  <c r="D575" i="4" s="1"/>
  <c r="D576" i="4" s="1"/>
  <c r="E303" i="4"/>
  <c r="D305" i="4" s="1"/>
  <c r="D306" i="4" s="1"/>
  <c r="E123" i="4"/>
  <c r="D125" i="4" s="1"/>
  <c r="D126" i="4" s="1"/>
  <c r="E78" i="4"/>
  <c r="D80" i="4" s="1"/>
  <c r="D81" i="4" s="1"/>
  <c r="E33" i="4"/>
  <c r="D35" i="4" s="1"/>
  <c r="D36" i="4" s="1"/>
  <c r="E483" i="4"/>
  <c r="D485" i="4" s="1"/>
  <c r="D486" i="4" s="1"/>
  <c r="E393" i="4"/>
  <c r="D395" i="4" s="1"/>
  <c r="D396" i="4" s="1"/>
  <c r="E258" i="4"/>
  <c r="D260" i="4" s="1"/>
  <c r="D261" i="4" s="1"/>
  <c r="E348" i="4"/>
  <c r="D350" i="4" s="1"/>
  <c r="D351" i="4" s="1"/>
  <c r="E213" i="4"/>
  <c r="D215" i="4" s="1"/>
  <c r="D216" i="4" s="1"/>
  <c r="E168" i="4"/>
  <c r="D170" i="4" s="1"/>
  <c r="D171" i="4" s="1"/>
  <c r="E438" i="4"/>
  <c r="D440" i="4" s="1"/>
  <c r="D441" i="4" s="1"/>
</calcChain>
</file>

<file path=xl/sharedStrings.xml><?xml version="1.0" encoding="utf-8"?>
<sst xmlns="http://schemas.openxmlformats.org/spreadsheetml/2006/main" count="1323" uniqueCount="122">
  <si>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</si>
  <si>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</si>
  <si>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</si>
  <si>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</si>
  <si>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</si>
  <si>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</si>
  <si>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</si>
  <si>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</si>
  <si>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</si>
  <si>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</si>
  <si>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</si>
  <si>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</si>
  <si>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</si>
  <si>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</si>
  <si>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</si>
  <si>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</si>
  <si>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</si>
  <si>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</si>
  <si>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</si>
  <si>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</si>
  <si>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</si>
  <si>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</si>
  <si>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</si>
  <si>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</si>
  <si>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</si>
  <si>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</si>
  <si>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</si>
  <si>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</si>
  <si>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</si>
  <si>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</si>
  <si>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</si>
  <si>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</si>
  <si>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</si>
  <si>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</si>
  <si>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</si>
  <si>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</si>
  <si>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</si>
  <si>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</si>
  <si>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</si>
  <si>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</si>
  <si>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</si>
  <si>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</si>
  <si>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</si>
  <si>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</si>
  <si>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</si>
  <si>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</si>
  <si>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</si>
  <si>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</si>
  <si>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</si>
  <si>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</si>
  <si>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</si>
  <si>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</si>
  <si>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</si>
  <si>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</si>
  <si>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</si>
  <si>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</si>
  <si>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</si>
  <si>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</si>
  <si>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</si>
  <si>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</si>
  <si>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</si>
  <si>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</si>
  <si>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ГКУ "Заинское  лесничество"</t>
  </si>
  <si>
    <t>Заинское  участковое лесничество</t>
  </si>
  <si>
    <t>ГКУ "Заинское лесничество"</t>
  </si>
  <si>
    <t>кв. 7, выд.8 , делянка 1</t>
  </si>
  <si>
    <t>10ос+лпн+кл</t>
  </si>
  <si>
    <t>кв. 46, выд. 16, делянка 1</t>
  </si>
  <si>
    <t>10б+лпн</t>
  </si>
  <si>
    <t>кв. 60, выд. 1, делянка 1</t>
  </si>
  <si>
    <t xml:space="preserve">5ОС4Б1ЛП+КЛ       </t>
  </si>
  <si>
    <t>кв. 72, выд. 26, делянка 1</t>
  </si>
  <si>
    <t xml:space="preserve">7ОС2Б1ЛП+КЛ       </t>
  </si>
  <si>
    <t>кв. 77, выд. 20, делянка 1</t>
  </si>
  <si>
    <t xml:space="preserve">8ОС2ЛП+Д                 </t>
  </si>
  <si>
    <t>кв. 113, выд. 8, делянка 1</t>
  </si>
  <si>
    <t>8ОС1ЛП1КЛ</t>
  </si>
  <si>
    <t>кв. 114, выд. 4, делянка 1</t>
  </si>
  <si>
    <t>6Б1ЛП3ОС</t>
  </si>
  <si>
    <t>7Б2ОС1ЛП</t>
  </si>
  <si>
    <t>Кушниковское  участковое лесничество</t>
  </si>
  <si>
    <t>8Б1ОС1ЛП</t>
  </si>
  <si>
    <t>Болгарское участковое лесничество</t>
  </si>
  <si>
    <t>4Б2ОС3ЛП1КЛ</t>
  </si>
  <si>
    <t>ЛОТ №27</t>
  </si>
  <si>
    <t>Урганчинское  участковое лесничество</t>
  </si>
  <si>
    <t>кв.35 , выд.5 , делянка 1</t>
  </si>
  <si>
    <t>6ОС2Б2ЛП</t>
  </si>
  <si>
    <t>кв.73 , выд.1 , делянка 1</t>
  </si>
  <si>
    <t>8ОС2Б</t>
  </si>
  <si>
    <t>кв.30 , выд.14 , делянка 1</t>
  </si>
  <si>
    <t>10Б+Ос+Лп</t>
  </si>
  <si>
    <t>кв. 54, выд. 3, делянка 1</t>
  </si>
  <si>
    <t>кв. 80, выд.8 , делянка 1</t>
  </si>
  <si>
    <t>9ОС1ЛП+Б</t>
  </si>
  <si>
    <t xml:space="preserve">Ямашинское участковое лесничество </t>
  </si>
  <si>
    <t>кв.28 , выд.4 , делянка 1</t>
  </si>
  <si>
    <t>5ОС4Б1ЛП</t>
  </si>
  <si>
    <t>квартал 30,выдел 4,делянка 2</t>
  </si>
  <si>
    <t>5Б3ОС1ЛП1КЛ</t>
  </si>
  <si>
    <t>квартал 31,выдел 6,делянка 1</t>
  </si>
  <si>
    <t>квартал 31,выдел 13,делянка 1</t>
  </si>
  <si>
    <t>квартал 53,выдел 4,делянка 1</t>
  </si>
  <si>
    <t>квартал 32,выдел 13,делянка 1</t>
  </si>
  <si>
    <t>7Б3ОС</t>
  </si>
  <si>
    <t>квартал 27,выдел 8 ,делянка 1</t>
  </si>
  <si>
    <t>8Б2ЛП</t>
  </si>
  <si>
    <t>квартал 5 ,выдел 3,делянка 2</t>
  </si>
  <si>
    <t>6Лп2Б2Кл+Ос</t>
  </si>
  <si>
    <t>квартал 50,выдел 36,делянка 1</t>
  </si>
  <si>
    <t>5Б1Лп2Д1Ос1Олч</t>
  </si>
  <si>
    <t>квартал 56,выдел 22,делянка 1</t>
  </si>
  <si>
    <t>7Б3Олч+Ос</t>
  </si>
  <si>
    <t>квартал 57,выдел 43,делянка 1</t>
  </si>
  <si>
    <t>7Б2Ос2Лп1Кл+Д</t>
  </si>
  <si>
    <t>квартал 65,выдел 3делянка 2</t>
  </si>
  <si>
    <t>7Б2ОС1ЛП+КЛ</t>
  </si>
  <si>
    <t>кв.63 , выд.2 , делянка 1</t>
  </si>
  <si>
    <t>кв.87 , выд.16 , делянка 1</t>
  </si>
  <si>
    <t>6Б2ОС2КЛ+ЛП</t>
  </si>
  <si>
    <t>кв.55 , выд.14 , делянка 2</t>
  </si>
  <si>
    <t>4Б2ОС1ЛП1ОС2КЛ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</si>
</sst>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sz val="14"/>
      <color rgb="FFFF0000"/>
      <name val="Cambria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0" fillId="0" borderId="0"/>
  </cellStyleXfs>
  <cellXfs count="623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right" vertical="center"/>
    </xf>
    <xf numFmtId="4" fontId="4" fillId="3" borderId="0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right" vertical="center"/>
    </xf>
    <xf numFmtId="4" fontId="4" fillId="3" borderId="0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0" fontId="2" fillId="3" borderId="0" xfId="0" applyFont="1" applyFill="1" applyAlignment="1">
      <alignment horizontal="center"/>
    </xf>
    <xf numFmtId="2" fontId="5" fillId="3" borderId="0" xfId="0" applyNumberFormat="1" applyFont="1" applyFill="1" applyAlignment="1">
      <alignment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4" fontId="2" fillId="3" borderId="0" xfId="0" applyNumberFormat="1" applyFont="1" applyFill="1" applyBorder="1" applyAlignment="1">
      <alignment horizont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3" fillId="2" borderId="1" xfId="1" applyFont="1" applyFill="1" applyBorder="1" applyAlignment="1">
      <alignment horizontal="center"/>
    </xf>
    <xf numFmtId="0" fontId="23" fillId="0" borderId="1" xfId="1" applyFont="1" applyBorder="1" applyAlignment="1">
      <alignment horizont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4" fontId="11" fillId="3" borderId="32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4" fillId="3" borderId="38" xfId="0" applyFont="1" applyFill="1" applyBorder="1" applyAlignment="1">
      <alignment horizontal="left" vertical="top" wrapText="1"/>
    </xf>
    <xf numFmtId="0" fontId="14" fillId="3" borderId="39" xfId="0" applyFont="1" applyFill="1" applyBorder="1" applyAlignment="1">
      <alignment horizontal="left" vertical="top" wrapText="1"/>
    </xf>
    <xf numFmtId="0" fontId="7" fillId="3" borderId="40" xfId="0" applyFont="1" applyFill="1" applyBorder="1" applyAlignment="1">
      <alignment horizontal="center" vertical="center" textRotation="90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left" vertical="top" wrapText="1"/>
    </xf>
    <xf numFmtId="0" fontId="14" fillId="3" borderId="34" xfId="0" applyFont="1" applyFill="1" applyBorder="1" applyAlignment="1">
      <alignment horizontal="left" vertical="top" wrapText="1"/>
    </xf>
    <xf numFmtId="0" fontId="14" fillId="3" borderId="35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  <xf numFmtId="1" fontId="23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2"/>
  <sheetViews>
    <sheetView tabSelected="1" view="pageBreakPreview" topLeftCell="A1078" zoomScale="85" zoomScaleNormal="90" zoomScaleSheetLayoutView="85" zoomScalePageLayoutView="85" workbookViewId="0">
      <selection activeCell="D905" sqref="D905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1" hidden="1" customWidth="1"/>
    <col min="11" max="16384" width="9.140625" style="7"/>
  </cols>
  <sheetData>
    <row r="1" spans="2:8" ht="60.75" x14ac:dyDescent="0.8">
      <c r="B1" s="594" t="s">
        <v>24</v>
      </c>
      <c r="C1" s="594"/>
      <c r="D1" s="594"/>
      <c r="E1" s="594"/>
      <c r="F1" s="594"/>
      <c r="G1" s="594"/>
      <c r="H1" s="594"/>
    </row>
    <row r="2" spans="2:8" x14ac:dyDescent="0.25">
      <c r="B2" s="595" t="s">
        <v>36</v>
      </c>
      <c r="C2" s="595"/>
      <c r="D2" s="595"/>
      <c r="E2" s="595"/>
      <c r="F2" s="595"/>
      <c r="G2" s="595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596" t="s">
        <v>15</v>
      </c>
      <c r="D5" s="603" t="s">
        <v>64</v>
      </c>
      <c r="E5" s="603"/>
      <c r="F5" s="603"/>
      <c r="G5" s="603"/>
      <c r="H5" s="38"/>
    </row>
    <row r="6" spans="2:8" ht="20.25" x14ac:dyDescent="0.25">
      <c r="B6" s="9"/>
      <c r="C6" s="597"/>
      <c r="D6" s="603" t="s">
        <v>63</v>
      </c>
      <c r="E6" s="603"/>
      <c r="F6" s="603"/>
      <c r="G6" s="603"/>
      <c r="H6" s="38"/>
    </row>
    <row r="7" spans="2:8" ht="20.25" x14ac:dyDescent="0.25">
      <c r="B7" s="9"/>
      <c r="C7" s="598"/>
      <c r="D7" s="603" t="s">
        <v>65</v>
      </c>
      <c r="E7" s="603"/>
      <c r="F7" s="603"/>
      <c r="G7" s="603"/>
      <c r="H7" s="38"/>
    </row>
    <row r="8" spans="2:8" x14ac:dyDescent="0.25">
      <c r="C8" s="34" t="s">
        <v>12</v>
      </c>
      <c r="D8" s="59">
        <v>2.4</v>
      </c>
      <c r="E8" s="44"/>
      <c r="F8" s="9"/>
    </row>
    <row r="9" spans="2:8" x14ac:dyDescent="0.25">
      <c r="C9" s="1" t="s">
        <v>9</v>
      </c>
      <c r="D9" s="58">
        <v>534</v>
      </c>
      <c r="E9" s="573" t="s">
        <v>16</v>
      </c>
      <c r="F9" s="574"/>
      <c r="G9" s="577">
        <f>D10/D9</f>
        <v>10.827228464419475</v>
      </c>
    </row>
    <row r="10" spans="2:8" x14ac:dyDescent="0.25">
      <c r="C10" s="1" t="s">
        <v>10</v>
      </c>
      <c r="D10" s="58">
        <v>5781.74</v>
      </c>
      <c r="E10" s="575"/>
      <c r="F10" s="576"/>
      <c r="G10" s="578"/>
    </row>
    <row r="11" spans="2:8" ht="24" thickBot="1" x14ac:dyDescent="0.3">
      <c r="C11" s="36"/>
      <c r="D11" s="37"/>
      <c r="E11" s="45"/>
    </row>
    <row r="12" spans="2:8" ht="24" thickBot="1" x14ac:dyDescent="0.35">
      <c r="C12" s="35" t="s">
        <v>7</v>
      </c>
      <c r="D12" s="61" t="s">
        <v>66</v>
      </c>
    </row>
    <row r="13" spans="2:8" x14ac:dyDescent="0.3">
      <c r="C13" s="35" t="s">
        <v>11</v>
      </c>
      <c r="D13" s="60">
        <v>60</v>
      </c>
    </row>
    <row r="14" spans="2:8" x14ac:dyDescent="0.3">
      <c r="C14" s="35" t="s">
        <v>13</v>
      </c>
      <c r="D14" s="52" t="s">
        <v>34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579" t="s">
        <v>17</v>
      </c>
      <c r="C16" s="580"/>
      <c r="D16" s="22" t="s">
        <v>20</v>
      </c>
      <c r="E16" s="581" t="s">
        <v>22</v>
      </c>
      <c r="F16" s="582"/>
      <c r="G16" s="2" t="s">
        <v>21</v>
      </c>
    </row>
    <row r="17" spans="2:8" ht="24" thickBot="1" x14ac:dyDescent="0.3">
      <c r="B17" s="583" t="s">
        <v>35</v>
      </c>
      <c r="C17" s="584"/>
      <c r="D17" s="53">
        <v>50</v>
      </c>
      <c r="E17" s="62">
        <v>2.4</v>
      </c>
      <c r="F17" s="17" t="s">
        <v>25</v>
      </c>
      <c r="G17" s="25">
        <f t="shared" ref="G17:G24" si="0">D17*E17</f>
        <v>120</v>
      </c>
      <c r="H17" s="585"/>
    </row>
    <row r="18" spans="2:8" x14ac:dyDescent="0.25">
      <c r="B18" s="586" t="s">
        <v>18</v>
      </c>
      <c r="C18" s="587"/>
      <c r="D18" s="48">
        <v>97.44</v>
      </c>
      <c r="E18" s="63">
        <v>0.7</v>
      </c>
      <c r="F18" s="18" t="s">
        <v>26</v>
      </c>
      <c r="G18" s="26">
        <f t="shared" si="0"/>
        <v>68.207999999999998</v>
      </c>
      <c r="H18" s="585"/>
    </row>
    <row r="19" spans="2:8" ht="24" thickBot="1" x14ac:dyDescent="0.3">
      <c r="B19" s="588" t="s">
        <v>19</v>
      </c>
      <c r="C19" s="589"/>
      <c r="D19" s="50">
        <v>151.63</v>
      </c>
      <c r="E19" s="64">
        <v>0.7</v>
      </c>
      <c r="F19" s="19" t="s">
        <v>26</v>
      </c>
      <c r="G19" s="27">
        <f t="shared" si="0"/>
        <v>106.14099999999999</v>
      </c>
      <c r="H19" s="585"/>
    </row>
    <row r="20" spans="2:8" ht="24" thickBot="1" x14ac:dyDescent="0.3">
      <c r="B20" s="590" t="s">
        <v>28</v>
      </c>
      <c r="C20" s="591"/>
      <c r="D20" s="54">
        <v>731.97</v>
      </c>
      <c r="E20" s="65"/>
      <c r="F20" s="23" t="s">
        <v>25</v>
      </c>
      <c r="G20" s="28">
        <f t="shared" si="0"/>
        <v>0</v>
      </c>
      <c r="H20" s="585"/>
    </row>
    <row r="21" spans="2:8" x14ac:dyDescent="0.25">
      <c r="B21" s="586" t="s">
        <v>33</v>
      </c>
      <c r="C21" s="587"/>
      <c r="D21" s="48">
        <v>652.6</v>
      </c>
      <c r="E21" s="63">
        <v>4.8</v>
      </c>
      <c r="F21" s="18" t="s">
        <v>25</v>
      </c>
      <c r="G21" s="26">
        <f t="shared" si="0"/>
        <v>3132.48</v>
      </c>
      <c r="H21" s="585"/>
    </row>
    <row r="22" spans="2:8" x14ac:dyDescent="0.25">
      <c r="B22" s="592" t="s">
        <v>27</v>
      </c>
      <c r="C22" s="593"/>
      <c r="D22" s="55">
        <v>526.99</v>
      </c>
      <c r="E22" s="66">
        <v>2.4</v>
      </c>
      <c r="F22" s="20" t="s">
        <v>25</v>
      </c>
      <c r="G22" s="29">
        <f t="shared" si="0"/>
        <v>1264.7760000000001</v>
      </c>
      <c r="H22" s="585"/>
    </row>
    <row r="23" spans="2:8" x14ac:dyDescent="0.25">
      <c r="B23" s="592" t="s">
        <v>29</v>
      </c>
      <c r="C23" s="593"/>
      <c r="D23" s="56">
        <v>5438.99</v>
      </c>
      <c r="E23" s="49"/>
      <c r="F23" s="20" t="s">
        <v>25</v>
      </c>
      <c r="G23" s="29">
        <f t="shared" si="0"/>
        <v>0</v>
      </c>
      <c r="H23" s="585"/>
    </row>
    <row r="24" spans="2:8" x14ac:dyDescent="0.25">
      <c r="B24" s="592" t="s">
        <v>30</v>
      </c>
      <c r="C24" s="593"/>
      <c r="D24" s="56">
        <v>1672.77</v>
      </c>
      <c r="E24" s="49"/>
      <c r="F24" s="20" t="s">
        <v>25</v>
      </c>
      <c r="G24" s="29">
        <f t="shared" si="0"/>
        <v>0</v>
      </c>
      <c r="H24" s="585"/>
    </row>
    <row r="25" spans="2:8" x14ac:dyDescent="0.25">
      <c r="B25" s="592" t="s">
        <v>32</v>
      </c>
      <c r="C25" s="593"/>
      <c r="D25" s="56">
        <v>548.24</v>
      </c>
      <c r="E25" s="49"/>
      <c r="F25" s="20" t="s">
        <v>25</v>
      </c>
      <c r="G25" s="29">
        <f>D25*E25</f>
        <v>0</v>
      </c>
      <c r="H25" s="585"/>
    </row>
    <row r="26" spans="2:8" ht="24" thickBot="1" x14ac:dyDescent="0.3">
      <c r="B26" s="588" t="s">
        <v>31</v>
      </c>
      <c r="C26" s="589"/>
      <c r="D26" s="57">
        <v>340.74</v>
      </c>
      <c r="E26" s="50"/>
      <c r="F26" s="19" t="s">
        <v>25</v>
      </c>
      <c r="G26" s="30">
        <f>D26*E26</f>
        <v>0</v>
      </c>
      <c r="H26" s="585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570" t="s">
        <v>6</v>
      </c>
      <c r="D29" s="46" t="s">
        <v>0</v>
      </c>
      <c r="E29" s="8">
        <f>IF(G17&gt;0, ROUND((G17+D10)/D10,2), 0)</f>
        <v>1.02</v>
      </c>
      <c r="F29" s="8"/>
      <c r="G29" s="9"/>
      <c r="H29" s="7"/>
    </row>
    <row r="30" spans="2:8" x14ac:dyDescent="0.25">
      <c r="C30" s="570"/>
      <c r="D30" s="46" t="s">
        <v>1</v>
      </c>
      <c r="E30" s="8">
        <f>IF(SUM(G18:G19)&gt;0,ROUND((G18+G19+D10)/D10,2),0)</f>
        <v>1.03</v>
      </c>
      <c r="F30" s="8"/>
      <c r="G30" s="10"/>
      <c r="H30" s="42"/>
    </row>
    <row r="31" spans="2:8" x14ac:dyDescent="0.25">
      <c r="C31" s="570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570"/>
      <c r="D32" s="12" t="s">
        <v>3</v>
      </c>
      <c r="E32" s="31">
        <f>IF(SUM(G21:G26)&gt;0,ROUND((SUM(G21:G26)+D10)/D10,2),0)</f>
        <v>1.76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1.8099999999999996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571">
        <f>E33*D10</f>
        <v>10464.949399999998</v>
      </c>
      <c r="E35" s="571"/>
    </row>
    <row r="36" spans="2:8" ht="20.25" x14ac:dyDescent="0.3">
      <c r="C36" s="16" t="s">
        <v>8</v>
      </c>
      <c r="D36" s="572">
        <f>D35/D9</f>
        <v>19.597283520599248</v>
      </c>
      <c r="E36" s="572"/>
      <c r="G36" s="7"/>
      <c r="H36" s="43"/>
    </row>
    <row r="46" spans="2:8" ht="60.75" x14ac:dyDescent="0.8">
      <c r="B46" s="594" t="s">
        <v>37</v>
      </c>
      <c r="C46" s="594"/>
      <c r="D46" s="594"/>
      <c r="E46" s="594"/>
      <c r="F46" s="594"/>
      <c r="G46" s="594"/>
      <c r="H46" s="594"/>
    </row>
    <row r="47" spans="2:8" x14ac:dyDescent="0.25">
      <c r="B47" s="595" t="s">
        <v>36</v>
      </c>
      <c r="C47" s="595"/>
      <c r="D47" s="595"/>
      <c r="E47" s="595"/>
      <c r="F47" s="595"/>
      <c r="G47" s="595"/>
    </row>
    <row r="48" spans="2:8" x14ac:dyDescent="0.25">
      <c r="C48" s="47"/>
      <c r="G48" s="7"/>
    </row>
    <row r="49" spans="2:8" ht="25.5" x14ac:dyDescent="0.25">
      <c r="C49" s="13" t="s">
        <v>5</v>
      </c>
      <c r="D49" s="6"/>
    </row>
    <row r="50" spans="2:8" ht="20.25" x14ac:dyDescent="0.25">
      <c r="B50" s="9"/>
      <c r="C50" s="596" t="s">
        <v>15</v>
      </c>
      <c r="D50" s="603" t="s">
        <v>62</v>
      </c>
      <c r="E50" s="603"/>
      <c r="F50" s="603"/>
      <c r="G50" s="603"/>
      <c r="H50" s="38"/>
    </row>
    <row r="51" spans="2:8" ht="20.25" x14ac:dyDescent="0.25">
      <c r="B51" s="9"/>
      <c r="C51" s="597"/>
      <c r="D51" s="603" t="s">
        <v>63</v>
      </c>
      <c r="E51" s="603"/>
      <c r="F51" s="603"/>
      <c r="G51" s="603"/>
      <c r="H51" s="38"/>
    </row>
    <row r="52" spans="2:8" ht="20.25" x14ac:dyDescent="0.25">
      <c r="B52" s="9"/>
      <c r="C52" s="598"/>
      <c r="D52" s="603" t="s">
        <v>67</v>
      </c>
      <c r="E52" s="603"/>
      <c r="F52" s="603"/>
      <c r="G52" s="603"/>
      <c r="H52" s="38"/>
    </row>
    <row r="53" spans="2:8" x14ac:dyDescent="0.25">
      <c r="C53" s="34" t="s">
        <v>12</v>
      </c>
      <c r="D53" s="68">
        <v>3.5</v>
      </c>
      <c r="E53" s="44"/>
      <c r="F53" s="9"/>
    </row>
    <row r="54" spans="2:8" x14ac:dyDescent="0.25">
      <c r="C54" s="1" t="s">
        <v>9</v>
      </c>
      <c r="D54" s="67">
        <v>670</v>
      </c>
      <c r="E54" s="573" t="s">
        <v>16</v>
      </c>
      <c r="F54" s="574"/>
      <c r="G54" s="577">
        <f>D55/D54</f>
        <v>58.390164179104481</v>
      </c>
    </row>
    <row r="55" spans="2:8" x14ac:dyDescent="0.25">
      <c r="C55" s="1" t="s">
        <v>10</v>
      </c>
      <c r="D55" s="67">
        <v>39121.410000000003</v>
      </c>
      <c r="E55" s="575"/>
      <c r="F55" s="576"/>
      <c r="G55" s="578"/>
    </row>
    <row r="56" spans="2:8" ht="24" thickBot="1" x14ac:dyDescent="0.3">
      <c r="C56" s="36"/>
      <c r="D56" s="37"/>
      <c r="E56" s="45"/>
    </row>
    <row r="57" spans="2:8" ht="24" thickBot="1" x14ac:dyDescent="0.35">
      <c r="C57" s="35" t="s">
        <v>7</v>
      </c>
      <c r="D57" s="70" t="s">
        <v>68</v>
      </c>
    </row>
    <row r="58" spans="2:8" x14ac:dyDescent="0.3">
      <c r="C58" s="35" t="s">
        <v>11</v>
      </c>
      <c r="D58" s="69">
        <v>65</v>
      </c>
    </row>
    <row r="59" spans="2:8" x14ac:dyDescent="0.3">
      <c r="C59" s="35" t="s">
        <v>13</v>
      </c>
      <c r="D59" s="52" t="s">
        <v>34</v>
      </c>
      <c r="E59" s="39"/>
    </row>
    <row r="60" spans="2:8" ht="24" thickBot="1" x14ac:dyDescent="0.3">
      <c r="C60" s="40"/>
      <c r="D60" s="40"/>
    </row>
    <row r="61" spans="2:8" ht="48" thickBot="1" x14ac:dyDescent="0.3">
      <c r="B61" s="579" t="s">
        <v>17</v>
      </c>
      <c r="C61" s="580"/>
      <c r="D61" s="22" t="s">
        <v>20</v>
      </c>
      <c r="E61" s="581" t="s">
        <v>22</v>
      </c>
      <c r="F61" s="582"/>
      <c r="G61" s="2" t="s">
        <v>21</v>
      </c>
    </row>
    <row r="62" spans="2:8" ht="24" thickBot="1" x14ac:dyDescent="0.3">
      <c r="B62" s="583" t="s">
        <v>35</v>
      </c>
      <c r="C62" s="584"/>
      <c r="D62" s="53">
        <v>50</v>
      </c>
      <c r="E62" s="71">
        <v>3.5</v>
      </c>
      <c r="F62" s="17" t="s">
        <v>25</v>
      </c>
      <c r="G62" s="25">
        <f t="shared" ref="G62:G69" si="1">D62*E62</f>
        <v>175</v>
      </c>
      <c r="H62" s="585"/>
    </row>
    <row r="63" spans="2:8" x14ac:dyDescent="0.25">
      <c r="B63" s="586" t="s">
        <v>18</v>
      </c>
      <c r="C63" s="587"/>
      <c r="D63" s="48">
        <v>97.44</v>
      </c>
      <c r="E63" s="72">
        <v>0.9</v>
      </c>
      <c r="F63" s="18" t="s">
        <v>26</v>
      </c>
      <c r="G63" s="26">
        <f t="shared" si="1"/>
        <v>87.695999999999998</v>
      </c>
      <c r="H63" s="585"/>
    </row>
    <row r="64" spans="2:8" ht="24" thickBot="1" x14ac:dyDescent="0.3">
      <c r="B64" s="588" t="s">
        <v>19</v>
      </c>
      <c r="C64" s="589"/>
      <c r="D64" s="50">
        <v>151.63</v>
      </c>
      <c r="E64" s="73">
        <v>0.9</v>
      </c>
      <c r="F64" s="19" t="s">
        <v>26</v>
      </c>
      <c r="G64" s="27">
        <f t="shared" si="1"/>
        <v>136.46700000000001</v>
      </c>
      <c r="H64" s="585"/>
    </row>
    <row r="65" spans="2:8" ht="24" thickBot="1" x14ac:dyDescent="0.3">
      <c r="B65" s="590" t="s">
        <v>28</v>
      </c>
      <c r="C65" s="591"/>
      <c r="D65" s="54">
        <v>731.97</v>
      </c>
      <c r="E65" s="74"/>
      <c r="F65" s="23" t="s">
        <v>25</v>
      </c>
      <c r="G65" s="28">
        <f t="shared" si="1"/>
        <v>0</v>
      </c>
      <c r="H65" s="585"/>
    </row>
    <row r="66" spans="2:8" x14ac:dyDescent="0.25">
      <c r="B66" s="586" t="s">
        <v>33</v>
      </c>
      <c r="C66" s="587"/>
      <c r="D66" s="48">
        <v>652.6</v>
      </c>
      <c r="E66" s="72">
        <v>7</v>
      </c>
      <c r="F66" s="18" t="s">
        <v>25</v>
      </c>
      <c r="G66" s="26">
        <f t="shared" si="1"/>
        <v>4568.2</v>
      </c>
      <c r="H66" s="585"/>
    </row>
    <row r="67" spans="2:8" x14ac:dyDescent="0.25">
      <c r="B67" s="592" t="s">
        <v>27</v>
      </c>
      <c r="C67" s="593"/>
      <c r="D67" s="55">
        <v>526.99</v>
      </c>
      <c r="E67" s="75"/>
      <c r="F67" s="20" t="s">
        <v>25</v>
      </c>
      <c r="G67" s="29">
        <f t="shared" si="1"/>
        <v>0</v>
      </c>
      <c r="H67" s="585"/>
    </row>
    <row r="68" spans="2:8" x14ac:dyDescent="0.25">
      <c r="B68" s="592" t="s">
        <v>29</v>
      </c>
      <c r="C68" s="593"/>
      <c r="D68" s="56">
        <v>5438.99</v>
      </c>
      <c r="E68" s="76">
        <v>3.5</v>
      </c>
      <c r="F68" s="20" t="s">
        <v>25</v>
      </c>
      <c r="G68" s="29">
        <f t="shared" si="1"/>
        <v>19036.465</v>
      </c>
      <c r="H68" s="585"/>
    </row>
    <row r="69" spans="2:8" x14ac:dyDescent="0.25">
      <c r="B69" s="592" t="s">
        <v>30</v>
      </c>
      <c r="C69" s="593"/>
      <c r="D69" s="56">
        <v>1672.77</v>
      </c>
      <c r="E69" s="76">
        <v>3.5</v>
      </c>
      <c r="F69" s="20" t="s">
        <v>25</v>
      </c>
      <c r="G69" s="29">
        <f t="shared" si="1"/>
        <v>5854.6949999999997</v>
      </c>
      <c r="H69" s="585"/>
    </row>
    <row r="70" spans="2:8" x14ac:dyDescent="0.25">
      <c r="B70" s="592" t="s">
        <v>32</v>
      </c>
      <c r="C70" s="593"/>
      <c r="D70" s="56">
        <v>548.24</v>
      </c>
      <c r="E70" s="76">
        <v>3.5</v>
      </c>
      <c r="F70" s="20" t="s">
        <v>25</v>
      </c>
      <c r="G70" s="29">
        <f>D70*E70</f>
        <v>1918.8400000000001</v>
      </c>
      <c r="H70" s="585"/>
    </row>
    <row r="71" spans="2:8" ht="24" thickBot="1" x14ac:dyDescent="0.3">
      <c r="B71" s="588" t="s">
        <v>31</v>
      </c>
      <c r="C71" s="589"/>
      <c r="D71" s="57">
        <v>340.74</v>
      </c>
      <c r="E71" s="73">
        <v>35</v>
      </c>
      <c r="F71" s="19" t="s">
        <v>25</v>
      </c>
      <c r="G71" s="30">
        <f>D71*E71</f>
        <v>11925.9</v>
      </c>
      <c r="H71" s="585"/>
    </row>
    <row r="72" spans="2:8" x14ac:dyDescent="0.25">
      <c r="C72" s="3"/>
      <c r="D72" s="3"/>
      <c r="E72" s="4"/>
      <c r="F72" s="4"/>
      <c r="H72" s="41"/>
    </row>
    <row r="73" spans="2:8" ht="25.5" x14ac:dyDescent="0.25">
      <c r="C73" s="13" t="s">
        <v>14</v>
      </c>
      <c r="D73" s="6"/>
    </row>
    <row r="74" spans="2:8" ht="20.25" x14ac:dyDescent="0.25">
      <c r="C74" s="570" t="s">
        <v>6</v>
      </c>
      <c r="D74" s="46" t="s">
        <v>0</v>
      </c>
      <c r="E74" s="8">
        <f>IF(G62&gt;0, ROUND((G62+D55)/D55,2), 0)</f>
        <v>1</v>
      </c>
      <c r="F74" s="8"/>
      <c r="G74" s="9"/>
      <c r="H74" s="7"/>
    </row>
    <row r="75" spans="2:8" x14ac:dyDescent="0.25">
      <c r="C75" s="570"/>
      <c r="D75" s="46" t="s">
        <v>1</v>
      </c>
      <c r="E75" s="8">
        <f>IF(SUM(G63:G64)&gt;0,ROUND((G63+G64+D55)/D55,2),0)</f>
        <v>1.01</v>
      </c>
      <c r="F75" s="8"/>
      <c r="G75" s="10"/>
      <c r="H75" s="42"/>
    </row>
    <row r="76" spans="2:8" x14ac:dyDescent="0.25">
      <c r="C76" s="570"/>
      <c r="D76" s="46" t="s">
        <v>2</v>
      </c>
      <c r="E76" s="8">
        <f>IF(G65&gt;0,ROUND((G65+D55)/D55,2),0)</f>
        <v>0</v>
      </c>
      <c r="F76" s="11"/>
      <c r="G76" s="10"/>
    </row>
    <row r="77" spans="2:8" x14ac:dyDescent="0.25">
      <c r="C77" s="570"/>
      <c r="D77" s="12" t="s">
        <v>3</v>
      </c>
      <c r="E77" s="31">
        <f>IF(SUM(G66:G71)&gt;0,ROUND((SUM(G66:G71)+D55)/D55,2),0)</f>
        <v>2.11</v>
      </c>
      <c r="F77" s="9"/>
      <c r="G77" s="10"/>
    </row>
    <row r="78" spans="2:8" ht="25.5" x14ac:dyDescent="0.25">
      <c r="D78" s="32" t="s">
        <v>4</v>
      </c>
      <c r="E78" s="33">
        <f>SUM(E74:E77)-IF(VALUE(COUNTIF(E74:E77,"&gt;0"))=4,3,0)-IF(VALUE(COUNTIF(E74:E77,"&gt;0"))=3,2,0)-IF(VALUE(COUNTIF(E74:E77,"&gt;0"))=2,1,0)</f>
        <v>2.1199999999999992</v>
      </c>
      <c r="F78" s="24"/>
    </row>
    <row r="79" spans="2:8" x14ac:dyDescent="0.25">
      <c r="E79" s="14"/>
    </row>
    <row r="80" spans="2:8" ht="25.5" x14ac:dyDescent="0.35">
      <c r="B80" s="21"/>
      <c r="C80" s="15" t="s">
        <v>23</v>
      </c>
      <c r="D80" s="571">
        <f>E78*D55</f>
        <v>82937.389199999976</v>
      </c>
      <c r="E80" s="571"/>
    </row>
    <row r="81" spans="2:8" ht="20.25" x14ac:dyDescent="0.3">
      <c r="C81" s="16" t="s">
        <v>8</v>
      </c>
      <c r="D81" s="572">
        <f>D80/D54</f>
        <v>123.78714805970145</v>
      </c>
      <c r="E81" s="572"/>
      <c r="G81" s="7"/>
      <c r="H81" s="43"/>
    </row>
    <row r="91" spans="2:8" ht="60.75" x14ac:dyDescent="0.8">
      <c r="B91" s="594" t="s">
        <v>38</v>
      </c>
      <c r="C91" s="594"/>
      <c r="D91" s="594"/>
      <c r="E91" s="594"/>
      <c r="F91" s="594"/>
      <c r="G91" s="594"/>
      <c r="H91" s="594"/>
    </row>
    <row r="92" spans="2:8" x14ac:dyDescent="0.25">
      <c r="B92" s="595" t="s">
        <v>36</v>
      </c>
      <c r="C92" s="595"/>
      <c r="D92" s="595"/>
      <c r="E92" s="595"/>
      <c r="F92" s="595"/>
      <c r="G92" s="595"/>
    </row>
    <row r="93" spans="2:8" x14ac:dyDescent="0.25">
      <c r="C93" s="47"/>
      <c r="G93" s="7"/>
    </row>
    <row r="94" spans="2:8" ht="25.5" x14ac:dyDescent="0.25">
      <c r="C94" s="13" t="s">
        <v>5</v>
      </c>
      <c r="D94" s="6"/>
    </row>
    <row r="95" spans="2:8" ht="20.25" x14ac:dyDescent="0.25">
      <c r="B95" s="9"/>
      <c r="C95" s="596" t="s">
        <v>15</v>
      </c>
      <c r="D95" s="603" t="s">
        <v>62</v>
      </c>
      <c r="E95" s="603"/>
      <c r="F95" s="603"/>
      <c r="G95" s="603"/>
      <c r="H95" s="38"/>
    </row>
    <row r="96" spans="2:8" ht="20.25" x14ac:dyDescent="0.25">
      <c r="B96" s="9"/>
      <c r="C96" s="597"/>
      <c r="D96" s="603" t="s">
        <v>63</v>
      </c>
      <c r="E96" s="603"/>
      <c r="F96" s="603"/>
      <c r="G96" s="603"/>
      <c r="H96" s="38"/>
    </row>
    <row r="97" spans="2:8" ht="20.25" x14ac:dyDescent="0.25">
      <c r="B97" s="9"/>
      <c r="C97" s="598"/>
      <c r="D97" s="603" t="s">
        <v>69</v>
      </c>
      <c r="E97" s="603"/>
      <c r="F97" s="603"/>
      <c r="G97" s="603"/>
      <c r="H97" s="38"/>
    </row>
    <row r="98" spans="2:8" x14ac:dyDescent="0.25">
      <c r="C98" s="34" t="s">
        <v>12</v>
      </c>
      <c r="D98" s="78">
        <v>2.6</v>
      </c>
      <c r="E98" s="44"/>
      <c r="F98" s="9"/>
    </row>
    <row r="99" spans="2:8" x14ac:dyDescent="0.25">
      <c r="C99" s="1" t="s">
        <v>9</v>
      </c>
      <c r="D99" s="77">
        <v>465</v>
      </c>
      <c r="E99" s="573" t="s">
        <v>16</v>
      </c>
      <c r="F99" s="574"/>
      <c r="G99" s="577">
        <f>D100/D99</f>
        <v>21.328430107526881</v>
      </c>
    </row>
    <row r="100" spans="2:8" x14ac:dyDescent="0.25">
      <c r="C100" s="1" t="s">
        <v>10</v>
      </c>
      <c r="D100" s="77">
        <v>9917.7199999999993</v>
      </c>
      <c r="E100" s="575"/>
      <c r="F100" s="576"/>
      <c r="G100" s="578"/>
    </row>
    <row r="101" spans="2:8" ht="24" thickBot="1" x14ac:dyDescent="0.3">
      <c r="C101" s="36"/>
      <c r="D101" s="37"/>
      <c r="E101" s="45"/>
    </row>
    <row r="102" spans="2:8" ht="24" thickBot="1" x14ac:dyDescent="0.35">
      <c r="C102" s="35" t="s">
        <v>7</v>
      </c>
      <c r="D102" s="80" t="s">
        <v>70</v>
      </c>
    </row>
    <row r="103" spans="2:8" x14ac:dyDescent="0.3">
      <c r="C103" s="35" t="s">
        <v>11</v>
      </c>
      <c r="D103" s="79">
        <v>45</v>
      </c>
    </row>
    <row r="104" spans="2:8" x14ac:dyDescent="0.3">
      <c r="C104" s="35" t="s">
        <v>13</v>
      </c>
      <c r="D104" s="52" t="s">
        <v>34</v>
      </c>
      <c r="E104" s="39"/>
    </row>
    <row r="105" spans="2:8" ht="24" thickBot="1" x14ac:dyDescent="0.3">
      <c r="C105" s="40"/>
      <c r="D105" s="40"/>
    </row>
    <row r="106" spans="2:8" ht="48" thickBot="1" x14ac:dyDescent="0.3">
      <c r="B106" s="579" t="s">
        <v>17</v>
      </c>
      <c r="C106" s="580"/>
      <c r="D106" s="22" t="s">
        <v>20</v>
      </c>
      <c r="E106" s="581" t="s">
        <v>22</v>
      </c>
      <c r="F106" s="582"/>
      <c r="G106" s="2" t="s">
        <v>21</v>
      </c>
    </row>
    <row r="107" spans="2:8" ht="24" thickBot="1" x14ac:dyDescent="0.3">
      <c r="B107" s="583" t="s">
        <v>35</v>
      </c>
      <c r="C107" s="584"/>
      <c r="D107" s="53">
        <v>50</v>
      </c>
      <c r="E107" s="81">
        <v>2.6</v>
      </c>
      <c r="F107" s="17" t="s">
        <v>25</v>
      </c>
      <c r="G107" s="25">
        <f t="shared" ref="G107:G114" si="2">D107*E107</f>
        <v>130</v>
      </c>
      <c r="H107" s="585"/>
    </row>
    <row r="108" spans="2:8" x14ac:dyDescent="0.25">
      <c r="B108" s="586" t="s">
        <v>18</v>
      </c>
      <c r="C108" s="587"/>
      <c r="D108" s="48">
        <v>97.44</v>
      </c>
      <c r="E108" s="82">
        <v>0.7</v>
      </c>
      <c r="F108" s="18" t="s">
        <v>26</v>
      </c>
      <c r="G108" s="26">
        <f t="shared" si="2"/>
        <v>68.207999999999998</v>
      </c>
      <c r="H108" s="585"/>
    </row>
    <row r="109" spans="2:8" ht="24" thickBot="1" x14ac:dyDescent="0.3">
      <c r="B109" s="588" t="s">
        <v>19</v>
      </c>
      <c r="C109" s="589"/>
      <c r="D109" s="50">
        <v>151.63</v>
      </c>
      <c r="E109" s="83">
        <v>0.7</v>
      </c>
      <c r="F109" s="19" t="s">
        <v>26</v>
      </c>
      <c r="G109" s="27">
        <f t="shared" si="2"/>
        <v>106.14099999999999</v>
      </c>
      <c r="H109" s="585"/>
    </row>
    <row r="110" spans="2:8" ht="24" thickBot="1" x14ac:dyDescent="0.3">
      <c r="B110" s="590" t="s">
        <v>28</v>
      </c>
      <c r="C110" s="591"/>
      <c r="D110" s="54">
        <v>731.97</v>
      </c>
      <c r="E110" s="84"/>
      <c r="F110" s="23" t="s">
        <v>25</v>
      </c>
      <c r="G110" s="28">
        <f t="shared" si="2"/>
        <v>0</v>
      </c>
      <c r="H110" s="585"/>
    </row>
    <row r="111" spans="2:8" x14ac:dyDescent="0.25">
      <c r="B111" s="586" t="s">
        <v>33</v>
      </c>
      <c r="C111" s="587"/>
      <c r="D111" s="48">
        <v>652.6</v>
      </c>
      <c r="E111" s="82">
        <v>5.2</v>
      </c>
      <c r="F111" s="18" t="s">
        <v>25</v>
      </c>
      <c r="G111" s="26">
        <f t="shared" si="2"/>
        <v>3393.5200000000004</v>
      </c>
      <c r="H111" s="585"/>
    </row>
    <row r="112" spans="2:8" x14ac:dyDescent="0.25">
      <c r="B112" s="592" t="s">
        <v>27</v>
      </c>
      <c r="C112" s="593"/>
      <c r="D112" s="55">
        <v>526.99</v>
      </c>
      <c r="E112" s="85">
        <v>2.6</v>
      </c>
      <c r="F112" s="20" t="s">
        <v>25</v>
      </c>
      <c r="G112" s="29">
        <f t="shared" si="2"/>
        <v>1370.174</v>
      </c>
      <c r="H112" s="585"/>
    </row>
    <row r="113" spans="2:8" x14ac:dyDescent="0.25">
      <c r="B113" s="592" t="s">
        <v>29</v>
      </c>
      <c r="C113" s="593"/>
      <c r="D113" s="56">
        <v>5438.99</v>
      </c>
      <c r="E113" s="49"/>
      <c r="F113" s="20" t="s">
        <v>25</v>
      </c>
      <c r="G113" s="29">
        <f t="shared" si="2"/>
        <v>0</v>
      </c>
      <c r="H113" s="585"/>
    </row>
    <row r="114" spans="2:8" x14ac:dyDescent="0.25">
      <c r="B114" s="592" t="s">
        <v>30</v>
      </c>
      <c r="C114" s="593"/>
      <c r="D114" s="56">
        <v>1672.77</v>
      </c>
      <c r="E114" s="49"/>
      <c r="F114" s="20" t="s">
        <v>25</v>
      </c>
      <c r="G114" s="29">
        <f t="shared" si="2"/>
        <v>0</v>
      </c>
      <c r="H114" s="585"/>
    </row>
    <row r="115" spans="2:8" x14ac:dyDescent="0.25">
      <c r="B115" s="592" t="s">
        <v>32</v>
      </c>
      <c r="C115" s="593"/>
      <c r="D115" s="56">
        <v>548.24</v>
      </c>
      <c r="E115" s="49"/>
      <c r="F115" s="20" t="s">
        <v>25</v>
      </c>
      <c r="G115" s="29">
        <f>D115*E115</f>
        <v>0</v>
      </c>
      <c r="H115" s="585"/>
    </row>
    <row r="116" spans="2:8" ht="24" thickBot="1" x14ac:dyDescent="0.3">
      <c r="B116" s="588" t="s">
        <v>31</v>
      </c>
      <c r="C116" s="589"/>
      <c r="D116" s="57">
        <v>340.74</v>
      </c>
      <c r="E116" s="50"/>
      <c r="F116" s="19" t="s">
        <v>25</v>
      </c>
      <c r="G116" s="30">
        <f>D116*E116</f>
        <v>0</v>
      </c>
      <c r="H116" s="585"/>
    </row>
    <row r="117" spans="2:8" x14ac:dyDescent="0.25">
      <c r="C117" s="3"/>
      <c r="D117" s="3"/>
      <c r="E117" s="4"/>
      <c r="F117" s="4"/>
      <c r="H117" s="41"/>
    </row>
    <row r="118" spans="2:8" ht="25.5" x14ac:dyDescent="0.25">
      <c r="C118" s="13" t="s">
        <v>14</v>
      </c>
      <c r="D118" s="6"/>
    </row>
    <row r="119" spans="2:8" ht="20.25" x14ac:dyDescent="0.25">
      <c r="C119" s="570" t="s">
        <v>6</v>
      </c>
      <c r="D119" s="46" t="s">
        <v>0</v>
      </c>
      <c r="E119" s="8">
        <f>IF(G107&gt;0, ROUND((G107+D100)/D100,2), 0)</f>
        <v>1.01</v>
      </c>
      <c r="F119" s="8"/>
      <c r="G119" s="9"/>
      <c r="H119" s="7"/>
    </row>
    <row r="120" spans="2:8" x14ac:dyDescent="0.25">
      <c r="C120" s="570"/>
      <c r="D120" s="46" t="s">
        <v>1</v>
      </c>
      <c r="E120" s="8">
        <f>IF(SUM(G108:G109)&gt;0,ROUND((G108+G109+D100)/D100,2),0)</f>
        <v>1.02</v>
      </c>
      <c r="F120" s="8"/>
      <c r="G120" s="10"/>
      <c r="H120" s="42"/>
    </row>
    <row r="121" spans="2:8" x14ac:dyDescent="0.25">
      <c r="C121" s="570"/>
      <c r="D121" s="46" t="s">
        <v>2</v>
      </c>
      <c r="E121" s="8">
        <f>IF(G110&gt;0,ROUND((G110+D100)/D100,2),0)</f>
        <v>0</v>
      </c>
      <c r="F121" s="11"/>
      <c r="G121" s="10"/>
    </row>
    <row r="122" spans="2:8" x14ac:dyDescent="0.25">
      <c r="C122" s="570"/>
      <c r="D122" s="12" t="s">
        <v>3</v>
      </c>
      <c r="E122" s="31">
        <f>IF(SUM(G111:G116)&gt;0,ROUND((SUM(G111:G116)+D100)/D100,2),0)</f>
        <v>1.48</v>
      </c>
      <c r="F122" s="9"/>
      <c r="G122" s="10"/>
    </row>
    <row r="123" spans="2:8" ht="25.5" x14ac:dyDescent="0.25">
      <c r="D123" s="32" t="s">
        <v>4</v>
      </c>
      <c r="E123" s="33">
        <f>SUM(E119:E122)-IF(VALUE(COUNTIF(E119:E122,"&gt;0"))=4,3,0)-IF(VALUE(COUNTIF(E119:E122,"&gt;0"))=3,2,0)-IF(VALUE(COUNTIF(E119:E122,"&gt;0"))=2,1,0)</f>
        <v>1.5100000000000002</v>
      </c>
      <c r="F123" s="24"/>
    </row>
    <row r="124" spans="2:8" x14ac:dyDescent="0.25">
      <c r="E124" s="14"/>
    </row>
    <row r="125" spans="2:8" ht="25.5" x14ac:dyDescent="0.35">
      <c r="B125" s="21"/>
      <c r="C125" s="15" t="s">
        <v>23</v>
      </c>
      <c r="D125" s="571">
        <f>E123*D100</f>
        <v>14975.757200000002</v>
      </c>
      <c r="E125" s="571"/>
    </row>
    <row r="126" spans="2:8" ht="20.25" x14ac:dyDescent="0.3">
      <c r="C126" s="16" t="s">
        <v>8</v>
      </c>
      <c r="D126" s="572">
        <f>D125/D99</f>
        <v>32.205929462365596</v>
      </c>
      <c r="E126" s="572"/>
      <c r="G126" s="7"/>
      <c r="H126" s="43"/>
    </row>
    <row r="136" spans="2:8" ht="60.75" x14ac:dyDescent="0.8">
      <c r="B136" s="594" t="s">
        <v>39</v>
      </c>
      <c r="C136" s="594"/>
      <c r="D136" s="594"/>
      <c r="E136" s="594"/>
      <c r="F136" s="594"/>
      <c r="G136" s="594"/>
      <c r="H136" s="594"/>
    </row>
    <row r="137" spans="2:8" x14ac:dyDescent="0.25">
      <c r="B137" s="595" t="s">
        <v>36</v>
      </c>
      <c r="C137" s="595"/>
      <c r="D137" s="595"/>
      <c r="E137" s="595"/>
      <c r="F137" s="595"/>
      <c r="G137" s="595"/>
    </row>
    <row r="138" spans="2:8" x14ac:dyDescent="0.25">
      <c r="C138" s="47"/>
      <c r="G138" s="7"/>
    </row>
    <row r="139" spans="2:8" ht="25.5" x14ac:dyDescent="0.25">
      <c r="C139" s="13" t="s">
        <v>5</v>
      </c>
      <c r="D139" s="6"/>
    </row>
    <row r="140" spans="2:8" ht="20.25" x14ac:dyDescent="0.25">
      <c r="B140" s="9"/>
      <c r="C140" s="596" t="s">
        <v>15</v>
      </c>
      <c r="D140" s="603" t="s">
        <v>62</v>
      </c>
      <c r="E140" s="603"/>
      <c r="F140" s="603"/>
      <c r="G140" s="603"/>
      <c r="H140" s="38"/>
    </row>
    <row r="141" spans="2:8" ht="20.25" x14ac:dyDescent="0.25">
      <c r="B141" s="9"/>
      <c r="C141" s="597"/>
      <c r="D141" s="603" t="s">
        <v>63</v>
      </c>
      <c r="E141" s="603"/>
      <c r="F141" s="603"/>
      <c r="G141" s="603"/>
      <c r="H141" s="38"/>
    </row>
    <row r="142" spans="2:8" ht="20.25" x14ac:dyDescent="0.25">
      <c r="B142" s="9"/>
      <c r="C142" s="598"/>
      <c r="D142" s="603" t="s">
        <v>71</v>
      </c>
      <c r="E142" s="603"/>
      <c r="F142" s="603"/>
      <c r="G142" s="603"/>
      <c r="H142" s="38"/>
    </row>
    <row r="143" spans="2:8" x14ac:dyDescent="0.25">
      <c r="C143" s="34" t="s">
        <v>12</v>
      </c>
      <c r="D143" s="87">
        <v>3</v>
      </c>
      <c r="E143" s="44"/>
      <c r="F143" s="9"/>
    </row>
    <row r="144" spans="2:8" x14ac:dyDescent="0.25">
      <c r="C144" s="1" t="s">
        <v>9</v>
      </c>
      <c r="D144" s="86">
        <v>675</v>
      </c>
      <c r="E144" s="573" t="s">
        <v>16</v>
      </c>
      <c r="F144" s="574"/>
      <c r="G144" s="577">
        <f>D145/D144</f>
        <v>20.86437037037037</v>
      </c>
    </row>
    <row r="145" spans="2:8" x14ac:dyDescent="0.25">
      <c r="C145" s="1" t="s">
        <v>10</v>
      </c>
      <c r="D145" s="86">
        <v>14083.45</v>
      </c>
      <c r="E145" s="575"/>
      <c r="F145" s="576"/>
      <c r="G145" s="578"/>
    </row>
    <row r="146" spans="2:8" x14ac:dyDescent="0.25">
      <c r="C146" s="36"/>
      <c r="D146" s="37"/>
      <c r="E146" s="45"/>
    </row>
    <row r="147" spans="2:8" x14ac:dyDescent="0.3">
      <c r="C147" s="35" t="s">
        <v>7</v>
      </c>
      <c r="D147" s="89" t="s">
        <v>72</v>
      </c>
    </row>
    <row r="148" spans="2:8" x14ac:dyDescent="0.3">
      <c r="C148" s="35" t="s">
        <v>11</v>
      </c>
      <c r="D148" s="88">
        <v>65</v>
      </c>
    </row>
    <row r="149" spans="2:8" x14ac:dyDescent="0.3">
      <c r="C149" s="35" t="s">
        <v>13</v>
      </c>
      <c r="D149" s="52" t="s">
        <v>34</v>
      </c>
      <c r="E149" s="39"/>
    </row>
    <row r="150" spans="2:8" ht="24" thickBot="1" x14ac:dyDescent="0.3">
      <c r="C150" s="40"/>
      <c r="D150" s="40"/>
    </row>
    <row r="151" spans="2:8" ht="48" thickBot="1" x14ac:dyDescent="0.3">
      <c r="B151" s="579" t="s">
        <v>17</v>
      </c>
      <c r="C151" s="580"/>
      <c r="D151" s="22" t="s">
        <v>20</v>
      </c>
      <c r="E151" s="581" t="s">
        <v>22</v>
      </c>
      <c r="F151" s="582"/>
      <c r="G151" s="2" t="s">
        <v>21</v>
      </c>
    </row>
    <row r="152" spans="2:8" ht="24" thickBot="1" x14ac:dyDescent="0.3">
      <c r="B152" s="583" t="s">
        <v>35</v>
      </c>
      <c r="C152" s="584"/>
      <c r="D152" s="53">
        <v>50</v>
      </c>
      <c r="E152" s="90">
        <v>3</v>
      </c>
      <c r="F152" s="17" t="s">
        <v>25</v>
      </c>
      <c r="G152" s="25">
        <f t="shared" ref="G152:G159" si="3">D152*E152</f>
        <v>150</v>
      </c>
      <c r="H152" s="585"/>
    </row>
    <row r="153" spans="2:8" x14ac:dyDescent="0.25">
      <c r="B153" s="586" t="s">
        <v>18</v>
      </c>
      <c r="C153" s="587"/>
      <c r="D153" s="48">
        <v>97.44</v>
      </c>
      <c r="E153" s="91">
        <v>1</v>
      </c>
      <c r="F153" s="18" t="s">
        <v>26</v>
      </c>
      <c r="G153" s="26">
        <f t="shared" si="3"/>
        <v>97.44</v>
      </c>
      <c r="H153" s="585"/>
    </row>
    <row r="154" spans="2:8" ht="24" thickBot="1" x14ac:dyDescent="0.3">
      <c r="B154" s="588" t="s">
        <v>19</v>
      </c>
      <c r="C154" s="589"/>
      <c r="D154" s="50">
        <v>151.63</v>
      </c>
      <c r="E154" s="92">
        <v>1</v>
      </c>
      <c r="F154" s="19" t="s">
        <v>26</v>
      </c>
      <c r="G154" s="27">
        <f t="shared" si="3"/>
        <v>151.63</v>
      </c>
      <c r="H154" s="585"/>
    </row>
    <row r="155" spans="2:8" ht="24" thickBot="1" x14ac:dyDescent="0.3">
      <c r="B155" s="590" t="s">
        <v>28</v>
      </c>
      <c r="C155" s="591"/>
      <c r="D155" s="54">
        <v>731.97</v>
      </c>
      <c r="E155" s="93"/>
      <c r="F155" s="23" t="s">
        <v>25</v>
      </c>
      <c r="G155" s="28">
        <f t="shared" si="3"/>
        <v>0</v>
      </c>
      <c r="H155" s="585"/>
    </row>
    <row r="156" spans="2:8" x14ac:dyDescent="0.25">
      <c r="B156" s="586" t="s">
        <v>33</v>
      </c>
      <c r="C156" s="587"/>
      <c r="D156" s="48">
        <v>652.6</v>
      </c>
      <c r="E156" s="91">
        <v>6</v>
      </c>
      <c r="F156" s="18" t="s">
        <v>25</v>
      </c>
      <c r="G156" s="26">
        <f t="shared" si="3"/>
        <v>3915.6000000000004</v>
      </c>
      <c r="H156" s="585"/>
    </row>
    <row r="157" spans="2:8" x14ac:dyDescent="0.25">
      <c r="B157" s="592" t="s">
        <v>27</v>
      </c>
      <c r="C157" s="593"/>
      <c r="D157" s="55">
        <v>526.99</v>
      </c>
      <c r="E157" s="94">
        <v>3</v>
      </c>
      <c r="F157" s="20" t="s">
        <v>25</v>
      </c>
      <c r="G157" s="29">
        <f t="shared" si="3"/>
        <v>1580.97</v>
      </c>
      <c r="H157" s="585"/>
    </row>
    <row r="158" spans="2:8" x14ac:dyDescent="0.25">
      <c r="B158" s="592" t="s">
        <v>29</v>
      </c>
      <c r="C158" s="593"/>
      <c r="D158" s="56">
        <v>5438.99</v>
      </c>
      <c r="E158" s="49"/>
      <c r="F158" s="20" t="s">
        <v>25</v>
      </c>
      <c r="G158" s="29">
        <f t="shared" si="3"/>
        <v>0</v>
      </c>
      <c r="H158" s="585"/>
    </row>
    <row r="159" spans="2:8" x14ac:dyDescent="0.25">
      <c r="B159" s="592" t="s">
        <v>30</v>
      </c>
      <c r="C159" s="593"/>
      <c r="D159" s="56">
        <v>1672.77</v>
      </c>
      <c r="E159" s="49"/>
      <c r="F159" s="20" t="s">
        <v>25</v>
      </c>
      <c r="G159" s="29">
        <f t="shared" si="3"/>
        <v>0</v>
      </c>
      <c r="H159" s="585"/>
    </row>
    <row r="160" spans="2:8" x14ac:dyDescent="0.25">
      <c r="B160" s="592" t="s">
        <v>32</v>
      </c>
      <c r="C160" s="593"/>
      <c r="D160" s="56">
        <v>548.24</v>
      </c>
      <c r="E160" s="49"/>
      <c r="F160" s="20" t="s">
        <v>25</v>
      </c>
      <c r="G160" s="29">
        <f>D160*E160</f>
        <v>0</v>
      </c>
      <c r="H160" s="585"/>
    </row>
    <row r="161" spans="2:8" ht="24" thickBot="1" x14ac:dyDescent="0.3">
      <c r="B161" s="588" t="s">
        <v>31</v>
      </c>
      <c r="C161" s="589"/>
      <c r="D161" s="57">
        <v>340.74</v>
      </c>
      <c r="E161" s="50"/>
      <c r="F161" s="19" t="s">
        <v>25</v>
      </c>
      <c r="G161" s="30">
        <f>D161*E161</f>
        <v>0</v>
      </c>
      <c r="H161" s="585"/>
    </row>
    <row r="162" spans="2:8" x14ac:dyDescent="0.25">
      <c r="C162" s="3"/>
      <c r="D162" s="3"/>
      <c r="E162" s="4"/>
      <c r="F162" s="4"/>
      <c r="H162" s="41"/>
    </row>
    <row r="163" spans="2:8" ht="25.5" x14ac:dyDescent="0.25">
      <c r="C163" s="13" t="s">
        <v>14</v>
      </c>
      <c r="D163" s="6"/>
    </row>
    <row r="164" spans="2:8" ht="20.25" x14ac:dyDescent="0.25">
      <c r="C164" s="570" t="s">
        <v>6</v>
      </c>
      <c r="D164" s="46" t="s">
        <v>0</v>
      </c>
      <c r="E164" s="8">
        <f>IF(G152&gt;0, ROUND((G152+D145)/D145,2), 0)</f>
        <v>1.01</v>
      </c>
      <c r="F164" s="8"/>
      <c r="G164" s="9"/>
      <c r="H164" s="7"/>
    </row>
    <row r="165" spans="2:8" x14ac:dyDescent="0.25">
      <c r="C165" s="570"/>
      <c r="D165" s="46" t="s">
        <v>1</v>
      </c>
      <c r="E165" s="8">
        <f>IF(SUM(G153:G154)&gt;0,ROUND((G153+G154+D145)/D145,2),0)</f>
        <v>1.02</v>
      </c>
      <c r="F165" s="8"/>
      <c r="G165" s="10"/>
      <c r="H165" s="42"/>
    </row>
    <row r="166" spans="2:8" x14ac:dyDescent="0.25">
      <c r="C166" s="570"/>
      <c r="D166" s="46" t="s">
        <v>2</v>
      </c>
      <c r="E166" s="8">
        <f>IF(G155&gt;0,ROUND((G155+D145)/D145,2),0)</f>
        <v>0</v>
      </c>
      <c r="F166" s="11"/>
      <c r="G166" s="10"/>
    </row>
    <row r="167" spans="2:8" x14ac:dyDescent="0.25">
      <c r="C167" s="570"/>
      <c r="D167" s="12" t="s">
        <v>3</v>
      </c>
      <c r="E167" s="31">
        <f>IF(SUM(G156:G161)&gt;0,ROUND((SUM(G156:G161)+D145)/D145,2),0)</f>
        <v>1.39</v>
      </c>
      <c r="F167" s="9"/>
      <c r="G167" s="10"/>
    </row>
    <row r="168" spans="2:8" ht="25.5" x14ac:dyDescent="0.25">
      <c r="D168" s="32" t="s">
        <v>4</v>
      </c>
      <c r="E168" s="33">
        <f>SUM(E164:E167)-IF(VALUE(COUNTIF(E164:E167,"&gt;0"))=4,3,0)-IF(VALUE(COUNTIF(E164:E167,"&gt;0"))=3,2,0)-IF(VALUE(COUNTIF(E164:E167,"&gt;0"))=2,1,0)</f>
        <v>1.42</v>
      </c>
      <c r="F168" s="24"/>
    </row>
    <row r="169" spans="2:8" x14ac:dyDescent="0.25">
      <c r="E169" s="14"/>
    </row>
    <row r="170" spans="2:8" ht="25.5" x14ac:dyDescent="0.35">
      <c r="B170" s="21"/>
      <c r="C170" s="15" t="s">
        <v>23</v>
      </c>
      <c r="D170" s="571">
        <f>E168*D145</f>
        <v>19998.499</v>
      </c>
      <c r="E170" s="571"/>
    </row>
    <row r="171" spans="2:8" ht="20.25" x14ac:dyDescent="0.3">
      <c r="C171" s="16" t="s">
        <v>8</v>
      </c>
      <c r="D171" s="572">
        <f>D170/D144</f>
        <v>29.627405925925924</v>
      </c>
      <c r="E171" s="572"/>
      <c r="G171" s="7"/>
      <c r="H171" s="43"/>
    </row>
    <row r="181" spans="2:8" ht="60.75" x14ac:dyDescent="0.8">
      <c r="B181" s="594" t="s">
        <v>40</v>
      </c>
      <c r="C181" s="594"/>
      <c r="D181" s="594"/>
      <c r="E181" s="594"/>
      <c r="F181" s="594"/>
      <c r="G181" s="594"/>
      <c r="H181" s="594"/>
    </row>
    <row r="182" spans="2:8" x14ac:dyDescent="0.25">
      <c r="B182" s="595" t="s">
        <v>36</v>
      </c>
      <c r="C182" s="595"/>
      <c r="D182" s="595"/>
      <c r="E182" s="595"/>
      <c r="F182" s="595"/>
      <c r="G182" s="595"/>
    </row>
    <row r="183" spans="2:8" x14ac:dyDescent="0.25">
      <c r="C183" s="47"/>
      <c r="G183" s="7"/>
    </row>
    <row r="184" spans="2:8" ht="25.5" x14ac:dyDescent="0.25">
      <c r="C184" s="13" t="s">
        <v>5</v>
      </c>
      <c r="D184" s="6"/>
    </row>
    <row r="185" spans="2:8" ht="20.25" x14ac:dyDescent="0.25">
      <c r="B185" s="9"/>
      <c r="C185" s="596" t="s">
        <v>15</v>
      </c>
      <c r="D185" s="603" t="s">
        <v>62</v>
      </c>
      <c r="E185" s="603"/>
      <c r="F185" s="603"/>
      <c r="G185" s="603"/>
      <c r="H185" s="38"/>
    </row>
    <row r="186" spans="2:8" ht="20.25" x14ac:dyDescent="0.25">
      <c r="B186" s="9"/>
      <c r="C186" s="597"/>
      <c r="D186" s="603" t="s">
        <v>63</v>
      </c>
      <c r="E186" s="603"/>
      <c r="F186" s="603"/>
      <c r="G186" s="603"/>
      <c r="H186" s="38"/>
    </row>
    <row r="187" spans="2:8" ht="20.25" x14ac:dyDescent="0.25">
      <c r="B187" s="9"/>
      <c r="C187" s="598"/>
      <c r="D187" s="603" t="s">
        <v>73</v>
      </c>
      <c r="E187" s="603"/>
      <c r="F187" s="603"/>
      <c r="G187" s="603"/>
      <c r="H187" s="38"/>
    </row>
    <row r="188" spans="2:8" x14ac:dyDescent="0.25">
      <c r="C188" s="34" t="s">
        <v>12</v>
      </c>
      <c r="D188" s="96">
        <v>2.2000000000000002</v>
      </c>
      <c r="E188" s="44"/>
      <c r="F188" s="9"/>
    </row>
    <row r="189" spans="2:8" x14ac:dyDescent="0.25">
      <c r="C189" s="1" t="s">
        <v>9</v>
      </c>
      <c r="D189" s="95">
        <v>446</v>
      </c>
      <c r="E189" s="573" t="s">
        <v>16</v>
      </c>
      <c r="F189" s="574"/>
      <c r="G189" s="577">
        <f>D190/D189</f>
        <v>9.8539461883408066</v>
      </c>
    </row>
    <row r="190" spans="2:8" x14ac:dyDescent="0.25">
      <c r="C190" s="1" t="s">
        <v>10</v>
      </c>
      <c r="D190" s="95">
        <v>4394.8599999999997</v>
      </c>
      <c r="E190" s="575"/>
      <c r="F190" s="576"/>
      <c r="G190" s="578"/>
    </row>
    <row r="191" spans="2:8" ht="24" thickBot="1" x14ac:dyDescent="0.3">
      <c r="C191" s="36"/>
      <c r="D191" s="37"/>
      <c r="E191" s="45"/>
    </row>
    <row r="192" spans="2:8" ht="24" thickBot="1" x14ac:dyDescent="0.35">
      <c r="C192" s="35" t="s">
        <v>7</v>
      </c>
      <c r="D192" s="98" t="s">
        <v>74</v>
      </c>
    </row>
    <row r="193" spans="2:8" x14ac:dyDescent="0.3">
      <c r="C193" s="35" t="s">
        <v>11</v>
      </c>
      <c r="D193" s="97">
        <v>50</v>
      </c>
    </row>
    <row r="194" spans="2:8" x14ac:dyDescent="0.3">
      <c r="C194" s="35" t="s">
        <v>13</v>
      </c>
      <c r="D194" s="52" t="s">
        <v>34</v>
      </c>
      <c r="E194" s="39"/>
    </row>
    <row r="195" spans="2:8" ht="24" thickBot="1" x14ac:dyDescent="0.3">
      <c r="C195" s="40"/>
      <c r="D195" s="40"/>
    </row>
    <row r="196" spans="2:8" ht="48" thickBot="1" x14ac:dyDescent="0.3">
      <c r="B196" s="579" t="s">
        <v>17</v>
      </c>
      <c r="C196" s="580"/>
      <c r="D196" s="22" t="s">
        <v>20</v>
      </c>
      <c r="E196" s="581" t="s">
        <v>22</v>
      </c>
      <c r="F196" s="582"/>
      <c r="G196" s="2" t="s">
        <v>21</v>
      </c>
    </row>
    <row r="197" spans="2:8" ht="24" thickBot="1" x14ac:dyDescent="0.3">
      <c r="B197" s="583" t="s">
        <v>35</v>
      </c>
      <c r="C197" s="584"/>
      <c r="D197" s="53">
        <v>50</v>
      </c>
      <c r="E197" s="99">
        <v>2.2000000000000002</v>
      </c>
      <c r="F197" s="17" t="s">
        <v>25</v>
      </c>
      <c r="G197" s="25">
        <f t="shared" ref="G197:G204" si="4">D197*E197</f>
        <v>110.00000000000001</v>
      </c>
      <c r="H197" s="585"/>
    </row>
    <row r="198" spans="2:8" x14ac:dyDescent="0.25">
      <c r="B198" s="586" t="s">
        <v>18</v>
      </c>
      <c r="C198" s="587"/>
      <c r="D198" s="48">
        <v>97.44</v>
      </c>
      <c r="E198" s="100">
        <v>0.6</v>
      </c>
      <c r="F198" s="18" t="s">
        <v>26</v>
      </c>
      <c r="G198" s="26">
        <f t="shared" si="4"/>
        <v>58.463999999999999</v>
      </c>
      <c r="H198" s="585"/>
    </row>
    <row r="199" spans="2:8" ht="24" thickBot="1" x14ac:dyDescent="0.3">
      <c r="B199" s="588" t="s">
        <v>19</v>
      </c>
      <c r="C199" s="589"/>
      <c r="D199" s="50">
        <v>151.63</v>
      </c>
      <c r="E199" s="101">
        <v>0.6</v>
      </c>
      <c r="F199" s="19" t="s">
        <v>26</v>
      </c>
      <c r="G199" s="27">
        <f t="shared" si="4"/>
        <v>90.977999999999994</v>
      </c>
      <c r="H199" s="585"/>
    </row>
    <row r="200" spans="2:8" ht="24" thickBot="1" x14ac:dyDescent="0.3">
      <c r="B200" s="590" t="s">
        <v>28</v>
      </c>
      <c r="C200" s="591"/>
      <c r="D200" s="54">
        <v>731.97</v>
      </c>
      <c r="E200" s="102"/>
      <c r="F200" s="23" t="s">
        <v>25</v>
      </c>
      <c r="G200" s="28">
        <f t="shared" si="4"/>
        <v>0</v>
      </c>
      <c r="H200" s="585"/>
    </row>
    <row r="201" spans="2:8" x14ac:dyDescent="0.25">
      <c r="B201" s="586" t="s">
        <v>33</v>
      </c>
      <c r="C201" s="587"/>
      <c r="D201" s="48">
        <v>652.6</v>
      </c>
      <c r="E201" s="100">
        <v>4.4000000000000004</v>
      </c>
      <c r="F201" s="18" t="s">
        <v>25</v>
      </c>
      <c r="G201" s="26">
        <f t="shared" si="4"/>
        <v>2871.4400000000005</v>
      </c>
      <c r="H201" s="585"/>
    </row>
    <row r="202" spans="2:8" x14ac:dyDescent="0.25">
      <c r="B202" s="592" t="s">
        <v>27</v>
      </c>
      <c r="C202" s="593"/>
      <c r="D202" s="55">
        <v>526.99</v>
      </c>
      <c r="E202" s="103">
        <v>2.2000000000000002</v>
      </c>
      <c r="F202" s="20" t="s">
        <v>25</v>
      </c>
      <c r="G202" s="29">
        <f t="shared" si="4"/>
        <v>1159.3780000000002</v>
      </c>
      <c r="H202" s="585"/>
    </row>
    <row r="203" spans="2:8" x14ac:dyDescent="0.25">
      <c r="B203" s="592" t="s">
        <v>29</v>
      </c>
      <c r="C203" s="593"/>
      <c r="D203" s="56">
        <v>5438.99</v>
      </c>
      <c r="E203" s="49"/>
      <c r="F203" s="20" t="s">
        <v>25</v>
      </c>
      <c r="G203" s="29">
        <f t="shared" si="4"/>
        <v>0</v>
      </c>
      <c r="H203" s="585"/>
    </row>
    <row r="204" spans="2:8" x14ac:dyDescent="0.25">
      <c r="B204" s="592" t="s">
        <v>30</v>
      </c>
      <c r="C204" s="593"/>
      <c r="D204" s="56">
        <v>1672.77</v>
      </c>
      <c r="E204" s="49"/>
      <c r="F204" s="20" t="s">
        <v>25</v>
      </c>
      <c r="G204" s="29">
        <f t="shared" si="4"/>
        <v>0</v>
      </c>
      <c r="H204" s="585"/>
    </row>
    <row r="205" spans="2:8" x14ac:dyDescent="0.25">
      <c r="B205" s="592" t="s">
        <v>32</v>
      </c>
      <c r="C205" s="593"/>
      <c r="D205" s="56">
        <v>548.24</v>
      </c>
      <c r="E205" s="49"/>
      <c r="F205" s="20" t="s">
        <v>25</v>
      </c>
      <c r="G205" s="29">
        <f>D205*E205</f>
        <v>0</v>
      </c>
      <c r="H205" s="585"/>
    </row>
    <row r="206" spans="2:8" ht="24" thickBot="1" x14ac:dyDescent="0.3">
      <c r="B206" s="588" t="s">
        <v>31</v>
      </c>
      <c r="C206" s="589"/>
      <c r="D206" s="57">
        <v>340.74</v>
      </c>
      <c r="E206" s="50"/>
      <c r="F206" s="19" t="s">
        <v>25</v>
      </c>
      <c r="G206" s="30">
        <f>D206*E206</f>
        <v>0</v>
      </c>
      <c r="H206" s="585"/>
    </row>
    <row r="207" spans="2:8" x14ac:dyDescent="0.25">
      <c r="C207" s="3"/>
      <c r="D207" s="3"/>
      <c r="E207" s="4"/>
      <c r="F207" s="4"/>
      <c r="H207" s="41"/>
    </row>
    <row r="208" spans="2:8" ht="25.5" x14ac:dyDescent="0.25">
      <c r="C208" s="13" t="s">
        <v>14</v>
      </c>
      <c r="D208" s="6"/>
    </row>
    <row r="209" spans="2:8" ht="20.25" x14ac:dyDescent="0.25">
      <c r="C209" s="570" t="s">
        <v>6</v>
      </c>
      <c r="D209" s="46" t="s">
        <v>0</v>
      </c>
      <c r="E209" s="8">
        <f>IF(G197&gt;0, ROUND((G197+D190)/D190,2), 0)</f>
        <v>1.03</v>
      </c>
      <c r="F209" s="8"/>
      <c r="G209" s="9"/>
      <c r="H209" s="7"/>
    </row>
    <row r="210" spans="2:8" x14ac:dyDescent="0.25">
      <c r="C210" s="570"/>
      <c r="D210" s="46" t="s">
        <v>1</v>
      </c>
      <c r="E210" s="8">
        <f>IF(SUM(G198:G199)&gt;0,ROUND((G198+G199+D190)/D190,2),0)</f>
        <v>1.03</v>
      </c>
      <c r="F210" s="8"/>
      <c r="G210" s="10"/>
      <c r="H210" s="42"/>
    </row>
    <row r="211" spans="2:8" x14ac:dyDescent="0.25">
      <c r="C211" s="570"/>
      <c r="D211" s="46" t="s">
        <v>2</v>
      </c>
      <c r="E211" s="8">
        <f>IF(G200&gt;0,ROUND((G200+D190)/D190,2),0)</f>
        <v>0</v>
      </c>
      <c r="F211" s="11"/>
      <c r="G211" s="10"/>
    </row>
    <row r="212" spans="2:8" x14ac:dyDescent="0.25">
      <c r="C212" s="570"/>
      <c r="D212" s="12" t="s">
        <v>3</v>
      </c>
      <c r="E212" s="31">
        <f>IF(SUM(G201:G206)&gt;0,ROUND((SUM(G201:G206)+D190)/D190,2),0)</f>
        <v>1.92</v>
      </c>
      <c r="F212" s="9"/>
      <c r="G212" s="10"/>
    </row>
    <row r="213" spans="2:8" ht="25.5" x14ac:dyDescent="0.25">
      <c r="D213" s="32" t="s">
        <v>4</v>
      </c>
      <c r="E213" s="33">
        <f>SUM(E209:E212)-IF(VALUE(COUNTIF(E209:E212,"&gt;0"))=4,3,0)-IF(VALUE(COUNTIF(E209:E212,"&gt;0"))=3,2,0)-IF(VALUE(COUNTIF(E209:E212,"&gt;0"))=2,1,0)</f>
        <v>1.98</v>
      </c>
      <c r="F213" s="24"/>
    </row>
    <row r="214" spans="2:8" x14ac:dyDescent="0.25">
      <c r="E214" s="14"/>
    </row>
    <row r="215" spans="2:8" ht="25.5" x14ac:dyDescent="0.35">
      <c r="B215" s="21"/>
      <c r="C215" s="15" t="s">
        <v>23</v>
      </c>
      <c r="D215" s="571">
        <f>E213*D190</f>
        <v>8701.8227999999999</v>
      </c>
      <c r="E215" s="571"/>
    </row>
    <row r="216" spans="2:8" ht="20.25" x14ac:dyDescent="0.3">
      <c r="C216" s="16" t="s">
        <v>8</v>
      </c>
      <c r="D216" s="572">
        <f>D215/D189</f>
        <v>19.5108134529148</v>
      </c>
      <c r="E216" s="572"/>
      <c r="G216" s="7"/>
      <c r="H216" s="43"/>
    </row>
    <row r="226" spans="2:8" ht="60.75" x14ac:dyDescent="0.8">
      <c r="B226" s="594" t="s">
        <v>41</v>
      </c>
      <c r="C226" s="594"/>
      <c r="D226" s="594"/>
      <c r="E226" s="594"/>
      <c r="F226" s="594"/>
      <c r="G226" s="594"/>
      <c r="H226" s="594"/>
    </row>
    <row r="227" spans="2:8" x14ac:dyDescent="0.25">
      <c r="B227" s="595" t="s">
        <v>36</v>
      </c>
      <c r="C227" s="595"/>
      <c r="D227" s="595"/>
      <c r="E227" s="595"/>
      <c r="F227" s="595"/>
      <c r="G227" s="595"/>
    </row>
    <row r="228" spans="2:8" x14ac:dyDescent="0.25">
      <c r="C228" s="47"/>
      <c r="G228" s="7"/>
    </row>
    <row r="229" spans="2:8" ht="25.5" x14ac:dyDescent="0.25">
      <c r="C229" s="13" t="s">
        <v>5</v>
      </c>
      <c r="D229" s="6"/>
    </row>
    <row r="230" spans="2:8" ht="20.25" x14ac:dyDescent="0.25">
      <c r="B230" s="9"/>
      <c r="C230" s="596" t="s">
        <v>15</v>
      </c>
      <c r="D230" s="603" t="s">
        <v>62</v>
      </c>
      <c r="E230" s="603"/>
      <c r="F230" s="603"/>
      <c r="G230" s="603"/>
      <c r="H230" s="38"/>
    </row>
    <row r="231" spans="2:8" ht="20.25" x14ac:dyDescent="0.25">
      <c r="B231" s="9"/>
      <c r="C231" s="597"/>
      <c r="D231" s="603" t="s">
        <v>63</v>
      </c>
      <c r="E231" s="603"/>
      <c r="F231" s="603"/>
      <c r="G231" s="603"/>
      <c r="H231" s="38"/>
    </row>
    <row r="232" spans="2:8" ht="20.25" x14ac:dyDescent="0.25">
      <c r="B232" s="9"/>
      <c r="C232" s="598"/>
      <c r="D232" s="603" t="s">
        <v>75</v>
      </c>
      <c r="E232" s="603"/>
      <c r="F232" s="603"/>
      <c r="G232" s="603"/>
      <c r="H232" s="38"/>
    </row>
    <row r="233" spans="2:8" x14ac:dyDescent="0.25">
      <c r="C233" s="34" t="s">
        <v>12</v>
      </c>
      <c r="D233" s="105">
        <v>1.3</v>
      </c>
      <c r="E233" s="44"/>
      <c r="F233" s="9"/>
    </row>
    <row r="234" spans="2:8" x14ac:dyDescent="0.25">
      <c r="C234" s="1" t="s">
        <v>9</v>
      </c>
      <c r="D234" s="104">
        <v>216</v>
      </c>
      <c r="E234" s="573" t="s">
        <v>16</v>
      </c>
      <c r="F234" s="574"/>
      <c r="G234" s="577">
        <f>D235/D234</f>
        <v>15.906157407407408</v>
      </c>
    </row>
    <row r="235" spans="2:8" x14ac:dyDescent="0.25">
      <c r="C235" s="1" t="s">
        <v>10</v>
      </c>
      <c r="D235" s="104">
        <v>3435.73</v>
      </c>
      <c r="E235" s="575"/>
      <c r="F235" s="576"/>
      <c r="G235" s="578"/>
    </row>
    <row r="236" spans="2:8" x14ac:dyDescent="0.25">
      <c r="C236" s="36"/>
      <c r="D236" s="37"/>
      <c r="E236" s="45"/>
    </row>
    <row r="237" spans="2:8" x14ac:dyDescent="0.3">
      <c r="C237" s="35" t="s">
        <v>7</v>
      </c>
      <c r="D237" s="107" t="s">
        <v>76</v>
      </c>
    </row>
    <row r="238" spans="2:8" x14ac:dyDescent="0.3">
      <c r="C238" s="35" t="s">
        <v>11</v>
      </c>
      <c r="D238" s="106">
        <v>45</v>
      </c>
    </row>
    <row r="239" spans="2:8" x14ac:dyDescent="0.3">
      <c r="C239" s="35" t="s">
        <v>13</v>
      </c>
      <c r="D239" s="52" t="s">
        <v>34</v>
      </c>
      <c r="E239" s="39"/>
    </row>
    <row r="240" spans="2:8" ht="24" thickBot="1" x14ac:dyDescent="0.3">
      <c r="C240" s="40"/>
      <c r="D240" s="40"/>
    </row>
    <row r="241" spans="2:8" ht="48" thickBot="1" x14ac:dyDescent="0.3">
      <c r="B241" s="579" t="s">
        <v>17</v>
      </c>
      <c r="C241" s="580"/>
      <c r="D241" s="22" t="s">
        <v>20</v>
      </c>
      <c r="E241" s="581" t="s">
        <v>22</v>
      </c>
      <c r="F241" s="582"/>
      <c r="G241" s="2" t="s">
        <v>21</v>
      </c>
    </row>
    <row r="242" spans="2:8" ht="24" thickBot="1" x14ac:dyDescent="0.3">
      <c r="B242" s="583" t="s">
        <v>35</v>
      </c>
      <c r="C242" s="584"/>
      <c r="D242" s="53">
        <v>50</v>
      </c>
      <c r="E242" s="108">
        <v>1.3</v>
      </c>
      <c r="F242" s="17" t="s">
        <v>25</v>
      </c>
      <c r="G242" s="25">
        <f t="shared" ref="G242:G249" si="5">D242*E242</f>
        <v>65</v>
      </c>
      <c r="H242" s="585"/>
    </row>
    <row r="243" spans="2:8" x14ac:dyDescent="0.25">
      <c r="B243" s="586" t="s">
        <v>18</v>
      </c>
      <c r="C243" s="587"/>
      <c r="D243" s="48">
        <v>97.44</v>
      </c>
      <c r="E243" s="109">
        <v>0.6</v>
      </c>
      <c r="F243" s="18" t="s">
        <v>26</v>
      </c>
      <c r="G243" s="26">
        <f t="shared" si="5"/>
        <v>58.463999999999999</v>
      </c>
      <c r="H243" s="585"/>
    </row>
    <row r="244" spans="2:8" ht="24" thickBot="1" x14ac:dyDescent="0.3">
      <c r="B244" s="588" t="s">
        <v>19</v>
      </c>
      <c r="C244" s="589"/>
      <c r="D244" s="50">
        <v>151.63</v>
      </c>
      <c r="E244" s="110">
        <v>0.6</v>
      </c>
      <c r="F244" s="19" t="s">
        <v>26</v>
      </c>
      <c r="G244" s="27">
        <f t="shared" si="5"/>
        <v>90.977999999999994</v>
      </c>
      <c r="H244" s="585"/>
    </row>
    <row r="245" spans="2:8" ht="24" thickBot="1" x14ac:dyDescent="0.3">
      <c r="B245" s="590" t="s">
        <v>28</v>
      </c>
      <c r="C245" s="591"/>
      <c r="D245" s="54">
        <v>731.97</v>
      </c>
      <c r="E245" s="111"/>
      <c r="F245" s="23" t="s">
        <v>25</v>
      </c>
      <c r="G245" s="28">
        <f t="shared" si="5"/>
        <v>0</v>
      </c>
      <c r="H245" s="585"/>
    </row>
    <row r="246" spans="2:8" x14ac:dyDescent="0.25">
      <c r="B246" s="586" t="s">
        <v>33</v>
      </c>
      <c r="C246" s="587"/>
      <c r="D246" s="48">
        <v>652.6</v>
      </c>
      <c r="E246" s="109">
        <v>2.6</v>
      </c>
      <c r="F246" s="18" t="s">
        <v>25</v>
      </c>
      <c r="G246" s="26">
        <f t="shared" si="5"/>
        <v>1696.7600000000002</v>
      </c>
      <c r="H246" s="585"/>
    </row>
    <row r="247" spans="2:8" x14ac:dyDescent="0.25">
      <c r="B247" s="592" t="s">
        <v>27</v>
      </c>
      <c r="C247" s="593"/>
      <c r="D247" s="55">
        <v>526.99</v>
      </c>
      <c r="E247" s="112">
        <v>1.3</v>
      </c>
      <c r="F247" s="20" t="s">
        <v>25</v>
      </c>
      <c r="G247" s="29">
        <f t="shared" si="5"/>
        <v>685.08699999999999</v>
      </c>
      <c r="H247" s="585"/>
    </row>
    <row r="248" spans="2:8" x14ac:dyDescent="0.25">
      <c r="B248" s="592" t="s">
        <v>29</v>
      </c>
      <c r="C248" s="593"/>
      <c r="D248" s="56">
        <v>5438.99</v>
      </c>
      <c r="E248" s="49"/>
      <c r="F248" s="20" t="s">
        <v>25</v>
      </c>
      <c r="G248" s="29">
        <f t="shared" si="5"/>
        <v>0</v>
      </c>
      <c r="H248" s="585"/>
    </row>
    <row r="249" spans="2:8" x14ac:dyDescent="0.25">
      <c r="B249" s="592" t="s">
        <v>30</v>
      </c>
      <c r="C249" s="593"/>
      <c r="D249" s="56">
        <v>1672.77</v>
      </c>
      <c r="E249" s="49"/>
      <c r="F249" s="20" t="s">
        <v>25</v>
      </c>
      <c r="G249" s="29">
        <f t="shared" si="5"/>
        <v>0</v>
      </c>
      <c r="H249" s="585"/>
    </row>
    <row r="250" spans="2:8" x14ac:dyDescent="0.25">
      <c r="B250" s="592" t="s">
        <v>32</v>
      </c>
      <c r="C250" s="593"/>
      <c r="D250" s="56">
        <v>548.24</v>
      </c>
      <c r="E250" s="49"/>
      <c r="F250" s="20" t="s">
        <v>25</v>
      </c>
      <c r="G250" s="29">
        <f>D250*E250</f>
        <v>0</v>
      </c>
      <c r="H250" s="585"/>
    </row>
    <row r="251" spans="2:8" ht="24" thickBot="1" x14ac:dyDescent="0.3">
      <c r="B251" s="588" t="s">
        <v>31</v>
      </c>
      <c r="C251" s="589"/>
      <c r="D251" s="57">
        <v>340.74</v>
      </c>
      <c r="E251" s="50"/>
      <c r="F251" s="19" t="s">
        <v>25</v>
      </c>
      <c r="G251" s="30">
        <f>D251*E251</f>
        <v>0</v>
      </c>
      <c r="H251" s="585"/>
    </row>
    <row r="252" spans="2:8" x14ac:dyDescent="0.25">
      <c r="C252" s="3"/>
      <c r="D252" s="3"/>
      <c r="E252" s="4"/>
      <c r="F252" s="4"/>
      <c r="H252" s="41"/>
    </row>
    <row r="253" spans="2:8" ht="25.5" x14ac:dyDescent="0.25">
      <c r="C253" s="13" t="s">
        <v>14</v>
      </c>
      <c r="D253" s="6"/>
    </row>
    <row r="254" spans="2:8" ht="20.25" x14ac:dyDescent="0.25">
      <c r="C254" s="570" t="s">
        <v>6</v>
      </c>
      <c r="D254" s="46" t="s">
        <v>0</v>
      </c>
      <c r="E254" s="8">
        <f>IF(G242&gt;0, ROUND((G242+D235)/D235,2), 0)</f>
        <v>1.02</v>
      </c>
      <c r="F254" s="8"/>
      <c r="G254" s="9"/>
      <c r="H254" s="7"/>
    </row>
    <row r="255" spans="2:8" x14ac:dyDescent="0.25">
      <c r="C255" s="570"/>
      <c r="D255" s="46" t="s">
        <v>1</v>
      </c>
      <c r="E255" s="8">
        <f>IF(SUM(G243:G244)&gt;0,ROUND((G243+G244+D235)/D235,2),0)</f>
        <v>1.04</v>
      </c>
      <c r="F255" s="8"/>
      <c r="G255" s="10"/>
      <c r="H255" s="42"/>
    </row>
    <row r="256" spans="2:8" x14ac:dyDescent="0.25">
      <c r="C256" s="570"/>
      <c r="D256" s="46" t="s">
        <v>2</v>
      </c>
      <c r="E256" s="8">
        <f>IF(G245&gt;0,ROUND((G245+D235)/D235,2),0)</f>
        <v>0</v>
      </c>
      <c r="F256" s="11"/>
      <c r="G256" s="10"/>
    </row>
    <row r="257" spans="2:8" x14ac:dyDescent="0.25">
      <c r="C257" s="570"/>
      <c r="D257" s="12" t="s">
        <v>3</v>
      </c>
      <c r="E257" s="31">
        <f>IF(SUM(G246:G251)&gt;0,ROUND((SUM(G246:G251)+D235)/D235,2),0)</f>
        <v>1.69</v>
      </c>
      <c r="F257" s="9"/>
      <c r="G257" s="10"/>
    </row>
    <row r="258" spans="2:8" ht="25.5" x14ac:dyDescent="0.25">
      <c r="D258" s="32" t="s">
        <v>4</v>
      </c>
      <c r="E258" s="33">
        <f>SUM(E254:E257)-IF(VALUE(COUNTIF(E254:E257,"&gt;0"))=4,3,0)-IF(VALUE(COUNTIF(E254:E257,"&gt;0"))=3,2,0)-IF(VALUE(COUNTIF(E254:E257,"&gt;0"))=2,1,0)</f>
        <v>1.75</v>
      </c>
      <c r="F258" s="24"/>
    </row>
    <row r="259" spans="2:8" x14ac:dyDescent="0.25">
      <c r="E259" s="14"/>
    </row>
    <row r="260" spans="2:8" ht="25.5" x14ac:dyDescent="0.35">
      <c r="B260" s="21"/>
      <c r="C260" s="15" t="s">
        <v>23</v>
      </c>
      <c r="D260" s="571">
        <f>E258*D235</f>
        <v>6012.5275000000001</v>
      </c>
      <c r="E260" s="571"/>
    </row>
    <row r="261" spans="2:8" ht="20.25" x14ac:dyDescent="0.3">
      <c r="C261" s="16" t="s">
        <v>8</v>
      </c>
      <c r="D261" s="572">
        <f>D260/D234</f>
        <v>27.835775462962964</v>
      </c>
      <c r="E261" s="572"/>
      <c r="G261" s="7"/>
      <c r="H261" s="43"/>
    </row>
    <row r="271" spans="2:8" ht="60.75" x14ac:dyDescent="0.8">
      <c r="B271" s="594" t="s">
        <v>42</v>
      </c>
      <c r="C271" s="594"/>
      <c r="D271" s="594"/>
      <c r="E271" s="594"/>
      <c r="F271" s="594"/>
      <c r="G271" s="594"/>
      <c r="H271" s="594"/>
    </row>
    <row r="272" spans="2:8" x14ac:dyDescent="0.25">
      <c r="B272" s="595" t="s">
        <v>36</v>
      </c>
      <c r="C272" s="595"/>
      <c r="D272" s="595"/>
      <c r="E272" s="595"/>
      <c r="F272" s="595"/>
      <c r="G272" s="595"/>
    </row>
    <row r="273" spans="2:8" x14ac:dyDescent="0.25">
      <c r="C273" s="47"/>
      <c r="G273" s="7"/>
    </row>
    <row r="274" spans="2:8" ht="25.5" x14ac:dyDescent="0.25">
      <c r="C274" s="13" t="s">
        <v>5</v>
      </c>
      <c r="D274" s="6"/>
    </row>
    <row r="275" spans="2:8" ht="20.25" x14ac:dyDescent="0.25">
      <c r="B275" s="9"/>
      <c r="C275" s="596" t="s">
        <v>15</v>
      </c>
      <c r="D275" s="603" t="s">
        <v>62</v>
      </c>
      <c r="E275" s="603"/>
      <c r="F275" s="603"/>
      <c r="G275" s="603"/>
      <c r="H275" s="38"/>
    </row>
    <row r="276" spans="2:8" ht="20.25" x14ac:dyDescent="0.25">
      <c r="B276" s="9"/>
      <c r="C276" s="597"/>
      <c r="D276" s="603" t="s">
        <v>63</v>
      </c>
      <c r="E276" s="603"/>
      <c r="F276" s="603"/>
      <c r="G276" s="603"/>
      <c r="H276" s="38"/>
    </row>
    <row r="277" spans="2:8" ht="20.25" x14ac:dyDescent="0.25">
      <c r="B277" s="9"/>
      <c r="C277" s="598"/>
      <c r="D277" s="603" t="s">
        <v>77</v>
      </c>
      <c r="E277" s="603"/>
      <c r="F277" s="603"/>
      <c r="G277" s="603"/>
      <c r="H277" s="38"/>
    </row>
    <row r="278" spans="2:8" x14ac:dyDescent="0.25">
      <c r="C278" s="34" t="s">
        <v>12</v>
      </c>
      <c r="D278" s="114">
        <v>2.8</v>
      </c>
      <c r="E278" s="44"/>
      <c r="F278" s="9"/>
    </row>
    <row r="279" spans="2:8" x14ac:dyDescent="0.25">
      <c r="C279" s="1" t="s">
        <v>9</v>
      </c>
      <c r="D279" s="113">
        <v>451</v>
      </c>
      <c r="E279" s="573" t="s">
        <v>16</v>
      </c>
      <c r="F279" s="574"/>
      <c r="G279" s="577">
        <f>D280/D279</f>
        <v>36.058847006651888</v>
      </c>
    </row>
    <row r="280" spans="2:8" x14ac:dyDescent="0.25">
      <c r="C280" s="1" t="s">
        <v>10</v>
      </c>
      <c r="D280" s="113">
        <v>16262.54</v>
      </c>
      <c r="E280" s="575"/>
      <c r="F280" s="576"/>
      <c r="G280" s="578"/>
    </row>
    <row r="281" spans="2:8" x14ac:dyDescent="0.25">
      <c r="C281" s="36"/>
      <c r="D281" s="37"/>
      <c r="E281" s="45"/>
    </row>
    <row r="282" spans="2:8" x14ac:dyDescent="0.3">
      <c r="C282" s="35" t="s">
        <v>7</v>
      </c>
      <c r="D282" s="116" t="s">
        <v>78</v>
      </c>
    </row>
    <row r="283" spans="2:8" x14ac:dyDescent="0.3">
      <c r="C283" s="35" t="s">
        <v>11</v>
      </c>
      <c r="D283" s="115">
        <v>62</v>
      </c>
    </row>
    <row r="284" spans="2:8" x14ac:dyDescent="0.3">
      <c r="C284" s="35" t="s">
        <v>13</v>
      </c>
      <c r="D284" s="52" t="s">
        <v>34</v>
      </c>
      <c r="E284" s="39"/>
    </row>
    <row r="285" spans="2:8" ht="24" thickBot="1" x14ac:dyDescent="0.3">
      <c r="C285" s="40"/>
      <c r="D285" s="40"/>
    </row>
    <row r="286" spans="2:8" ht="48" thickBot="1" x14ac:dyDescent="0.3">
      <c r="B286" s="579" t="s">
        <v>17</v>
      </c>
      <c r="C286" s="580"/>
      <c r="D286" s="22" t="s">
        <v>20</v>
      </c>
      <c r="E286" s="581" t="s">
        <v>22</v>
      </c>
      <c r="F286" s="582"/>
      <c r="G286" s="2" t="s">
        <v>21</v>
      </c>
    </row>
    <row r="287" spans="2:8" ht="24" thickBot="1" x14ac:dyDescent="0.3">
      <c r="B287" s="583" t="s">
        <v>35</v>
      </c>
      <c r="C287" s="584"/>
      <c r="D287" s="53">
        <v>50</v>
      </c>
      <c r="E287" s="117">
        <v>2.8</v>
      </c>
      <c r="F287" s="17" t="s">
        <v>25</v>
      </c>
      <c r="G287" s="25">
        <f t="shared" ref="G287:G294" si="6">D287*E287</f>
        <v>140</v>
      </c>
      <c r="H287" s="585"/>
    </row>
    <row r="288" spans="2:8" x14ac:dyDescent="0.25">
      <c r="B288" s="586" t="s">
        <v>18</v>
      </c>
      <c r="C288" s="587"/>
      <c r="D288" s="48">
        <v>97.44</v>
      </c>
      <c r="E288" s="118">
        <v>0.8</v>
      </c>
      <c r="F288" s="18" t="s">
        <v>26</v>
      </c>
      <c r="G288" s="26">
        <f t="shared" si="6"/>
        <v>77.951999999999998</v>
      </c>
      <c r="H288" s="585"/>
    </row>
    <row r="289" spans="2:8" ht="24" thickBot="1" x14ac:dyDescent="0.3">
      <c r="B289" s="588" t="s">
        <v>19</v>
      </c>
      <c r="C289" s="589"/>
      <c r="D289" s="50">
        <v>151.63</v>
      </c>
      <c r="E289" s="119">
        <v>0.8</v>
      </c>
      <c r="F289" s="19" t="s">
        <v>26</v>
      </c>
      <c r="G289" s="27">
        <f t="shared" si="6"/>
        <v>121.304</v>
      </c>
      <c r="H289" s="585"/>
    </row>
    <row r="290" spans="2:8" ht="24" thickBot="1" x14ac:dyDescent="0.3">
      <c r="B290" s="590" t="s">
        <v>28</v>
      </c>
      <c r="C290" s="591"/>
      <c r="D290" s="54">
        <v>731.97</v>
      </c>
      <c r="E290" s="120"/>
      <c r="F290" s="23" t="s">
        <v>25</v>
      </c>
      <c r="G290" s="28">
        <f t="shared" si="6"/>
        <v>0</v>
      </c>
      <c r="H290" s="585"/>
    </row>
    <row r="291" spans="2:8" x14ac:dyDescent="0.25">
      <c r="B291" s="586" t="s">
        <v>33</v>
      </c>
      <c r="C291" s="587"/>
      <c r="D291" s="48">
        <v>652.6</v>
      </c>
      <c r="E291" s="118">
        <v>5.6</v>
      </c>
      <c r="F291" s="18" t="s">
        <v>25</v>
      </c>
      <c r="G291" s="26">
        <f t="shared" si="6"/>
        <v>3654.56</v>
      </c>
      <c r="H291" s="585"/>
    </row>
    <row r="292" spans="2:8" x14ac:dyDescent="0.25">
      <c r="B292" s="592" t="s">
        <v>27</v>
      </c>
      <c r="C292" s="593"/>
      <c r="D292" s="55">
        <v>526.99</v>
      </c>
      <c r="E292" s="121"/>
      <c r="F292" s="20" t="s">
        <v>25</v>
      </c>
      <c r="G292" s="29">
        <f t="shared" si="6"/>
        <v>0</v>
      </c>
      <c r="H292" s="585"/>
    </row>
    <row r="293" spans="2:8" x14ac:dyDescent="0.25">
      <c r="B293" s="592" t="s">
        <v>29</v>
      </c>
      <c r="C293" s="593"/>
      <c r="D293" s="56">
        <v>5438.99</v>
      </c>
      <c r="E293" s="122">
        <v>2.8</v>
      </c>
      <c r="F293" s="20" t="s">
        <v>25</v>
      </c>
      <c r="G293" s="29">
        <f t="shared" si="6"/>
        <v>15229.171999999999</v>
      </c>
      <c r="H293" s="585"/>
    </row>
    <row r="294" spans="2:8" x14ac:dyDescent="0.25">
      <c r="B294" s="592" t="s">
        <v>30</v>
      </c>
      <c r="C294" s="593"/>
      <c r="D294" s="56">
        <v>1672.77</v>
      </c>
      <c r="E294" s="122">
        <v>2.8</v>
      </c>
      <c r="F294" s="20" t="s">
        <v>25</v>
      </c>
      <c r="G294" s="29">
        <f t="shared" si="6"/>
        <v>4683.7559999999994</v>
      </c>
      <c r="H294" s="585"/>
    </row>
    <row r="295" spans="2:8" x14ac:dyDescent="0.25">
      <c r="B295" s="592" t="s">
        <v>32</v>
      </c>
      <c r="C295" s="593"/>
      <c r="D295" s="56">
        <v>548.24</v>
      </c>
      <c r="E295" s="122">
        <v>2.8</v>
      </c>
      <c r="F295" s="20" t="s">
        <v>25</v>
      </c>
      <c r="G295" s="29">
        <f>D295*E295</f>
        <v>1535.0719999999999</v>
      </c>
      <c r="H295" s="585"/>
    </row>
    <row r="296" spans="2:8" ht="24" thickBot="1" x14ac:dyDescent="0.3">
      <c r="B296" s="588" t="s">
        <v>31</v>
      </c>
      <c r="C296" s="589"/>
      <c r="D296" s="57">
        <v>340.74</v>
      </c>
      <c r="E296" s="119">
        <v>28</v>
      </c>
      <c r="F296" s="19" t="s">
        <v>25</v>
      </c>
      <c r="G296" s="30">
        <f>D296*E296</f>
        <v>9540.7200000000012</v>
      </c>
      <c r="H296" s="585"/>
    </row>
    <row r="297" spans="2:8" x14ac:dyDescent="0.25">
      <c r="C297" s="3"/>
      <c r="D297" s="3"/>
      <c r="E297" s="4"/>
      <c r="F297" s="4"/>
      <c r="H297" s="41"/>
    </row>
    <row r="298" spans="2:8" ht="25.5" x14ac:dyDescent="0.25">
      <c r="C298" s="13" t="s">
        <v>14</v>
      </c>
      <c r="D298" s="6"/>
    </row>
    <row r="299" spans="2:8" ht="20.25" x14ac:dyDescent="0.25">
      <c r="C299" s="570" t="s">
        <v>6</v>
      </c>
      <c r="D299" s="46" t="s">
        <v>0</v>
      </c>
      <c r="E299" s="8">
        <f>IF(G287&gt;0, ROUND((G287+D280)/D280,2), 0)</f>
        <v>1.01</v>
      </c>
      <c r="F299" s="8"/>
      <c r="G299" s="9"/>
      <c r="H299" s="7"/>
    </row>
    <row r="300" spans="2:8" x14ac:dyDescent="0.25">
      <c r="C300" s="570"/>
      <c r="D300" s="46" t="s">
        <v>1</v>
      </c>
      <c r="E300" s="8">
        <f>IF(SUM(G288:G289)&gt;0,ROUND((G288+G289+D280)/D280,2),0)</f>
        <v>1.01</v>
      </c>
      <c r="F300" s="8"/>
      <c r="G300" s="10"/>
      <c r="H300" s="42"/>
    </row>
    <row r="301" spans="2:8" x14ac:dyDescent="0.25">
      <c r="C301" s="570"/>
      <c r="D301" s="46" t="s">
        <v>2</v>
      </c>
      <c r="E301" s="8">
        <f>IF(G290&gt;0,ROUND((G290+D280)/D280,2),0)</f>
        <v>0</v>
      </c>
      <c r="F301" s="11"/>
      <c r="G301" s="10"/>
    </row>
    <row r="302" spans="2:8" x14ac:dyDescent="0.25">
      <c r="C302" s="570"/>
      <c r="D302" s="12" t="s">
        <v>3</v>
      </c>
      <c r="E302" s="31">
        <f>IF(SUM(G291:G296)&gt;0,ROUND((SUM(G291:G296)+D280)/D280,2),0)</f>
        <v>3.13</v>
      </c>
      <c r="F302" s="9"/>
      <c r="G302" s="10"/>
    </row>
    <row r="303" spans="2:8" ht="25.5" x14ac:dyDescent="0.25">
      <c r="D303" s="32" t="s">
        <v>4</v>
      </c>
      <c r="E303" s="33">
        <f>SUM(E299:E302)-IF(VALUE(COUNTIF(E299:E302,"&gt;0"))=4,3,0)-IF(VALUE(COUNTIF(E299:E302,"&gt;0"))=3,2,0)-IF(VALUE(COUNTIF(E299:E302,"&gt;0"))=2,1,0)</f>
        <v>3.1500000000000004</v>
      </c>
      <c r="F303" s="24"/>
    </row>
    <row r="304" spans="2:8" x14ac:dyDescent="0.25">
      <c r="E304" s="14"/>
    </row>
    <row r="305" spans="2:8" ht="25.5" x14ac:dyDescent="0.35">
      <c r="B305" s="21"/>
      <c r="C305" s="15" t="s">
        <v>23</v>
      </c>
      <c r="D305" s="571">
        <f>E303*D280</f>
        <v>51227.001000000011</v>
      </c>
      <c r="E305" s="571"/>
    </row>
    <row r="306" spans="2:8" ht="20.25" x14ac:dyDescent="0.3">
      <c r="C306" s="16" t="s">
        <v>8</v>
      </c>
      <c r="D306" s="572">
        <f>D305/D279</f>
        <v>113.58536807095346</v>
      </c>
      <c r="E306" s="572"/>
      <c r="G306" s="7"/>
      <c r="H306" s="43"/>
    </row>
    <row r="316" spans="2:8" ht="60.75" x14ac:dyDescent="0.8">
      <c r="B316" s="594" t="s">
        <v>43</v>
      </c>
      <c r="C316" s="594"/>
      <c r="D316" s="594"/>
      <c r="E316" s="594"/>
      <c r="F316" s="594"/>
      <c r="G316" s="594"/>
      <c r="H316" s="594"/>
    </row>
    <row r="317" spans="2:8" x14ac:dyDescent="0.25">
      <c r="B317" s="595" t="s">
        <v>36</v>
      </c>
      <c r="C317" s="595"/>
      <c r="D317" s="595"/>
      <c r="E317" s="595"/>
      <c r="F317" s="595"/>
      <c r="G317" s="595"/>
    </row>
    <row r="318" spans="2:8" x14ac:dyDescent="0.25">
      <c r="C318" s="47"/>
      <c r="G318" s="7"/>
    </row>
    <row r="319" spans="2:8" ht="25.5" x14ac:dyDescent="0.25">
      <c r="C319" s="13" t="s">
        <v>5</v>
      </c>
      <c r="D319" s="6"/>
    </row>
    <row r="320" spans="2:8" ht="20.25" x14ac:dyDescent="0.25">
      <c r="B320" s="9"/>
      <c r="C320" s="596" t="s">
        <v>15</v>
      </c>
      <c r="D320" s="603" t="s">
        <v>62</v>
      </c>
      <c r="E320" s="603"/>
      <c r="F320" s="603"/>
      <c r="G320" s="603"/>
      <c r="H320" s="38"/>
    </row>
    <row r="321" spans="2:8" ht="20.25" x14ac:dyDescent="0.25">
      <c r="B321" s="9"/>
      <c r="C321" s="597"/>
      <c r="D321" s="603" t="s">
        <v>85</v>
      </c>
      <c r="E321" s="603"/>
      <c r="F321" s="603"/>
      <c r="G321" s="603"/>
      <c r="H321" s="38"/>
    </row>
    <row r="322" spans="2:8" ht="20.25" x14ac:dyDescent="0.25">
      <c r="B322" s="9"/>
      <c r="C322" s="598"/>
      <c r="D322" s="603" t="s">
        <v>86</v>
      </c>
      <c r="E322" s="603"/>
      <c r="F322" s="603"/>
      <c r="G322" s="603"/>
      <c r="H322" s="38"/>
    </row>
    <row r="323" spans="2:8" x14ac:dyDescent="0.25">
      <c r="C323" s="34" t="s">
        <v>12</v>
      </c>
      <c r="D323" s="124">
        <v>6</v>
      </c>
      <c r="E323" s="44"/>
      <c r="F323" s="9"/>
    </row>
    <row r="324" spans="2:8" x14ac:dyDescent="0.25">
      <c r="C324" s="1" t="s">
        <v>9</v>
      </c>
      <c r="D324" s="123">
        <v>1215</v>
      </c>
      <c r="E324" s="573" t="s">
        <v>16</v>
      </c>
      <c r="F324" s="574"/>
      <c r="G324" s="577">
        <f>D325/D324</f>
        <v>27.722312757201646</v>
      </c>
    </row>
    <row r="325" spans="2:8" x14ac:dyDescent="0.25">
      <c r="C325" s="1" t="s">
        <v>10</v>
      </c>
      <c r="D325" s="123">
        <v>33682.61</v>
      </c>
      <c r="E325" s="575"/>
      <c r="F325" s="576"/>
      <c r="G325" s="578"/>
    </row>
    <row r="326" spans="2:8" x14ac:dyDescent="0.25">
      <c r="C326" s="36"/>
      <c r="D326" s="37"/>
      <c r="E326" s="45"/>
    </row>
    <row r="327" spans="2:8" x14ac:dyDescent="0.3">
      <c r="C327" s="35" t="s">
        <v>7</v>
      </c>
      <c r="D327" s="568" t="s">
        <v>87</v>
      </c>
    </row>
    <row r="328" spans="2:8" x14ac:dyDescent="0.3">
      <c r="C328" s="35" t="s">
        <v>11</v>
      </c>
      <c r="D328" s="125">
        <v>60</v>
      </c>
    </row>
    <row r="329" spans="2:8" x14ac:dyDescent="0.3">
      <c r="C329" s="35" t="s">
        <v>13</v>
      </c>
      <c r="D329" s="52" t="s">
        <v>34</v>
      </c>
      <c r="E329" s="39"/>
    </row>
    <row r="330" spans="2:8" ht="24" thickBot="1" x14ac:dyDescent="0.3">
      <c r="C330" s="40"/>
      <c r="D330" s="40"/>
    </row>
    <row r="331" spans="2:8" ht="48" thickBot="1" x14ac:dyDescent="0.3">
      <c r="B331" s="579" t="s">
        <v>17</v>
      </c>
      <c r="C331" s="580"/>
      <c r="D331" s="22" t="s">
        <v>20</v>
      </c>
      <c r="E331" s="581" t="s">
        <v>22</v>
      </c>
      <c r="F331" s="582"/>
      <c r="G331" s="2" t="s">
        <v>21</v>
      </c>
    </row>
    <row r="332" spans="2:8" ht="24" thickBot="1" x14ac:dyDescent="0.3">
      <c r="B332" s="583" t="s">
        <v>35</v>
      </c>
      <c r="C332" s="584"/>
      <c r="D332" s="53">
        <v>50</v>
      </c>
      <c r="E332" s="126">
        <v>6</v>
      </c>
      <c r="F332" s="17" t="s">
        <v>25</v>
      </c>
      <c r="G332" s="25">
        <f t="shared" ref="G332:G339" si="7">D332*E332</f>
        <v>300</v>
      </c>
      <c r="H332" s="585"/>
    </row>
    <row r="333" spans="2:8" x14ac:dyDescent="0.25">
      <c r="B333" s="586" t="s">
        <v>18</v>
      </c>
      <c r="C333" s="587"/>
      <c r="D333" s="48">
        <v>97.44</v>
      </c>
      <c r="E333" s="127">
        <v>1.4</v>
      </c>
      <c r="F333" s="18" t="s">
        <v>26</v>
      </c>
      <c r="G333" s="26">
        <f t="shared" si="7"/>
        <v>136.416</v>
      </c>
      <c r="H333" s="585"/>
    </row>
    <row r="334" spans="2:8" ht="24" thickBot="1" x14ac:dyDescent="0.3">
      <c r="B334" s="588" t="s">
        <v>19</v>
      </c>
      <c r="C334" s="589"/>
      <c r="D334" s="50">
        <v>151.63</v>
      </c>
      <c r="E334" s="128">
        <v>1.4</v>
      </c>
      <c r="F334" s="19" t="s">
        <v>26</v>
      </c>
      <c r="G334" s="27">
        <f t="shared" si="7"/>
        <v>212.28199999999998</v>
      </c>
      <c r="H334" s="585"/>
    </row>
    <row r="335" spans="2:8" ht="24" thickBot="1" x14ac:dyDescent="0.3">
      <c r="B335" s="590" t="s">
        <v>28</v>
      </c>
      <c r="C335" s="591"/>
      <c r="D335" s="54">
        <v>731.97</v>
      </c>
      <c r="E335" s="129"/>
      <c r="F335" s="23" t="s">
        <v>25</v>
      </c>
      <c r="G335" s="28">
        <f t="shared" si="7"/>
        <v>0</v>
      </c>
      <c r="H335" s="585"/>
    </row>
    <row r="336" spans="2:8" x14ac:dyDescent="0.25">
      <c r="B336" s="586" t="s">
        <v>33</v>
      </c>
      <c r="C336" s="587"/>
      <c r="D336" s="48">
        <v>652.6</v>
      </c>
      <c r="E336" s="127">
        <v>12</v>
      </c>
      <c r="F336" s="18" t="s">
        <v>25</v>
      </c>
      <c r="G336" s="26">
        <f t="shared" si="7"/>
        <v>7831.2000000000007</v>
      </c>
      <c r="H336" s="585"/>
    </row>
    <row r="337" spans="2:8" x14ac:dyDescent="0.25">
      <c r="B337" s="592" t="s">
        <v>27</v>
      </c>
      <c r="C337" s="593"/>
      <c r="D337" s="55">
        <v>526.99</v>
      </c>
      <c r="E337" s="130">
        <v>6</v>
      </c>
      <c r="F337" s="20" t="s">
        <v>25</v>
      </c>
      <c r="G337" s="29">
        <f t="shared" si="7"/>
        <v>3161.94</v>
      </c>
      <c r="H337" s="585"/>
    </row>
    <row r="338" spans="2:8" x14ac:dyDescent="0.25">
      <c r="B338" s="592" t="s">
        <v>29</v>
      </c>
      <c r="C338" s="593"/>
      <c r="D338" s="56">
        <v>5438.99</v>
      </c>
      <c r="E338" s="131"/>
      <c r="F338" s="20" t="s">
        <v>25</v>
      </c>
      <c r="G338" s="29">
        <f t="shared" si="7"/>
        <v>0</v>
      </c>
      <c r="H338" s="585"/>
    </row>
    <row r="339" spans="2:8" x14ac:dyDescent="0.25">
      <c r="B339" s="592" t="s">
        <v>30</v>
      </c>
      <c r="C339" s="593"/>
      <c r="D339" s="56">
        <v>1672.77</v>
      </c>
      <c r="E339" s="131"/>
      <c r="F339" s="20" t="s">
        <v>25</v>
      </c>
      <c r="G339" s="29">
        <f t="shared" si="7"/>
        <v>0</v>
      </c>
      <c r="H339" s="585"/>
    </row>
    <row r="340" spans="2:8" x14ac:dyDescent="0.25">
      <c r="B340" s="592" t="s">
        <v>32</v>
      </c>
      <c r="C340" s="593"/>
      <c r="D340" s="56">
        <v>548.24</v>
      </c>
      <c r="E340" s="131"/>
      <c r="F340" s="20" t="s">
        <v>25</v>
      </c>
      <c r="G340" s="29">
        <f>D340*E340</f>
        <v>0</v>
      </c>
      <c r="H340" s="585"/>
    </row>
    <row r="341" spans="2:8" ht="24" thickBot="1" x14ac:dyDescent="0.3">
      <c r="B341" s="588" t="s">
        <v>31</v>
      </c>
      <c r="C341" s="589"/>
      <c r="D341" s="57">
        <v>340.74</v>
      </c>
      <c r="E341" s="128"/>
      <c r="F341" s="19" t="s">
        <v>25</v>
      </c>
      <c r="G341" s="30">
        <f>D341*E341</f>
        <v>0</v>
      </c>
      <c r="H341" s="585"/>
    </row>
    <row r="342" spans="2:8" x14ac:dyDescent="0.25">
      <c r="C342" s="3"/>
      <c r="D342" s="3"/>
      <c r="E342" s="4"/>
      <c r="F342" s="4"/>
      <c r="H342" s="41"/>
    </row>
    <row r="343" spans="2:8" ht="25.5" x14ac:dyDescent="0.25">
      <c r="C343" s="13" t="s">
        <v>14</v>
      </c>
      <c r="D343" s="6"/>
    </row>
    <row r="344" spans="2:8" ht="20.25" x14ac:dyDescent="0.25">
      <c r="C344" s="570" t="s">
        <v>6</v>
      </c>
      <c r="D344" s="46" t="s">
        <v>0</v>
      </c>
      <c r="E344" s="8">
        <f>IF(G332&gt;0, ROUND((G332+D325)/D325,2), 0)</f>
        <v>1.01</v>
      </c>
      <c r="F344" s="8"/>
      <c r="G344" s="9"/>
      <c r="H344" s="7"/>
    </row>
    <row r="345" spans="2:8" x14ac:dyDescent="0.25">
      <c r="C345" s="570"/>
      <c r="D345" s="46" t="s">
        <v>1</v>
      </c>
      <c r="E345" s="8">
        <f>IF(SUM(G333:G334)&gt;0,ROUND((G333+G334+D325)/D325,2),0)</f>
        <v>1.01</v>
      </c>
      <c r="F345" s="8"/>
      <c r="G345" s="10"/>
      <c r="H345" s="42"/>
    </row>
    <row r="346" spans="2:8" x14ac:dyDescent="0.25">
      <c r="C346" s="570"/>
      <c r="D346" s="46" t="s">
        <v>2</v>
      </c>
      <c r="E346" s="8">
        <f>IF(G335&gt;0,ROUND((G335+D325)/D325,2),0)</f>
        <v>0</v>
      </c>
      <c r="F346" s="11"/>
      <c r="G346" s="10"/>
    </row>
    <row r="347" spans="2:8" x14ac:dyDescent="0.25">
      <c r="C347" s="570"/>
      <c r="D347" s="12" t="s">
        <v>3</v>
      </c>
      <c r="E347" s="31">
        <f>IF(SUM(G336:G341)&gt;0,ROUND((SUM(G336:G341)+D325)/D325,2),0)</f>
        <v>1.33</v>
      </c>
      <c r="F347" s="9"/>
      <c r="G347" s="10"/>
    </row>
    <row r="348" spans="2:8" ht="25.5" x14ac:dyDescent="0.25">
      <c r="D348" s="32" t="s">
        <v>4</v>
      </c>
      <c r="E348" s="33">
        <f>SUM(E344:E347)-IF(VALUE(COUNTIF(E344:E347,"&gt;0"))=4,3,0)-IF(VALUE(COUNTIF(E344:E347,"&gt;0"))=3,2,0)-IF(VALUE(COUNTIF(E344:E347,"&gt;0"))=2,1,0)</f>
        <v>1.35</v>
      </c>
      <c r="F348" s="24"/>
    </row>
    <row r="349" spans="2:8" x14ac:dyDescent="0.25">
      <c r="E349" s="14"/>
    </row>
    <row r="350" spans="2:8" ht="25.5" x14ac:dyDescent="0.35">
      <c r="B350" s="21"/>
      <c r="C350" s="15" t="s">
        <v>23</v>
      </c>
      <c r="D350" s="571">
        <f>E348*D325</f>
        <v>45471.523500000003</v>
      </c>
      <c r="E350" s="571"/>
    </row>
    <row r="351" spans="2:8" ht="20.25" x14ac:dyDescent="0.3">
      <c r="C351" s="16" t="s">
        <v>8</v>
      </c>
      <c r="D351" s="572">
        <f>D350/D324</f>
        <v>37.425122222222228</v>
      </c>
      <c r="E351" s="572"/>
      <c r="G351" s="7"/>
      <c r="H351" s="43"/>
    </row>
    <row r="361" spans="2:8" ht="60.75" x14ac:dyDescent="0.8">
      <c r="B361" s="594" t="s">
        <v>44</v>
      </c>
      <c r="C361" s="594"/>
      <c r="D361" s="594"/>
      <c r="E361" s="594"/>
      <c r="F361" s="594"/>
      <c r="G361" s="594"/>
      <c r="H361" s="594"/>
    </row>
    <row r="362" spans="2:8" x14ac:dyDescent="0.25">
      <c r="B362" s="595" t="s">
        <v>36</v>
      </c>
      <c r="C362" s="595"/>
      <c r="D362" s="595"/>
      <c r="E362" s="595"/>
      <c r="F362" s="595"/>
      <c r="G362" s="595"/>
    </row>
    <row r="363" spans="2:8" x14ac:dyDescent="0.25">
      <c r="C363" s="47"/>
      <c r="G363" s="7"/>
    </row>
    <row r="364" spans="2:8" ht="25.5" x14ac:dyDescent="0.25">
      <c r="C364" s="13" t="s">
        <v>5</v>
      </c>
      <c r="D364" s="6"/>
    </row>
    <row r="365" spans="2:8" ht="20.25" x14ac:dyDescent="0.25">
      <c r="B365" s="9"/>
      <c r="C365" s="596" t="s">
        <v>15</v>
      </c>
      <c r="D365" s="603" t="s">
        <v>62</v>
      </c>
      <c r="E365" s="603"/>
      <c r="F365" s="603"/>
      <c r="G365" s="603"/>
      <c r="H365" s="38"/>
    </row>
    <row r="366" spans="2:8" ht="20.25" customHeight="1" x14ac:dyDescent="0.25">
      <c r="B366" s="9"/>
      <c r="C366" s="597"/>
      <c r="D366" s="603" t="s">
        <v>85</v>
      </c>
      <c r="E366" s="603"/>
      <c r="F366" s="603"/>
      <c r="G366" s="603"/>
      <c r="H366" s="38"/>
    </row>
    <row r="367" spans="2:8" ht="20.25" x14ac:dyDescent="0.25">
      <c r="B367" s="9"/>
      <c r="C367" s="598"/>
      <c r="D367" s="603" t="s">
        <v>88</v>
      </c>
      <c r="E367" s="603"/>
      <c r="F367" s="603"/>
      <c r="G367" s="603"/>
      <c r="H367" s="38"/>
    </row>
    <row r="368" spans="2:8" x14ac:dyDescent="0.25">
      <c r="C368" s="34" t="s">
        <v>12</v>
      </c>
      <c r="D368" s="133">
        <v>9</v>
      </c>
      <c r="E368" s="44"/>
      <c r="F368" s="9"/>
    </row>
    <row r="369" spans="2:8" x14ac:dyDescent="0.25">
      <c r="C369" s="1" t="s">
        <v>9</v>
      </c>
      <c r="D369" s="132">
        <v>1857</v>
      </c>
      <c r="E369" s="573" t="s">
        <v>16</v>
      </c>
      <c r="F369" s="574"/>
      <c r="G369" s="577">
        <f>D370/D369</f>
        <v>25.708400646203554</v>
      </c>
    </row>
    <row r="370" spans="2:8" x14ac:dyDescent="0.25">
      <c r="C370" s="1" t="s">
        <v>10</v>
      </c>
      <c r="D370" s="132">
        <v>47740.5</v>
      </c>
      <c r="E370" s="575"/>
      <c r="F370" s="576"/>
      <c r="G370" s="578"/>
    </row>
    <row r="371" spans="2:8" x14ac:dyDescent="0.25">
      <c r="C371" s="36"/>
      <c r="D371" s="37"/>
      <c r="E371" s="45"/>
    </row>
    <row r="372" spans="2:8" x14ac:dyDescent="0.3">
      <c r="C372" s="35" t="s">
        <v>7</v>
      </c>
      <c r="D372" s="568" t="s">
        <v>89</v>
      </c>
    </row>
    <row r="373" spans="2:8" x14ac:dyDescent="0.3">
      <c r="C373" s="35" t="s">
        <v>11</v>
      </c>
      <c r="D373" s="134">
        <v>65</v>
      </c>
    </row>
    <row r="374" spans="2:8" x14ac:dyDescent="0.3">
      <c r="C374" s="35" t="s">
        <v>13</v>
      </c>
      <c r="D374" s="52" t="s">
        <v>34</v>
      </c>
      <c r="E374" s="39"/>
    </row>
    <row r="375" spans="2:8" ht="24" thickBot="1" x14ac:dyDescent="0.3">
      <c r="C375" s="40"/>
      <c r="D375" s="40"/>
    </row>
    <row r="376" spans="2:8" ht="48" thickBot="1" x14ac:dyDescent="0.3">
      <c r="B376" s="579" t="s">
        <v>17</v>
      </c>
      <c r="C376" s="580"/>
      <c r="D376" s="22" t="s">
        <v>20</v>
      </c>
      <c r="E376" s="581" t="s">
        <v>22</v>
      </c>
      <c r="F376" s="582"/>
      <c r="G376" s="2" t="s">
        <v>21</v>
      </c>
    </row>
    <row r="377" spans="2:8" ht="24" thickBot="1" x14ac:dyDescent="0.3">
      <c r="B377" s="583" t="s">
        <v>35</v>
      </c>
      <c r="C377" s="584"/>
      <c r="D377" s="53">
        <v>50</v>
      </c>
      <c r="E377" s="135">
        <v>9</v>
      </c>
      <c r="F377" s="17" t="s">
        <v>25</v>
      </c>
      <c r="G377" s="25">
        <f t="shared" ref="G377:G384" si="8">D377*E377</f>
        <v>450</v>
      </c>
      <c r="H377" s="585"/>
    </row>
    <row r="378" spans="2:8" x14ac:dyDescent="0.25">
      <c r="B378" s="586" t="s">
        <v>18</v>
      </c>
      <c r="C378" s="587"/>
      <c r="D378" s="48">
        <v>97.44</v>
      </c>
      <c r="E378" s="136">
        <v>2</v>
      </c>
      <c r="F378" s="18" t="s">
        <v>26</v>
      </c>
      <c r="G378" s="26">
        <f t="shared" si="8"/>
        <v>194.88</v>
      </c>
      <c r="H378" s="585"/>
    </row>
    <row r="379" spans="2:8" ht="24" thickBot="1" x14ac:dyDescent="0.3">
      <c r="B379" s="588" t="s">
        <v>19</v>
      </c>
      <c r="C379" s="589"/>
      <c r="D379" s="50">
        <v>151.63</v>
      </c>
      <c r="E379" s="137">
        <v>2</v>
      </c>
      <c r="F379" s="19" t="s">
        <v>26</v>
      </c>
      <c r="G379" s="27">
        <f t="shared" si="8"/>
        <v>303.26</v>
      </c>
      <c r="H379" s="585"/>
    </row>
    <row r="380" spans="2:8" ht="24" thickBot="1" x14ac:dyDescent="0.3">
      <c r="B380" s="590" t="s">
        <v>28</v>
      </c>
      <c r="C380" s="591"/>
      <c r="D380" s="54">
        <v>731.97</v>
      </c>
      <c r="E380" s="138"/>
      <c r="F380" s="23" t="s">
        <v>25</v>
      </c>
      <c r="G380" s="28">
        <f t="shared" si="8"/>
        <v>0</v>
      </c>
      <c r="H380" s="585"/>
    </row>
    <row r="381" spans="2:8" x14ac:dyDescent="0.25">
      <c r="B381" s="586" t="s">
        <v>33</v>
      </c>
      <c r="C381" s="587"/>
      <c r="D381" s="48">
        <v>652.6</v>
      </c>
      <c r="E381" s="136">
        <v>18</v>
      </c>
      <c r="F381" s="18" t="s">
        <v>25</v>
      </c>
      <c r="G381" s="26">
        <f t="shared" si="8"/>
        <v>11746.800000000001</v>
      </c>
      <c r="H381" s="585"/>
    </row>
    <row r="382" spans="2:8" x14ac:dyDescent="0.25">
      <c r="B382" s="592" t="s">
        <v>27</v>
      </c>
      <c r="C382" s="593"/>
      <c r="D382" s="55">
        <v>526.99</v>
      </c>
      <c r="E382" s="139">
        <v>9</v>
      </c>
      <c r="F382" s="20" t="s">
        <v>25</v>
      </c>
      <c r="G382" s="29">
        <f t="shared" si="8"/>
        <v>4742.91</v>
      </c>
      <c r="H382" s="585"/>
    </row>
    <row r="383" spans="2:8" x14ac:dyDescent="0.25">
      <c r="B383" s="592" t="s">
        <v>29</v>
      </c>
      <c r="C383" s="593"/>
      <c r="D383" s="56">
        <v>5438.99</v>
      </c>
      <c r="E383" s="140"/>
      <c r="F383" s="20" t="s">
        <v>25</v>
      </c>
      <c r="G383" s="29">
        <f t="shared" si="8"/>
        <v>0</v>
      </c>
      <c r="H383" s="585"/>
    </row>
    <row r="384" spans="2:8" x14ac:dyDescent="0.25">
      <c r="B384" s="592" t="s">
        <v>30</v>
      </c>
      <c r="C384" s="593"/>
      <c r="D384" s="56">
        <v>1672.77</v>
      </c>
      <c r="E384" s="140"/>
      <c r="F384" s="20" t="s">
        <v>25</v>
      </c>
      <c r="G384" s="29">
        <f t="shared" si="8"/>
        <v>0</v>
      </c>
      <c r="H384" s="585"/>
    </row>
    <row r="385" spans="2:8" x14ac:dyDescent="0.25">
      <c r="B385" s="592" t="s">
        <v>32</v>
      </c>
      <c r="C385" s="593"/>
      <c r="D385" s="56">
        <v>548.24</v>
      </c>
      <c r="E385" s="140"/>
      <c r="F385" s="20" t="s">
        <v>25</v>
      </c>
      <c r="G385" s="29">
        <f>D385*E385</f>
        <v>0</v>
      </c>
      <c r="H385" s="585"/>
    </row>
    <row r="386" spans="2:8" ht="24" thickBot="1" x14ac:dyDescent="0.3">
      <c r="B386" s="588" t="s">
        <v>31</v>
      </c>
      <c r="C386" s="589"/>
      <c r="D386" s="57">
        <v>340.74</v>
      </c>
      <c r="E386" s="137"/>
      <c r="F386" s="19" t="s">
        <v>25</v>
      </c>
      <c r="G386" s="30">
        <f>D386*E386</f>
        <v>0</v>
      </c>
      <c r="H386" s="585"/>
    </row>
    <row r="387" spans="2:8" x14ac:dyDescent="0.25">
      <c r="C387" s="3"/>
      <c r="D387" s="3"/>
      <c r="E387" s="4"/>
      <c r="F387" s="4"/>
      <c r="H387" s="41"/>
    </row>
    <row r="388" spans="2:8" ht="25.5" x14ac:dyDescent="0.25">
      <c r="C388" s="13" t="s">
        <v>14</v>
      </c>
      <c r="D388" s="6"/>
    </row>
    <row r="389" spans="2:8" ht="20.25" x14ac:dyDescent="0.25">
      <c r="C389" s="570" t="s">
        <v>6</v>
      </c>
      <c r="D389" s="46" t="s">
        <v>0</v>
      </c>
      <c r="E389" s="8">
        <f>IF(G377&gt;0, ROUND((G377+D370)/D370,2), 0)</f>
        <v>1.01</v>
      </c>
      <c r="F389" s="8"/>
      <c r="G389" s="9"/>
      <c r="H389" s="7"/>
    </row>
    <row r="390" spans="2:8" x14ac:dyDescent="0.25">
      <c r="C390" s="570"/>
      <c r="D390" s="46" t="s">
        <v>1</v>
      </c>
      <c r="E390" s="8">
        <f>IF(SUM(G378:G379)&gt;0,ROUND((G378+G379+D370)/D370,2),0)</f>
        <v>1.01</v>
      </c>
      <c r="F390" s="8"/>
      <c r="G390" s="10"/>
      <c r="H390" s="42"/>
    </row>
    <row r="391" spans="2:8" x14ac:dyDescent="0.25">
      <c r="C391" s="570"/>
      <c r="D391" s="46" t="s">
        <v>2</v>
      </c>
      <c r="E391" s="8">
        <f>IF(G380&gt;0,ROUND((G380+D370)/D370,2),0)</f>
        <v>0</v>
      </c>
      <c r="F391" s="11"/>
      <c r="G391" s="10"/>
    </row>
    <row r="392" spans="2:8" x14ac:dyDescent="0.25">
      <c r="C392" s="570"/>
      <c r="D392" s="12" t="s">
        <v>3</v>
      </c>
      <c r="E392" s="31">
        <f>IF(SUM(G381:G386)&gt;0,ROUND((SUM(G381:G386)+D370)/D370,2),0)</f>
        <v>1.35</v>
      </c>
      <c r="F392" s="9"/>
      <c r="G392" s="10"/>
    </row>
    <row r="393" spans="2:8" ht="25.5" x14ac:dyDescent="0.25">
      <c r="D393" s="32" t="s">
        <v>4</v>
      </c>
      <c r="E393" s="33">
        <f>SUM(E389:E392)-IF(VALUE(COUNTIF(E389:E392,"&gt;0"))=4,3,0)-IF(VALUE(COUNTIF(E389:E392,"&gt;0"))=3,2,0)-IF(VALUE(COUNTIF(E389:E392,"&gt;0"))=2,1,0)</f>
        <v>1.37</v>
      </c>
      <c r="F393" s="24"/>
    </row>
    <row r="394" spans="2:8" x14ac:dyDescent="0.25">
      <c r="E394" s="14"/>
    </row>
    <row r="395" spans="2:8" ht="25.5" x14ac:dyDescent="0.35">
      <c r="B395" s="21"/>
      <c r="C395" s="15" t="s">
        <v>23</v>
      </c>
      <c r="D395" s="571">
        <f>E393*D370</f>
        <v>65404.485000000008</v>
      </c>
      <c r="E395" s="571"/>
    </row>
    <row r="396" spans="2:8" ht="20.25" x14ac:dyDescent="0.3">
      <c r="C396" s="16" t="s">
        <v>8</v>
      </c>
      <c r="D396" s="572">
        <f>D395/D369</f>
        <v>35.220508885298877</v>
      </c>
      <c r="E396" s="572"/>
      <c r="G396" s="7"/>
      <c r="H396" s="43"/>
    </row>
    <row r="406" spans="2:8" ht="60.75" x14ac:dyDescent="0.8">
      <c r="B406" s="594" t="s">
        <v>45</v>
      </c>
      <c r="C406" s="594"/>
      <c r="D406" s="594"/>
      <c r="E406" s="594"/>
      <c r="F406" s="594"/>
      <c r="G406" s="594"/>
      <c r="H406" s="594"/>
    </row>
    <row r="407" spans="2:8" x14ac:dyDescent="0.25">
      <c r="B407" s="595" t="s">
        <v>36</v>
      </c>
      <c r="C407" s="595"/>
      <c r="D407" s="595"/>
      <c r="E407" s="595"/>
      <c r="F407" s="595"/>
      <c r="G407" s="595"/>
    </row>
    <row r="408" spans="2:8" x14ac:dyDescent="0.25">
      <c r="C408" s="47"/>
      <c r="G408" s="7"/>
    </row>
    <row r="409" spans="2:8" ht="25.5" x14ac:dyDescent="0.25">
      <c r="C409" s="13" t="s">
        <v>5</v>
      </c>
      <c r="D409" s="6"/>
    </row>
    <row r="410" spans="2:8" ht="20.25" x14ac:dyDescent="0.25">
      <c r="B410" s="9"/>
      <c r="C410" s="596" t="s">
        <v>15</v>
      </c>
      <c r="D410" s="603" t="s">
        <v>62</v>
      </c>
      <c r="E410" s="603"/>
      <c r="F410" s="603"/>
      <c r="G410" s="603"/>
      <c r="H410" s="38"/>
    </row>
    <row r="411" spans="2:8" ht="20.25" customHeight="1" x14ac:dyDescent="0.25">
      <c r="B411" s="9"/>
      <c r="C411" s="597"/>
      <c r="D411" s="603" t="s">
        <v>85</v>
      </c>
      <c r="E411" s="603"/>
      <c r="F411" s="603"/>
      <c r="G411" s="603"/>
      <c r="H411" s="38"/>
    </row>
    <row r="412" spans="2:8" ht="20.25" x14ac:dyDescent="0.25">
      <c r="B412" s="9"/>
      <c r="C412" s="598"/>
      <c r="D412" s="603" t="s">
        <v>90</v>
      </c>
      <c r="E412" s="603"/>
      <c r="F412" s="603"/>
      <c r="G412" s="603"/>
      <c r="H412" s="38"/>
    </row>
    <row r="413" spans="2:8" x14ac:dyDescent="0.25">
      <c r="C413" s="34" t="s">
        <v>12</v>
      </c>
      <c r="D413" s="142">
        <v>7</v>
      </c>
      <c r="E413" s="44"/>
      <c r="F413" s="9"/>
    </row>
    <row r="414" spans="2:8" x14ac:dyDescent="0.25">
      <c r="C414" s="1" t="s">
        <v>9</v>
      </c>
      <c r="D414" s="141">
        <v>1010</v>
      </c>
      <c r="E414" s="573" t="s">
        <v>16</v>
      </c>
      <c r="F414" s="574"/>
      <c r="G414" s="577">
        <f>D415/D414</f>
        <v>67.964356435643566</v>
      </c>
    </row>
    <row r="415" spans="2:8" x14ac:dyDescent="0.25">
      <c r="C415" s="1" t="s">
        <v>10</v>
      </c>
      <c r="D415" s="141">
        <v>68644</v>
      </c>
      <c r="E415" s="575"/>
      <c r="F415" s="576"/>
      <c r="G415" s="578"/>
    </row>
    <row r="416" spans="2:8" x14ac:dyDescent="0.25">
      <c r="C416" s="36"/>
      <c r="D416" s="37"/>
      <c r="E416" s="45"/>
    </row>
    <row r="417" spans="2:8" x14ac:dyDescent="0.3">
      <c r="C417" s="35" t="s">
        <v>7</v>
      </c>
      <c r="D417" s="203" t="s">
        <v>91</v>
      </c>
    </row>
    <row r="418" spans="2:8" x14ac:dyDescent="0.3">
      <c r="C418" s="35" t="s">
        <v>11</v>
      </c>
      <c r="D418" s="143">
        <v>65</v>
      </c>
    </row>
    <row r="419" spans="2:8" x14ac:dyDescent="0.3">
      <c r="C419" s="35" t="s">
        <v>13</v>
      </c>
      <c r="D419" s="52" t="s">
        <v>34</v>
      </c>
      <c r="E419" s="39"/>
    </row>
    <row r="420" spans="2:8" ht="24" thickBot="1" x14ac:dyDescent="0.3">
      <c r="C420" s="40"/>
      <c r="D420" s="40"/>
    </row>
    <row r="421" spans="2:8" ht="48" thickBot="1" x14ac:dyDescent="0.3">
      <c r="B421" s="579" t="s">
        <v>17</v>
      </c>
      <c r="C421" s="580"/>
      <c r="D421" s="22" t="s">
        <v>20</v>
      </c>
      <c r="E421" s="581" t="s">
        <v>22</v>
      </c>
      <c r="F421" s="582"/>
      <c r="G421" s="2" t="s">
        <v>21</v>
      </c>
    </row>
    <row r="422" spans="2:8" ht="24" thickBot="1" x14ac:dyDescent="0.3">
      <c r="B422" s="583" t="s">
        <v>35</v>
      </c>
      <c r="C422" s="584"/>
      <c r="D422" s="53">
        <v>50</v>
      </c>
      <c r="E422" s="144">
        <v>7</v>
      </c>
      <c r="F422" s="17" t="s">
        <v>25</v>
      </c>
      <c r="G422" s="25">
        <f t="shared" ref="G422:G429" si="9">D422*E422</f>
        <v>350</v>
      </c>
      <c r="H422" s="585"/>
    </row>
    <row r="423" spans="2:8" x14ac:dyDescent="0.25">
      <c r="B423" s="586" t="s">
        <v>18</v>
      </c>
      <c r="C423" s="587"/>
      <c r="D423" s="48">
        <v>97.44</v>
      </c>
      <c r="E423" s="145">
        <v>1.6</v>
      </c>
      <c r="F423" s="18" t="s">
        <v>26</v>
      </c>
      <c r="G423" s="26">
        <f t="shared" si="9"/>
        <v>155.904</v>
      </c>
      <c r="H423" s="585"/>
    </row>
    <row r="424" spans="2:8" ht="24" thickBot="1" x14ac:dyDescent="0.3">
      <c r="B424" s="588" t="s">
        <v>19</v>
      </c>
      <c r="C424" s="589"/>
      <c r="D424" s="50">
        <v>151.63</v>
      </c>
      <c r="E424" s="146">
        <v>1.6</v>
      </c>
      <c r="F424" s="19" t="s">
        <v>26</v>
      </c>
      <c r="G424" s="27">
        <f t="shared" si="9"/>
        <v>242.608</v>
      </c>
      <c r="H424" s="585"/>
    </row>
    <row r="425" spans="2:8" ht="24" thickBot="1" x14ac:dyDescent="0.3">
      <c r="B425" s="590" t="s">
        <v>28</v>
      </c>
      <c r="C425" s="591"/>
      <c r="D425" s="54">
        <v>731.97</v>
      </c>
      <c r="E425" s="147"/>
      <c r="F425" s="23" t="s">
        <v>25</v>
      </c>
      <c r="G425" s="28">
        <f t="shared" si="9"/>
        <v>0</v>
      </c>
      <c r="H425" s="585"/>
    </row>
    <row r="426" spans="2:8" x14ac:dyDescent="0.25">
      <c r="B426" s="586" t="s">
        <v>33</v>
      </c>
      <c r="C426" s="587"/>
      <c r="D426" s="48">
        <v>652.6</v>
      </c>
      <c r="E426" s="145">
        <v>14</v>
      </c>
      <c r="F426" s="18" t="s">
        <v>25</v>
      </c>
      <c r="G426" s="26">
        <f t="shared" si="9"/>
        <v>9136.4</v>
      </c>
      <c r="H426" s="585"/>
    </row>
    <row r="427" spans="2:8" x14ac:dyDescent="0.25">
      <c r="B427" s="592" t="s">
        <v>27</v>
      </c>
      <c r="C427" s="593"/>
      <c r="D427" s="55">
        <v>526.99</v>
      </c>
      <c r="E427" s="148"/>
      <c r="F427" s="20" t="s">
        <v>25</v>
      </c>
      <c r="G427" s="29">
        <f t="shared" si="9"/>
        <v>0</v>
      </c>
      <c r="H427" s="585"/>
    </row>
    <row r="428" spans="2:8" x14ac:dyDescent="0.25">
      <c r="B428" s="592" t="s">
        <v>29</v>
      </c>
      <c r="C428" s="593"/>
      <c r="D428" s="56">
        <v>5438.99</v>
      </c>
      <c r="E428" s="149">
        <v>7</v>
      </c>
      <c r="F428" s="20" t="s">
        <v>25</v>
      </c>
      <c r="G428" s="29">
        <f t="shared" si="9"/>
        <v>38072.93</v>
      </c>
      <c r="H428" s="585"/>
    </row>
    <row r="429" spans="2:8" x14ac:dyDescent="0.25">
      <c r="B429" s="592" t="s">
        <v>30</v>
      </c>
      <c r="C429" s="593"/>
      <c r="D429" s="56">
        <v>1672.77</v>
      </c>
      <c r="E429" s="149">
        <v>7</v>
      </c>
      <c r="F429" s="20" t="s">
        <v>25</v>
      </c>
      <c r="G429" s="29">
        <f t="shared" si="9"/>
        <v>11709.39</v>
      </c>
      <c r="H429" s="585"/>
    </row>
    <row r="430" spans="2:8" x14ac:dyDescent="0.25">
      <c r="B430" s="592" t="s">
        <v>32</v>
      </c>
      <c r="C430" s="593"/>
      <c r="D430" s="56">
        <v>548.24</v>
      </c>
      <c r="E430" s="149">
        <v>7</v>
      </c>
      <c r="F430" s="20" t="s">
        <v>25</v>
      </c>
      <c r="G430" s="29">
        <f>D430*E430</f>
        <v>3837.6800000000003</v>
      </c>
      <c r="H430" s="585"/>
    </row>
    <row r="431" spans="2:8" ht="24" thickBot="1" x14ac:dyDescent="0.3">
      <c r="B431" s="588" t="s">
        <v>31</v>
      </c>
      <c r="C431" s="589"/>
      <c r="D431" s="57">
        <v>340.74</v>
      </c>
      <c r="E431" s="146">
        <v>70</v>
      </c>
      <c r="F431" s="19" t="s">
        <v>25</v>
      </c>
      <c r="G431" s="30">
        <f>D431*E431</f>
        <v>23851.8</v>
      </c>
      <c r="H431" s="585"/>
    </row>
    <row r="432" spans="2:8" x14ac:dyDescent="0.25">
      <c r="C432" s="3"/>
      <c r="D432" s="3"/>
      <c r="E432" s="4"/>
      <c r="F432" s="4"/>
      <c r="H432" s="41"/>
    </row>
    <row r="433" spans="2:8" ht="25.5" x14ac:dyDescent="0.25">
      <c r="C433" s="13" t="s">
        <v>14</v>
      </c>
      <c r="D433" s="6"/>
    </row>
    <row r="434" spans="2:8" ht="20.25" x14ac:dyDescent="0.25">
      <c r="C434" s="570" t="s">
        <v>6</v>
      </c>
      <c r="D434" s="46" t="s">
        <v>0</v>
      </c>
      <c r="E434" s="8">
        <f>IF(G422&gt;0, ROUND((G422+D415)/D415,2), 0)</f>
        <v>1.01</v>
      </c>
      <c r="F434" s="8"/>
      <c r="G434" s="9"/>
      <c r="H434" s="7"/>
    </row>
    <row r="435" spans="2:8" x14ac:dyDescent="0.25">
      <c r="C435" s="570"/>
      <c r="D435" s="46" t="s">
        <v>1</v>
      </c>
      <c r="E435" s="8">
        <f>IF(SUM(G423:G424)&gt;0,ROUND((G423+G424+D415)/D415,2),0)</f>
        <v>1.01</v>
      </c>
      <c r="F435" s="8"/>
      <c r="G435" s="10"/>
      <c r="H435" s="42"/>
    </row>
    <row r="436" spans="2:8" x14ac:dyDescent="0.25">
      <c r="C436" s="570"/>
      <c r="D436" s="46" t="s">
        <v>2</v>
      </c>
      <c r="E436" s="8">
        <f>IF(G425&gt;0,ROUND((G425+D415)/D415,2),0)</f>
        <v>0</v>
      </c>
      <c r="F436" s="11"/>
      <c r="G436" s="10"/>
    </row>
    <row r="437" spans="2:8" x14ac:dyDescent="0.25">
      <c r="C437" s="570"/>
      <c r="D437" s="12" t="s">
        <v>3</v>
      </c>
      <c r="E437" s="31">
        <f>IF(SUM(G426:G431)&gt;0,ROUND((SUM(G426:G431)+D415)/D415,2),0)</f>
        <v>2.2599999999999998</v>
      </c>
      <c r="F437" s="9"/>
      <c r="G437" s="10"/>
    </row>
    <row r="438" spans="2:8" ht="25.5" x14ac:dyDescent="0.25">
      <c r="D438" s="32" t="s">
        <v>4</v>
      </c>
      <c r="E438" s="33">
        <f>SUM(E434:E437)-IF(VALUE(COUNTIF(E434:E437,"&gt;0"))=4,3,0)-IF(VALUE(COUNTIF(E434:E437,"&gt;0"))=3,2,0)-IF(VALUE(COUNTIF(E434:E437,"&gt;0"))=2,1,0)</f>
        <v>2.2799999999999994</v>
      </c>
      <c r="F438" s="24"/>
    </row>
    <row r="439" spans="2:8" x14ac:dyDescent="0.25">
      <c r="E439" s="14"/>
    </row>
    <row r="440" spans="2:8" ht="25.5" x14ac:dyDescent="0.35">
      <c r="B440" s="21"/>
      <c r="C440" s="15" t="s">
        <v>23</v>
      </c>
      <c r="D440" s="571">
        <f>E438*D415</f>
        <v>156508.31999999995</v>
      </c>
      <c r="E440" s="571"/>
    </row>
    <row r="441" spans="2:8" ht="20.25" x14ac:dyDescent="0.3">
      <c r="C441" s="16" t="s">
        <v>8</v>
      </c>
      <c r="D441" s="572">
        <f>D440/D414</f>
        <v>154.95873267326726</v>
      </c>
      <c r="E441" s="572"/>
      <c r="G441" s="7"/>
      <c r="H441" s="43"/>
    </row>
    <row r="451" spans="2:8" ht="60.75" x14ac:dyDescent="0.8">
      <c r="B451" s="594" t="s">
        <v>46</v>
      </c>
      <c r="C451" s="594"/>
      <c r="D451" s="594"/>
      <c r="E451" s="594"/>
      <c r="F451" s="594"/>
      <c r="G451" s="594"/>
      <c r="H451" s="594"/>
    </row>
    <row r="452" spans="2:8" x14ac:dyDescent="0.25">
      <c r="B452" s="595" t="s">
        <v>36</v>
      </c>
      <c r="C452" s="595"/>
      <c r="D452" s="595"/>
      <c r="E452" s="595"/>
      <c r="F452" s="595"/>
      <c r="G452" s="595"/>
    </row>
    <row r="453" spans="2:8" x14ac:dyDescent="0.25">
      <c r="C453" s="47"/>
      <c r="G453" s="7"/>
    </row>
    <row r="454" spans="2:8" ht="25.5" x14ac:dyDescent="0.25">
      <c r="C454" s="13" t="s">
        <v>5</v>
      </c>
      <c r="D454" s="6"/>
    </row>
    <row r="455" spans="2:8" ht="20.25" x14ac:dyDescent="0.25">
      <c r="B455" s="9"/>
      <c r="C455" s="596" t="s">
        <v>15</v>
      </c>
      <c r="D455" s="603" t="s">
        <v>62</v>
      </c>
      <c r="E455" s="603"/>
      <c r="F455" s="603"/>
      <c r="G455" s="603"/>
      <c r="H455" s="38"/>
    </row>
    <row r="456" spans="2:8" ht="20.25" customHeight="1" x14ac:dyDescent="0.25">
      <c r="B456" s="9"/>
      <c r="C456" s="597"/>
      <c r="D456" s="603" t="s">
        <v>85</v>
      </c>
      <c r="E456" s="603"/>
      <c r="F456" s="603"/>
      <c r="G456" s="603"/>
      <c r="H456" s="38"/>
    </row>
    <row r="457" spans="2:8" ht="20.25" x14ac:dyDescent="0.25">
      <c r="B457" s="9"/>
      <c r="C457" s="598"/>
      <c r="D457" s="603" t="s">
        <v>92</v>
      </c>
      <c r="E457" s="603"/>
      <c r="F457" s="603"/>
      <c r="G457" s="603"/>
      <c r="H457" s="38"/>
    </row>
    <row r="458" spans="2:8" x14ac:dyDescent="0.25">
      <c r="C458" s="34" t="s">
        <v>12</v>
      </c>
      <c r="D458" s="151">
        <v>8.5</v>
      </c>
      <c r="E458" s="44"/>
      <c r="F458" s="9"/>
    </row>
    <row r="459" spans="2:8" x14ac:dyDescent="0.25">
      <c r="C459" s="1" t="s">
        <v>9</v>
      </c>
      <c r="D459" s="150">
        <v>1470</v>
      </c>
      <c r="E459" s="573" t="s">
        <v>16</v>
      </c>
      <c r="F459" s="574"/>
      <c r="G459" s="577">
        <f>D460/D459</f>
        <v>79.097959183673467</v>
      </c>
    </row>
    <row r="460" spans="2:8" x14ac:dyDescent="0.25">
      <c r="C460" s="1" t="s">
        <v>10</v>
      </c>
      <c r="D460" s="150">
        <v>116274</v>
      </c>
      <c r="E460" s="575"/>
      <c r="F460" s="576"/>
      <c r="G460" s="578"/>
    </row>
    <row r="461" spans="2:8" x14ac:dyDescent="0.25">
      <c r="C461" s="36"/>
      <c r="D461" s="37"/>
      <c r="E461" s="45"/>
    </row>
    <row r="462" spans="2:8" x14ac:dyDescent="0.3">
      <c r="C462" s="35" t="s">
        <v>7</v>
      </c>
      <c r="D462" s="568" t="s">
        <v>79</v>
      </c>
    </row>
    <row r="463" spans="2:8" x14ac:dyDescent="0.3">
      <c r="C463" s="35" t="s">
        <v>11</v>
      </c>
      <c r="D463" s="152">
        <v>65</v>
      </c>
    </row>
    <row r="464" spans="2:8" x14ac:dyDescent="0.3">
      <c r="C464" s="35" t="s">
        <v>13</v>
      </c>
      <c r="D464" s="519" t="s">
        <v>34</v>
      </c>
      <c r="E464" s="39"/>
    </row>
    <row r="465" spans="2:8" ht="24" thickBot="1" x14ac:dyDescent="0.3">
      <c r="C465" s="40"/>
      <c r="D465" s="40"/>
    </row>
    <row r="466" spans="2:8" ht="48" thickBot="1" x14ac:dyDescent="0.3">
      <c r="B466" s="579" t="s">
        <v>17</v>
      </c>
      <c r="C466" s="580"/>
      <c r="D466" s="22" t="s">
        <v>20</v>
      </c>
      <c r="E466" s="581" t="s">
        <v>22</v>
      </c>
      <c r="F466" s="582"/>
      <c r="G466" s="2" t="s">
        <v>21</v>
      </c>
    </row>
    <row r="467" spans="2:8" ht="24" thickBot="1" x14ac:dyDescent="0.3">
      <c r="B467" s="583" t="s">
        <v>35</v>
      </c>
      <c r="C467" s="584"/>
      <c r="D467" s="53">
        <v>50</v>
      </c>
      <c r="E467" s="153">
        <v>8.5</v>
      </c>
      <c r="F467" s="17" t="s">
        <v>25</v>
      </c>
      <c r="G467" s="25">
        <f t="shared" ref="G467:G474" si="10">D467*E467</f>
        <v>425</v>
      </c>
      <c r="H467" s="585"/>
    </row>
    <row r="468" spans="2:8" x14ac:dyDescent="0.25">
      <c r="B468" s="586" t="s">
        <v>18</v>
      </c>
      <c r="C468" s="587"/>
      <c r="D468" s="48">
        <v>97.44</v>
      </c>
      <c r="E468" s="154">
        <v>1.9</v>
      </c>
      <c r="F468" s="18" t="s">
        <v>26</v>
      </c>
      <c r="G468" s="26">
        <f t="shared" si="10"/>
        <v>185.136</v>
      </c>
      <c r="H468" s="585"/>
    </row>
    <row r="469" spans="2:8" ht="24" thickBot="1" x14ac:dyDescent="0.3">
      <c r="B469" s="588" t="s">
        <v>19</v>
      </c>
      <c r="C469" s="589"/>
      <c r="D469" s="50">
        <v>151.63</v>
      </c>
      <c r="E469" s="155">
        <v>1.9</v>
      </c>
      <c r="F469" s="19" t="s">
        <v>26</v>
      </c>
      <c r="G469" s="27">
        <f t="shared" si="10"/>
        <v>288.09699999999998</v>
      </c>
      <c r="H469" s="585"/>
    </row>
    <row r="470" spans="2:8" ht="24" thickBot="1" x14ac:dyDescent="0.3">
      <c r="B470" s="590" t="s">
        <v>28</v>
      </c>
      <c r="C470" s="591"/>
      <c r="D470" s="54">
        <v>731.97</v>
      </c>
      <c r="E470" s="156"/>
      <c r="F470" s="23" t="s">
        <v>25</v>
      </c>
      <c r="G470" s="28">
        <f t="shared" si="10"/>
        <v>0</v>
      </c>
      <c r="H470" s="585"/>
    </row>
    <row r="471" spans="2:8" x14ac:dyDescent="0.25">
      <c r="B471" s="586" t="s">
        <v>33</v>
      </c>
      <c r="C471" s="587"/>
      <c r="D471" s="48">
        <v>652.6</v>
      </c>
      <c r="E471" s="154">
        <v>17</v>
      </c>
      <c r="F471" s="18" t="s">
        <v>25</v>
      </c>
      <c r="G471" s="26">
        <f t="shared" si="10"/>
        <v>11094.2</v>
      </c>
      <c r="H471" s="585"/>
    </row>
    <row r="472" spans="2:8" x14ac:dyDescent="0.25">
      <c r="B472" s="592" t="s">
        <v>27</v>
      </c>
      <c r="C472" s="593"/>
      <c r="D472" s="55">
        <v>526.99</v>
      </c>
      <c r="E472" s="157"/>
      <c r="F472" s="20" t="s">
        <v>25</v>
      </c>
      <c r="G472" s="29">
        <f t="shared" si="10"/>
        <v>0</v>
      </c>
      <c r="H472" s="585"/>
    </row>
    <row r="473" spans="2:8" x14ac:dyDescent="0.25">
      <c r="B473" s="592" t="s">
        <v>29</v>
      </c>
      <c r="C473" s="593"/>
      <c r="D473" s="56">
        <v>5438.99</v>
      </c>
      <c r="E473" s="49">
        <v>8.5</v>
      </c>
      <c r="F473" s="20" t="s">
        <v>25</v>
      </c>
      <c r="G473" s="29">
        <f t="shared" si="10"/>
        <v>46231.415000000001</v>
      </c>
      <c r="H473" s="585"/>
    </row>
    <row r="474" spans="2:8" x14ac:dyDescent="0.25">
      <c r="B474" s="592" t="s">
        <v>30</v>
      </c>
      <c r="C474" s="593"/>
      <c r="D474" s="56">
        <v>1672.77</v>
      </c>
      <c r="E474" s="49">
        <v>8.5</v>
      </c>
      <c r="F474" s="20" t="s">
        <v>25</v>
      </c>
      <c r="G474" s="29">
        <f t="shared" si="10"/>
        <v>14218.545</v>
      </c>
      <c r="H474" s="585"/>
    </row>
    <row r="475" spans="2:8" x14ac:dyDescent="0.25">
      <c r="B475" s="592" t="s">
        <v>32</v>
      </c>
      <c r="C475" s="593"/>
      <c r="D475" s="56">
        <v>548.24</v>
      </c>
      <c r="E475" s="49">
        <v>8.5</v>
      </c>
      <c r="F475" s="20" t="s">
        <v>25</v>
      </c>
      <c r="G475" s="29">
        <f>D475*E475</f>
        <v>4660.04</v>
      </c>
      <c r="H475" s="585"/>
    </row>
    <row r="476" spans="2:8" ht="24" thickBot="1" x14ac:dyDescent="0.3">
      <c r="B476" s="588" t="s">
        <v>31</v>
      </c>
      <c r="C476" s="589"/>
      <c r="D476" s="57">
        <v>340.74</v>
      </c>
      <c r="E476" s="50">
        <v>85</v>
      </c>
      <c r="F476" s="19" t="s">
        <v>25</v>
      </c>
      <c r="G476" s="30">
        <f>D476*E476</f>
        <v>28962.9</v>
      </c>
      <c r="H476" s="585"/>
    </row>
    <row r="477" spans="2:8" x14ac:dyDescent="0.25">
      <c r="C477" s="3"/>
      <c r="D477" s="3"/>
      <c r="E477" s="4"/>
      <c r="F477" s="4"/>
      <c r="H477" s="41"/>
    </row>
    <row r="478" spans="2:8" ht="25.5" x14ac:dyDescent="0.25">
      <c r="C478" s="13" t="s">
        <v>14</v>
      </c>
      <c r="D478" s="6"/>
    </row>
    <row r="479" spans="2:8" ht="20.25" x14ac:dyDescent="0.25">
      <c r="C479" s="570" t="s">
        <v>6</v>
      </c>
      <c r="D479" s="46" t="s">
        <v>0</v>
      </c>
      <c r="E479" s="8">
        <f>IF(G467&gt;0, ROUND((G467+D460)/D460,2), 0)</f>
        <v>1</v>
      </c>
      <c r="F479" s="8"/>
      <c r="G479" s="9"/>
      <c r="H479" s="7"/>
    </row>
    <row r="480" spans="2:8" x14ac:dyDescent="0.25">
      <c r="C480" s="570"/>
      <c r="D480" s="46" t="s">
        <v>1</v>
      </c>
      <c r="E480" s="8">
        <f>IF(SUM(G468:G469)&gt;0,ROUND((G468+G469+D460)/D460,2),0)</f>
        <v>1</v>
      </c>
      <c r="F480" s="8"/>
      <c r="G480" s="10"/>
      <c r="H480" s="42"/>
    </row>
    <row r="481" spans="1:8" x14ac:dyDescent="0.25">
      <c r="C481" s="570"/>
      <c r="D481" s="46" t="s">
        <v>2</v>
      </c>
      <c r="E481" s="8">
        <f>IF(G470&gt;0,ROUND((G470+D460)/D460,2),0)</f>
        <v>0</v>
      </c>
      <c r="F481" s="11"/>
      <c r="G481" s="10"/>
    </row>
    <row r="482" spans="1:8" x14ac:dyDescent="0.25">
      <c r="C482" s="570"/>
      <c r="D482" s="12" t="s">
        <v>3</v>
      </c>
      <c r="E482" s="31">
        <f>IF(SUM(G471:G476)&gt;0,ROUND((SUM(G471:G476)+D460)/D460,2),0)</f>
        <v>1.9</v>
      </c>
      <c r="F482" s="9"/>
      <c r="G482" s="10"/>
    </row>
    <row r="483" spans="1:8" ht="25.5" x14ac:dyDescent="0.25">
      <c r="D483" s="32" t="s">
        <v>4</v>
      </c>
      <c r="E483" s="33">
        <f>SUM(E479:E482)-IF(VALUE(COUNTIF(E479:E482,"&gt;0"))=4,3,0)-IF(VALUE(COUNTIF(E479:E482,"&gt;0"))=3,2,0)-IF(VALUE(COUNTIF(E479:E482,"&gt;0"))=2,1,0)</f>
        <v>1.9</v>
      </c>
      <c r="F483" s="24"/>
    </row>
    <row r="484" spans="1:8" x14ac:dyDescent="0.25">
      <c r="E484" s="14"/>
    </row>
    <row r="485" spans="1:8" ht="25.5" x14ac:dyDescent="0.35">
      <c r="B485" s="21"/>
      <c r="C485" s="15" t="s">
        <v>23</v>
      </c>
      <c r="D485" s="571">
        <f>E483*D460</f>
        <v>220920.59999999998</v>
      </c>
      <c r="E485" s="571"/>
    </row>
    <row r="486" spans="1:8" ht="20.25" x14ac:dyDescent="0.3">
      <c r="C486" s="16" t="s">
        <v>8</v>
      </c>
      <c r="D486" s="572">
        <f>D485/D459</f>
        <v>150.28612244897957</v>
      </c>
      <c r="E486" s="572"/>
      <c r="G486" s="7"/>
      <c r="H486" s="43"/>
    </row>
    <row r="496" spans="1:8" ht="60.75" x14ac:dyDescent="0.8">
      <c r="A496" s="159"/>
      <c r="B496" s="594" t="s">
        <v>47</v>
      </c>
      <c r="C496" s="594"/>
      <c r="D496" s="594"/>
      <c r="E496" s="594"/>
      <c r="F496" s="594"/>
      <c r="G496" s="594"/>
      <c r="H496" s="594"/>
    </row>
    <row r="497" spans="1:9" ht="20.25" x14ac:dyDescent="0.25">
      <c r="A497" s="159"/>
      <c r="B497" s="595" t="s">
        <v>36</v>
      </c>
      <c r="C497" s="595"/>
      <c r="D497" s="595"/>
      <c r="E497" s="595"/>
      <c r="F497" s="595"/>
      <c r="G497" s="595"/>
      <c r="H497" s="162"/>
    </row>
    <row r="498" spans="1:9" ht="20.25" x14ac:dyDescent="0.25">
      <c r="B498" s="158"/>
      <c r="C498" s="183"/>
      <c r="D498" s="158"/>
      <c r="E498" s="158"/>
      <c r="F498" s="158"/>
      <c r="G498" s="169"/>
      <c r="H498" s="158"/>
      <c r="I498" s="169"/>
    </row>
    <row r="499" spans="1:9" ht="25.5" x14ac:dyDescent="0.25">
      <c r="B499" s="158"/>
      <c r="C499" s="171" t="s">
        <v>5</v>
      </c>
      <c r="D499" s="168"/>
      <c r="E499" s="158"/>
      <c r="F499" s="158"/>
      <c r="G499" s="158"/>
      <c r="H499" s="158"/>
      <c r="I499" s="169"/>
    </row>
    <row r="500" spans="1:9" ht="20.25" x14ac:dyDescent="0.25">
      <c r="B500" s="170"/>
      <c r="C500" s="596" t="s">
        <v>15</v>
      </c>
      <c r="D500" s="599" t="s">
        <v>64</v>
      </c>
      <c r="E500" s="600"/>
      <c r="F500" s="600"/>
      <c r="G500" s="601"/>
      <c r="H500" s="184"/>
    </row>
    <row r="501" spans="1:9" ht="20.25" customHeight="1" x14ac:dyDescent="0.25">
      <c r="B501" s="170"/>
      <c r="C501" s="597"/>
      <c r="D501" s="603" t="s">
        <v>85</v>
      </c>
      <c r="E501" s="603"/>
      <c r="F501" s="603"/>
      <c r="G501" s="603"/>
      <c r="H501" s="184"/>
    </row>
    <row r="502" spans="1:9" ht="20.25" x14ac:dyDescent="0.25">
      <c r="B502" s="170"/>
      <c r="C502" s="598"/>
      <c r="D502" s="599" t="s">
        <v>93</v>
      </c>
      <c r="E502" s="600"/>
      <c r="F502" s="600"/>
      <c r="G502" s="601"/>
      <c r="H502" s="184"/>
    </row>
    <row r="503" spans="1:9" x14ac:dyDescent="0.25">
      <c r="B503" s="158"/>
      <c r="C503" s="179" t="s">
        <v>12</v>
      </c>
      <c r="D503" s="201">
        <v>6</v>
      </c>
      <c r="E503" s="190"/>
      <c r="F503" s="170"/>
      <c r="G503" s="162"/>
      <c r="H503" s="162"/>
    </row>
    <row r="504" spans="1:9" ht="22.5" x14ac:dyDescent="0.25">
      <c r="B504" s="158"/>
      <c r="C504" s="163" t="s">
        <v>9</v>
      </c>
      <c r="D504" s="200">
        <v>1221</v>
      </c>
      <c r="E504" s="573" t="s">
        <v>16</v>
      </c>
      <c r="F504" s="574"/>
      <c r="G504" s="577">
        <f>D505/D504</f>
        <v>9.9273218673218668</v>
      </c>
      <c r="H504" s="162"/>
    </row>
    <row r="505" spans="1:9" ht="22.5" x14ac:dyDescent="0.25">
      <c r="B505" s="158"/>
      <c r="C505" s="163" t="s">
        <v>10</v>
      </c>
      <c r="D505" s="200">
        <v>12121.26</v>
      </c>
      <c r="E505" s="575"/>
      <c r="F505" s="576"/>
      <c r="G505" s="578"/>
      <c r="H505" s="162"/>
    </row>
    <row r="506" spans="1:9" x14ac:dyDescent="0.25">
      <c r="B506" s="158"/>
      <c r="C506" s="181"/>
      <c r="D506" s="182"/>
      <c r="E506" s="191"/>
      <c r="F506" s="158"/>
      <c r="G506" s="158"/>
      <c r="H506" s="158"/>
      <c r="I506" s="169"/>
    </row>
    <row r="507" spans="1:9" ht="20.25" x14ac:dyDescent="0.3">
      <c r="B507" s="158"/>
      <c r="C507" s="180" t="s">
        <v>7</v>
      </c>
      <c r="D507" s="203" t="s">
        <v>94</v>
      </c>
      <c r="E507" s="158"/>
      <c r="F507" s="158"/>
      <c r="G507" s="158"/>
      <c r="H507" s="158"/>
      <c r="I507" s="169"/>
    </row>
    <row r="508" spans="1:9" ht="20.25" x14ac:dyDescent="0.3">
      <c r="B508" s="158"/>
      <c r="C508" s="180" t="s">
        <v>11</v>
      </c>
      <c r="D508" s="202">
        <v>65</v>
      </c>
      <c r="E508" s="158"/>
      <c r="F508" s="158"/>
      <c r="G508" s="158"/>
      <c r="H508" s="158"/>
      <c r="I508" s="169"/>
    </row>
    <row r="509" spans="1:9" ht="22.5" x14ac:dyDescent="0.3">
      <c r="B509" s="158"/>
      <c r="C509" s="180" t="s">
        <v>13</v>
      </c>
      <c r="D509" s="194" t="s">
        <v>34</v>
      </c>
      <c r="E509" s="185"/>
      <c r="F509" s="158"/>
      <c r="G509" s="158"/>
      <c r="H509" s="158"/>
      <c r="I509" s="169"/>
    </row>
    <row r="510" spans="1:9" ht="21" thickBot="1" x14ac:dyDescent="0.3">
      <c r="B510" s="158"/>
      <c r="C510" s="186"/>
      <c r="D510" s="186"/>
      <c r="E510" s="158"/>
      <c r="F510" s="158"/>
      <c r="G510" s="158"/>
      <c r="H510" s="158"/>
      <c r="I510" s="169"/>
    </row>
    <row r="511" spans="1:9" ht="48" thickBot="1" x14ac:dyDescent="0.3">
      <c r="B511" s="579" t="s">
        <v>17</v>
      </c>
      <c r="C511" s="580"/>
      <c r="D511" s="176" t="s">
        <v>20</v>
      </c>
      <c r="E511" s="581" t="s">
        <v>22</v>
      </c>
      <c r="F511" s="582"/>
      <c r="G511" s="164" t="s">
        <v>21</v>
      </c>
      <c r="H511" s="162"/>
    </row>
    <row r="512" spans="1:9" ht="24" thickBot="1" x14ac:dyDescent="0.3">
      <c r="B512" s="583" t="s">
        <v>35</v>
      </c>
      <c r="C512" s="584"/>
      <c r="D512" s="195">
        <v>50</v>
      </c>
      <c r="E512" s="204">
        <v>6</v>
      </c>
      <c r="F512" s="172" t="s">
        <v>25</v>
      </c>
      <c r="G512" s="178">
        <f>D512*E512</f>
        <v>300</v>
      </c>
      <c r="H512" s="585"/>
    </row>
    <row r="513" spans="2:9" ht="24" thickBot="1" x14ac:dyDescent="0.3">
      <c r="B513" s="586" t="s">
        <v>18</v>
      </c>
      <c r="C513" s="587"/>
      <c r="D513" s="192">
        <v>97.44</v>
      </c>
      <c r="E513" s="205">
        <v>1.4</v>
      </c>
      <c r="F513" s="173" t="s">
        <v>26</v>
      </c>
      <c r="G513" s="549">
        <f t="shared" ref="G513:G521" si="11">D513*E513</f>
        <v>136.416</v>
      </c>
      <c r="H513" s="585"/>
    </row>
    <row r="514" spans="2:9" ht="24" thickBot="1" x14ac:dyDescent="0.3">
      <c r="B514" s="588" t="s">
        <v>19</v>
      </c>
      <c r="C514" s="589"/>
      <c r="D514" s="193">
        <v>151.63</v>
      </c>
      <c r="E514" s="206">
        <v>1.4</v>
      </c>
      <c r="F514" s="174" t="s">
        <v>26</v>
      </c>
      <c r="G514" s="549">
        <f t="shared" si="11"/>
        <v>212.28199999999998</v>
      </c>
      <c r="H514" s="585"/>
    </row>
    <row r="515" spans="2:9" ht="24" thickBot="1" x14ac:dyDescent="0.3">
      <c r="B515" s="590" t="s">
        <v>28</v>
      </c>
      <c r="C515" s="591"/>
      <c r="D515" s="196">
        <v>731.97</v>
      </c>
      <c r="E515" s="207"/>
      <c r="F515" s="177" t="s">
        <v>25</v>
      </c>
      <c r="G515" s="549">
        <f t="shared" si="11"/>
        <v>0</v>
      </c>
      <c r="H515" s="585"/>
    </row>
    <row r="516" spans="2:9" ht="24" thickBot="1" x14ac:dyDescent="0.3">
      <c r="B516" s="586" t="s">
        <v>33</v>
      </c>
      <c r="C516" s="587"/>
      <c r="D516" s="192">
        <v>652.6</v>
      </c>
      <c r="E516" s="205">
        <v>12</v>
      </c>
      <c r="F516" s="173" t="s">
        <v>25</v>
      </c>
      <c r="G516" s="549">
        <f t="shared" si="11"/>
        <v>7831.2000000000007</v>
      </c>
      <c r="H516" s="585"/>
    </row>
    <row r="517" spans="2:9" ht="24" thickBot="1" x14ac:dyDescent="0.3">
      <c r="B517" s="592" t="s">
        <v>27</v>
      </c>
      <c r="C517" s="593"/>
      <c r="D517" s="197">
        <v>526.99</v>
      </c>
      <c r="E517" s="208">
        <v>6</v>
      </c>
      <c r="F517" s="175" t="s">
        <v>25</v>
      </c>
      <c r="G517" s="549">
        <f t="shared" si="11"/>
        <v>3161.94</v>
      </c>
      <c r="H517" s="585"/>
    </row>
    <row r="518" spans="2:9" ht="24" thickBot="1" x14ac:dyDescent="0.3">
      <c r="B518" s="592" t="s">
        <v>29</v>
      </c>
      <c r="C518" s="593"/>
      <c r="D518" s="198">
        <v>5438.99</v>
      </c>
      <c r="E518" s="209"/>
      <c r="F518" s="175" t="s">
        <v>25</v>
      </c>
      <c r="G518" s="549">
        <f t="shared" si="11"/>
        <v>0</v>
      </c>
      <c r="H518" s="585"/>
    </row>
    <row r="519" spans="2:9" ht="24" thickBot="1" x14ac:dyDescent="0.3">
      <c r="B519" s="592" t="s">
        <v>30</v>
      </c>
      <c r="C519" s="593"/>
      <c r="D519" s="198">
        <v>1672.77</v>
      </c>
      <c r="E519" s="209"/>
      <c r="F519" s="175" t="s">
        <v>25</v>
      </c>
      <c r="G519" s="549">
        <f t="shared" si="11"/>
        <v>0</v>
      </c>
      <c r="H519" s="585"/>
    </row>
    <row r="520" spans="2:9" ht="24" thickBot="1" x14ac:dyDescent="0.3">
      <c r="B520" s="592" t="s">
        <v>32</v>
      </c>
      <c r="C520" s="593"/>
      <c r="D520" s="198">
        <v>548.24</v>
      </c>
      <c r="E520" s="209"/>
      <c r="F520" s="175" t="s">
        <v>25</v>
      </c>
      <c r="G520" s="549">
        <f t="shared" si="11"/>
        <v>0</v>
      </c>
      <c r="H520" s="585"/>
    </row>
    <row r="521" spans="2:9" ht="24" thickBot="1" x14ac:dyDescent="0.3">
      <c r="B521" s="588" t="s">
        <v>31</v>
      </c>
      <c r="C521" s="589"/>
      <c r="D521" s="199">
        <v>340.74</v>
      </c>
      <c r="E521" s="206"/>
      <c r="F521" s="174" t="s">
        <v>25</v>
      </c>
      <c r="G521" s="549">
        <f t="shared" si="11"/>
        <v>0</v>
      </c>
      <c r="H521" s="585"/>
    </row>
    <row r="522" spans="2:9" x14ac:dyDescent="0.25">
      <c r="B522" s="158"/>
      <c r="C522" s="165"/>
      <c r="D522" s="165"/>
      <c r="E522" s="166"/>
      <c r="F522" s="166"/>
      <c r="G522" s="158"/>
      <c r="H522" s="187"/>
      <c r="I522" s="169"/>
    </row>
    <row r="523" spans="2:9" ht="25.5" x14ac:dyDescent="0.25">
      <c r="B523" s="527"/>
      <c r="C523" s="534" t="s">
        <v>14</v>
      </c>
      <c r="D523" s="526"/>
      <c r="E523" s="527"/>
      <c r="F523" s="527"/>
      <c r="G523" s="525"/>
      <c r="H523" s="158"/>
      <c r="I523" s="169"/>
    </row>
    <row r="524" spans="2:9" ht="20.25" x14ac:dyDescent="0.25">
      <c r="B524" s="527"/>
      <c r="C524" s="570" t="s">
        <v>6</v>
      </c>
      <c r="D524" s="528" t="s">
        <v>0</v>
      </c>
      <c r="E524" s="529">
        <f>IF(G512&gt;0, ROUND((G512+D505)/D505,2), 0)</f>
        <v>1.02</v>
      </c>
      <c r="F524" s="529"/>
      <c r="G524" s="530"/>
      <c r="H524" s="169"/>
      <c r="I524" s="169"/>
    </row>
    <row r="525" spans="2:9" x14ac:dyDescent="0.25">
      <c r="B525" s="527"/>
      <c r="C525" s="570"/>
      <c r="D525" s="528" t="s">
        <v>1</v>
      </c>
      <c r="E525" s="529">
        <f>IF(SUM(G513:G514)&gt;0,ROUND((G513+G514+D505)/D505,2),0)</f>
        <v>1.03</v>
      </c>
      <c r="F525" s="529"/>
      <c r="G525" s="531"/>
      <c r="H525" s="188"/>
      <c r="I525" s="169"/>
    </row>
    <row r="526" spans="2:9" x14ac:dyDescent="0.25">
      <c r="B526" s="527"/>
      <c r="C526" s="570"/>
      <c r="D526" s="528" t="s">
        <v>2</v>
      </c>
      <c r="E526" s="529">
        <f>IF(G515&gt;0,ROUND((G515+D505)/D505,2),0)</f>
        <v>0</v>
      </c>
      <c r="F526" s="532"/>
      <c r="G526" s="531"/>
      <c r="H526" s="158"/>
      <c r="I526" s="169"/>
    </row>
    <row r="527" spans="2:9" x14ac:dyDescent="0.25">
      <c r="B527" s="527"/>
      <c r="C527" s="570"/>
      <c r="D527" s="533" t="s">
        <v>3</v>
      </c>
      <c r="E527" s="540">
        <f>IF(SUM(G516:G521)&gt;0,ROUND((SUM(G516:G521)+D505)/D505,2),0)</f>
        <v>1.91</v>
      </c>
      <c r="F527" s="530"/>
      <c r="G527" s="531"/>
      <c r="H527" s="158"/>
      <c r="I527" s="169"/>
    </row>
    <row r="528" spans="2:9" ht="25.5" x14ac:dyDescent="0.25">
      <c r="B528" s="527"/>
      <c r="C528" s="527"/>
      <c r="D528" s="541" t="s">
        <v>4</v>
      </c>
      <c r="E528" s="542">
        <f>SUM(E524:E527)-IF(VALUE(COUNTIF(E524:E527,"&gt;0"))=4,3,0)-IF(VALUE(COUNTIF(E524:E527,"&gt;0"))=3,2,0)-IF(VALUE(COUNTIF(E524:E527,"&gt;0"))=2,1,0)</f>
        <v>1.96</v>
      </c>
      <c r="F528" s="539"/>
      <c r="G528" s="525"/>
      <c r="H528" s="158"/>
      <c r="I528" s="169"/>
    </row>
    <row r="529" spans="2:9" x14ac:dyDescent="0.25">
      <c r="B529" s="527"/>
      <c r="C529" s="527"/>
      <c r="D529" s="527"/>
      <c r="E529" s="535"/>
      <c r="F529" s="527"/>
      <c r="G529" s="525"/>
      <c r="H529" s="158"/>
      <c r="I529" s="169"/>
    </row>
    <row r="530" spans="2:9" ht="25.5" x14ac:dyDescent="0.35">
      <c r="B530" s="538"/>
      <c r="C530" s="536" t="s">
        <v>23</v>
      </c>
      <c r="D530" s="571">
        <f>E528*D505</f>
        <v>23757.669600000001</v>
      </c>
      <c r="E530" s="571"/>
      <c r="F530" s="527"/>
      <c r="G530" s="525"/>
      <c r="H530" s="158"/>
      <c r="I530" s="169"/>
    </row>
    <row r="531" spans="2:9" ht="20.25" x14ac:dyDescent="0.3">
      <c r="B531" s="527"/>
      <c r="C531" s="537" t="s">
        <v>8</v>
      </c>
      <c r="D531" s="572">
        <f>D530/D504</f>
        <v>19.45755085995086</v>
      </c>
      <c r="E531" s="572"/>
      <c r="F531" s="527"/>
      <c r="G531" s="527"/>
      <c r="H531" s="189"/>
      <c r="I531" s="169"/>
    </row>
    <row r="532" spans="2:9" x14ac:dyDescent="0.3">
      <c r="B532" s="527"/>
      <c r="C532" s="537"/>
      <c r="D532" s="543"/>
      <c r="E532" s="543"/>
      <c r="F532" s="527"/>
      <c r="G532" s="527"/>
      <c r="H532" s="160"/>
    </row>
    <row r="533" spans="2:9" x14ac:dyDescent="0.25">
      <c r="B533" s="161"/>
      <c r="C533" s="161"/>
      <c r="D533" s="161"/>
      <c r="E533" s="161"/>
      <c r="F533" s="161"/>
      <c r="G533" s="160"/>
      <c r="H533" s="160"/>
    </row>
    <row r="534" spans="2:9" x14ac:dyDescent="0.25">
      <c r="B534" s="161"/>
      <c r="C534" s="161"/>
      <c r="D534" s="161"/>
      <c r="E534" s="161"/>
      <c r="F534" s="161"/>
      <c r="G534" s="160"/>
      <c r="H534" s="160"/>
    </row>
    <row r="535" spans="2:9" x14ac:dyDescent="0.25">
      <c r="B535" s="161"/>
      <c r="C535" s="161"/>
      <c r="D535" s="161"/>
      <c r="E535" s="161"/>
      <c r="F535" s="161"/>
      <c r="G535" s="160"/>
      <c r="H535" s="160"/>
    </row>
    <row r="536" spans="2:9" x14ac:dyDescent="0.25">
      <c r="B536" s="161"/>
      <c r="C536" s="161"/>
      <c r="D536" s="161"/>
      <c r="E536" s="161"/>
      <c r="F536" s="161"/>
      <c r="G536" s="160"/>
      <c r="H536" s="160"/>
    </row>
    <row r="537" spans="2:9" x14ac:dyDescent="0.25">
      <c r="B537" s="161"/>
      <c r="C537" s="161"/>
      <c r="D537" s="161"/>
      <c r="E537" s="161"/>
      <c r="F537" s="161"/>
      <c r="G537" s="160"/>
      <c r="H537" s="160"/>
    </row>
    <row r="538" spans="2:9" x14ac:dyDescent="0.25">
      <c r="B538" s="161"/>
      <c r="C538" s="161"/>
      <c r="D538" s="161"/>
      <c r="E538" s="161"/>
      <c r="F538" s="161"/>
      <c r="G538" s="160"/>
      <c r="H538" s="160"/>
    </row>
    <row r="539" spans="2:9" x14ac:dyDescent="0.25">
      <c r="B539" s="161"/>
      <c r="C539" s="161"/>
      <c r="D539" s="161"/>
      <c r="E539" s="161"/>
      <c r="F539" s="161"/>
      <c r="G539" s="160"/>
      <c r="H539" s="160"/>
    </row>
    <row r="540" spans="2:9" x14ac:dyDescent="0.25">
      <c r="B540" s="161"/>
      <c r="C540" s="161"/>
      <c r="D540" s="161"/>
      <c r="E540" s="161"/>
      <c r="F540" s="161"/>
      <c r="G540" s="160"/>
      <c r="H540" s="160"/>
    </row>
    <row r="541" spans="2:9" ht="60.75" x14ac:dyDescent="0.8">
      <c r="B541" s="594" t="s">
        <v>48</v>
      </c>
      <c r="C541" s="594"/>
      <c r="D541" s="594"/>
      <c r="E541" s="594"/>
      <c r="F541" s="594"/>
      <c r="G541" s="594"/>
      <c r="H541" s="594"/>
    </row>
    <row r="542" spans="2:9" ht="20.25" x14ac:dyDescent="0.25">
      <c r="B542" s="595" t="s">
        <v>36</v>
      </c>
      <c r="C542" s="595"/>
      <c r="D542" s="595"/>
      <c r="E542" s="595"/>
      <c r="F542" s="595"/>
      <c r="G542" s="595"/>
      <c r="H542" s="162"/>
    </row>
    <row r="543" spans="2:9" ht="20.25" x14ac:dyDescent="0.25">
      <c r="B543" s="158"/>
      <c r="C543" s="183"/>
      <c r="D543" s="158"/>
      <c r="E543" s="158"/>
      <c r="F543" s="158"/>
      <c r="G543" s="169"/>
      <c r="H543" s="158"/>
      <c r="I543" s="169"/>
    </row>
    <row r="544" spans="2:9" ht="25.5" x14ac:dyDescent="0.25">
      <c r="B544" s="158"/>
      <c r="C544" s="171" t="s">
        <v>5</v>
      </c>
      <c r="D544" s="168"/>
      <c r="E544" s="158"/>
      <c r="F544" s="158"/>
      <c r="G544" s="158"/>
      <c r="H544" s="158"/>
      <c r="I544" s="169"/>
    </row>
    <row r="545" spans="2:9" ht="20.25" x14ac:dyDescent="0.25">
      <c r="B545" s="170"/>
      <c r="C545" s="596" t="s">
        <v>15</v>
      </c>
      <c r="D545" s="599" t="s">
        <v>64</v>
      </c>
      <c r="E545" s="600"/>
      <c r="F545" s="600"/>
      <c r="G545" s="601"/>
      <c r="H545" s="184"/>
    </row>
    <row r="546" spans="2:9" ht="20.25" x14ac:dyDescent="0.25">
      <c r="B546" s="170"/>
      <c r="C546" s="597"/>
      <c r="D546" s="603" t="s">
        <v>80</v>
      </c>
      <c r="E546" s="603"/>
      <c r="F546" s="603"/>
      <c r="G546" s="603"/>
      <c r="H546" s="184"/>
    </row>
    <row r="547" spans="2:9" ht="20.25" x14ac:dyDescent="0.25">
      <c r="B547" s="170"/>
      <c r="C547" s="598"/>
      <c r="D547" s="599" t="s">
        <v>96</v>
      </c>
      <c r="E547" s="600"/>
      <c r="F547" s="600"/>
      <c r="G547" s="601"/>
      <c r="H547" s="184"/>
    </row>
    <row r="548" spans="2:9" x14ac:dyDescent="0.25">
      <c r="B548" s="158"/>
      <c r="C548" s="179" t="s">
        <v>12</v>
      </c>
      <c r="D548" s="201">
        <v>4</v>
      </c>
      <c r="E548" s="190"/>
      <c r="F548" s="170"/>
      <c r="G548" s="162"/>
      <c r="H548" s="162"/>
    </row>
    <row r="549" spans="2:9" ht="22.5" x14ac:dyDescent="0.25">
      <c r="B549" s="158"/>
      <c r="C549" s="163" t="s">
        <v>9</v>
      </c>
      <c r="D549" s="200">
        <v>1195</v>
      </c>
      <c r="E549" s="573" t="s">
        <v>16</v>
      </c>
      <c r="F549" s="574"/>
      <c r="G549" s="577">
        <f>D550/D549</f>
        <v>28.220778242677827</v>
      </c>
      <c r="H549" s="162"/>
    </row>
    <row r="550" spans="2:9" ht="22.5" x14ac:dyDescent="0.25">
      <c r="B550" s="158"/>
      <c r="C550" s="163" t="s">
        <v>10</v>
      </c>
      <c r="D550" s="200">
        <v>33723.83</v>
      </c>
      <c r="E550" s="575"/>
      <c r="F550" s="576"/>
      <c r="G550" s="578"/>
      <c r="H550" s="162"/>
    </row>
    <row r="551" spans="2:9" x14ac:dyDescent="0.25">
      <c r="B551" s="158"/>
      <c r="C551" s="181"/>
      <c r="D551" s="182"/>
      <c r="E551" s="191"/>
      <c r="F551" s="158"/>
      <c r="G551" s="158"/>
      <c r="H551" s="158"/>
      <c r="I551" s="169"/>
    </row>
    <row r="552" spans="2:9" ht="20.25" x14ac:dyDescent="0.3">
      <c r="B552" s="158"/>
      <c r="C552" s="180" t="s">
        <v>7</v>
      </c>
      <c r="D552" s="568" t="s">
        <v>97</v>
      </c>
      <c r="E552" s="158"/>
      <c r="F552" s="158"/>
      <c r="G552" s="158"/>
      <c r="H552" s="158"/>
      <c r="I552" s="169"/>
    </row>
    <row r="553" spans="2:9" ht="20.25" x14ac:dyDescent="0.3">
      <c r="B553" s="158"/>
      <c r="C553" s="180" t="s">
        <v>11</v>
      </c>
      <c r="D553" s="202">
        <v>55</v>
      </c>
      <c r="E553" s="158"/>
      <c r="F553" s="158"/>
      <c r="G553" s="158"/>
      <c r="H553" s="158"/>
      <c r="I553" s="169"/>
    </row>
    <row r="554" spans="2:9" ht="22.5" x14ac:dyDescent="0.3">
      <c r="B554" s="158"/>
      <c r="C554" s="180" t="s">
        <v>13</v>
      </c>
      <c r="D554" s="194" t="s">
        <v>34</v>
      </c>
      <c r="E554" s="185"/>
      <c r="F554" s="158"/>
      <c r="G554" s="158"/>
      <c r="H554" s="158"/>
      <c r="I554" s="169"/>
    </row>
    <row r="555" spans="2:9" ht="21" thickBot="1" x14ac:dyDescent="0.3">
      <c r="B555" s="158"/>
      <c r="C555" s="186"/>
      <c r="D555" s="186"/>
      <c r="E555" s="158"/>
      <c r="F555" s="158"/>
      <c r="G555" s="158"/>
      <c r="H555" s="158"/>
      <c r="I555" s="169"/>
    </row>
    <row r="556" spans="2:9" ht="48" thickBot="1" x14ac:dyDescent="0.3">
      <c r="B556" s="579" t="s">
        <v>17</v>
      </c>
      <c r="C556" s="580"/>
      <c r="D556" s="176" t="s">
        <v>20</v>
      </c>
      <c r="E556" s="581" t="s">
        <v>22</v>
      </c>
      <c r="F556" s="582"/>
      <c r="G556" s="164" t="s">
        <v>21</v>
      </c>
      <c r="H556" s="162"/>
    </row>
    <row r="557" spans="2:9" ht="24" thickBot="1" x14ac:dyDescent="0.3">
      <c r="B557" s="583" t="s">
        <v>35</v>
      </c>
      <c r="C557" s="584"/>
      <c r="D557" s="195">
        <v>50</v>
      </c>
      <c r="E557" s="204">
        <v>4</v>
      </c>
      <c r="F557" s="172" t="s">
        <v>25</v>
      </c>
      <c r="G557" s="178">
        <f>D557*E557</f>
        <v>200</v>
      </c>
      <c r="H557" s="585"/>
    </row>
    <row r="558" spans="2:9" ht="24" thickBot="1" x14ac:dyDescent="0.3">
      <c r="B558" s="586" t="s">
        <v>18</v>
      </c>
      <c r="C558" s="587"/>
      <c r="D558" s="192">
        <v>97.44</v>
      </c>
      <c r="E558" s="205">
        <v>1</v>
      </c>
      <c r="F558" s="173" t="s">
        <v>26</v>
      </c>
      <c r="G558" s="549">
        <f t="shared" ref="G558:G566" si="12">D558*E558</f>
        <v>97.44</v>
      </c>
      <c r="H558" s="585"/>
    </row>
    <row r="559" spans="2:9" ht="24" thickBot="1" x14ac:dyDescent="0.3">
      <c r="B559" s="588" t="s">
        <v>19</v>
      </c>
      <c r="C559" s="589"/>
      <c r="D559" s="193">
        <v>151.63</v>
      </c>
      <c r="E559" s="206">
        <v>1</v>
      </c>
      <c r="F559" s="174" t="s">
        <v>26</v>
      </c>
      <c r="G559" s="549">
        <f t="shared" si="12"/>
        <v>151.63</v>
      </c>
      <c r="H559" s="585"/>
    </row>
    <row r="560" spans="2:9" ht="24" thickBot="1" x14ac:dyDescent="0.3">
      <c r="B560" s="590" t="s">
        <v>28</v>
      </c>
      <c r="C560" s="591"/>
      <c r="D560" s="196">
        <v>731.97</v>
      </c>
      <c r="E560" s="207"/>
      <c r="F560" s="177" t="s">
        <v>25</v>
      </c>
      <c r="G560" s="549">
        <f t="shared" si="12"/>
        <v>0</v>
      </c>
      <c r="H560" s="585"/>
    </row>
    <row r="561" spans="2:9" ht="24" thickBot="1" x14ac:dyDescent="0.3">
      <c r="B561" s="586" t="s">
        <v>33</v>
      </c>
      <c r="C561" s="587"/>
      <c r="D561" s="192">
        <v>652.6</v>
      </c>
      <c r="E561" s="205">
        <v>8</v>
      </c>
      <c r="F561" s="173" t="s">
        <v>25</v>
      </c>
      <c r="G561" s="549">
        <f t="shared" si="12"/>
        <v>5220.8</v>
      </c>
      <c r="H561" s="585"/>
    </row>
    <row r="562" spans="2:9" ht="24" thickBot="1" x14ac:dyDescent="0.3">
      <c r="B562" s="592" t="s">
        <v>27</v>
      </c>
      <c r="C562" s="593"/>
      <c r="D562" s="197">
        <v>526.99</v>
      </c>
      <c r="E562" s="208">
        <v>4</v>
      </c>
      <c r="F562" s="175" t="s">
        <v>25</v>
      </c>
      <c r="G562" s="549">
        <f t="shared" si="12"/>
        <v>2107.96</v>
      </c>
      <c r="H562" s="585"/>
    </row>
    <row r="563" spans="2:9" ht="24" thickBot="1" x14ac:dyDescent="0.3">
      <c r="B563" s="592" t="s">
        <v>29</v>
      </c>
      <c r="C563" s="593"/>
      <c r="D563" s="198">
        <v>5438.99</v>
      </c>
      <c r="E563" s="209"/>
      <c r="F563" s="175" t="s">
        <v>25</v>
      </c>
      <c r="G563" s="549">
        <f t="shared" si="12"/>
        <v>0</v>
      </c>
      <c r="H563" s="585"/>
    </row>
    <row r="564" spans="2:9" ht="24" thickBot="1" x14ac:dyDescent="0.3">
      <c r="B564" s="592" t="s">
        <v>30</v>
      </c>
      <c r="C564" s="593"/>
      <c r="D564" s="198">
        <v>1672.77</v>
      </c>
      <c r="E564" s="209"/>
      <c r="F564" s="175" t="s">
        <v>25</v>
      </c>
      <c r="G564" s="549">
        <f t="shared" si="12"/>
        <v>0</v>
      </c>
      <c r="H564" s="585"/>
    </row>
    <row r="565" spans="2:9" ht="24" thickBot="1" x14ac:dyDescent="0.3">
      <c r="B565" s="592" t="s">
        <v>32</v>
      </c>
      <c r="C565" s="593"/>
      <c r="D565" s="198">
        <v>548.24</v>
      </c>
      <c r="E565" s="209"/>
      <c r="F565" s="175" t="s">
        <v>25</v>
      </c>
      <c r="G565" s="549">
        <f t="shared" si="12"/>
        <v>0</v>
      </c>
      <c r="H565" s="585"/>
    </row>
    <row r="566" spans="2:9" ht="24" thickBot="1" x14ac:dyDescent="0.3">
      <c r="B566" s="588" t="s">
        <v>31</v>
      </c>
      <c r="C566" s="589"/>
      <c r="D566" s="199">
        <v>340.74</v>
      </c>
      <c r="E566" s="206"/>
      <c r="F566" s="174" t="s">
        <v>25</v>
      </c>
      <c r="G566" s="549">
        <f t="shared" si="12"/>
        <v>0</v>
      </c>
      <c r="H566" s="585"/>
    </row>
    <row r="567" spans="2:9" x14ac:dyDescent="0.25">
      <c r="B567" s="158"/>
      <c r="C567" s="165"/>
      <c r="D567" s="165"/>
      <c r="E567" s="166"/>
      <c r="F567" s="166"/>
      <c r="G567" s="158"/>
      <c r="H567" s="187"/>
      <c r="I567" s="169"/>
    </row>
    <row r="568" spans="2:9" ht="25.5" x14ac:dyDescent="0.25">
      <c r="B568" s="527"/>
      <c r="C568" s="534" t="s">
        <v>14</v>
      </c>
      <c r="D568" s="526"/>
      <c r="E568" s="527"/>
      <c r="F568" s="527"/>
      <c r="G568" s="525"/>
      <c r="H568" s="158"/>
      <c r="I568" s="169"/>
    </row>
    <row r="569" spans="2:9" ht="20.25" x14ac:dyDescent="0.25">
      <c r="B569" s="527"/>
      <c r="C569" s="570" t="s">
        <v>6</v>
      </c>
      <c r="D569" s="528" t="s">
        <v>0</v>
      </c>
      <c r="E569" s="529">
        <f>IF(G557&gt;0, ROUND((G557+D550)/D550,2), 0)</f>
        <v>1.01</v>
      </c>
      <c r="F569" s="529"/>
      <c r="G569" s="530"/>
      <c r="H569" s="169"/>
      <c r="I569" s="169"/>
    </row>
    <row r="570" spans="2:9" x14ac:dyDescent="0.25">
      <c r="B570" s="527"/>
      <c r="C570" s="570"/>
      <c r="D570" s="528" t="s">
        <v>1</v>
      </c>
      <c r="E570" s="529">
        <f>IF(SUM(G558:G559)&gt;0,ROUND((G558+G559+D550)/D550,2),0)</f>
        <v>1.01</v>
      </c>
      <c r="F570" s="529"/>
      <c r="G570" s="531"/>
      <c r="H570" s="188"/>
      <c r="I570" s="169"/>
    </row>
    <row r="571" spans="2:9" x14ac:dyDescent="0.25">
      <c r="B571" s="527"/>
      <c r="C571" s="570"/>
      <c r="D571" s="528" t="s">
        <v>2</v>
      </c>
      <c r="E571" s="529">
        <f>IF(G560&gt;0,ROUND((G560+D550)/D550,2),0)</f>
        <v>0</v>
      </c>
      <c r="F571" s="532"/>
      <c r="G571" s="531"/>
      <c r="H571" s="158"/>
      <c r="I571" s="169"/>
    </row>
    <row r="572" spans="2:9" x14ac:dyDescent="0.25">
      <c r="B572" s="527"/>
      <c r="C572" s="570"/>
      <c r="D572" s="533" t="s">
        <v>3</v>
      </c>
      <c r="E572" s="540">
        <f>IF(SUM(G561:G566)&gt;0,ROUND((SUM(G561:G566)+D550)/D550,2),0)</f>
        <v>1.22</v>
      </c>
      <c r="F572" s="530"/>
      <c r="G572" s="531"/>
      <c r="H572" s="158"/>
      <c r="I572" s="169"/>
    </row>
    <row r="573" spans="2:9" ht="25.5" x14ac:dyDescent="0.25">
      <c r="B573" s="527"/>
      <c r="C573" s="527"/>
      <c r="D573" s="541" t="s">
        <v>4</v>
      </c>
      <c r="E573" s="542">
        <f>SUM(E569:E572)-IF(VALUE(COUNTIF(E569:E572,"&gt;0"))=4,3,0)-IF(VALUE(COUNTIF(E569:E572,"&gt;0"))=3,2,0)-IF(VALUE(COUNTIF(E569:E572,"&gt;0"))=2,1,0)</f>
        <v>1.2400000000000002</v>
      </c>
      <c r="F573" s="539"/>
      <c r="G573" s="525"/>
      <c r="H573" s="158"/>
      <c r="I573" s="169"/>
    </row>
    <row r="574" spans="2:9" x14ac:dyDescent="0.25">
      <c r="B574" s="527"/>
      <c r="C574" s="527"/>
      <c r="D574" s="527"/>
      <c r="E574" s="535"/>
      <c r="F574" s="527"/>
      <c r="G574" s="525"/>
      <c r="H574" s="158"/>
      <c r="I574" s="169"/>
    </row>
    <row r="575" spans="2:9" ht="25.5" x14ac:dyDescent="0.35">
      <c r="B575" s="538"/>
      <c r="C575" s="536" t="s">
        <v>23</v>
      </c>
      <c r="D575" s="571">
        <f>E573*D550</f>
        <v>41817.549200000009</v>
      </c>
      <c r="E575" s="571"/>
      <c r="F575" s="527"/>
      <c r="G575" s="525"/>
      <c r="H575" s="158"/>
      <c r="I575" s="169"/>
    </row>
    <row r="576" spans="2:9" ht="20.25" x14ac:dyDescent="0.3">
      <c r="B576" s="527"/>
      <c r="C576" s="537" t="s">
        <v>8</v>
      </c>
      <c r="D576" s="572">
        <f>D575/D549</f>
        <v>34.993765020920506</v>
      </c>
      <c r="E576" s="572"/>
      <c r="F576" s="527"/>
      <c r="G576" s="527"/>
      <c r="H576" s="189"/>
      <c r="I576" s="169"/>
    </row>
    <row r="577" spans="2:10" x14ac:dyDescent="0.3">
      <c r="B577" s="527"/>
      <c r="C577" s="537"/>
      <c r="D577" s="543"/>
      <c r="E577" s="543"/>
      <c r="F577" s="527"/>
      <c r="G577" s="527"/>
      <c r="H577" s="167"/>
      <c r="I577" s="169"/>
    </row>
    <row r="578" spans="2:10" x14ac:dyDescent="0.25">
      <c r="B578" s="161"/>
      <c r="C578" s="161"/>
      <c r="D578" s="161"/>
      <c r="E578" s="161"/>
      <c r="F578" s="161"/>
      <c r="G578" s="160"/>
      <c r="H578" s="160"/>
    </row>
    <row r="579" spans="2:10" x14ac:dyDescent="0.25">
      <c r="B579" s="161"/>
      <c r="C579" s="161"/>
      <c r="D579" s="161"/>
      <c r="E579" s="161"/>
      <c r="F579" s="161"/>
      <c r="G579" s="160"/>
      <c r="H579" s="160"/>
    </row>
    <row r="580" spans="2:10" x14ac:dyDescent="0.25">
      <c r="B580" s="161"/>
      <c r="C580" s="161"/>
      <c r="D580" s="161"/>
      <c r="E580" s="161"/>
      <c r="F580" s="161"/>
      <c r="G580" s="160"/>
      <c r="H580" s="160"/>
    </row>
    <row r="581" spans="2:10" x14ac:dyDescent="0.25">
      <c r="B581" s="161"/>
      <c r="C581" s="161"/>
      <c r="D581" s="161"/>
      <c r="E581" s="161"/>
      <c r="F581" s="161"/>
      <c r="G581" s="160"/>
      <c r="H581" s="160"/>
    </row>
    <row r="582" spans="2:10" x14ac:dyDescent="0.25">
      <c r="B582" s="161"/>
      <c r="C582" s="161"/>
      <c r="D582" s="161"/>
      <c r="E582" s="161"/>
      <c r="F582" s="161"/>
      <c r="G582" s="160"/>
      <c r="H582" s="160"/>
    </row>
    <row r="583" spans="2:10" x14ac:dyDescent="0.25">
      <c r="B583" s="161"/>
      <c r="C583" s="161"/>
      <c r="D583" s="161"/>
      <c r="E583" s="161"/>
      <c r="F583" s="161"/>
      <c r="G583" s="160"/>
      <c r="H583" s="160"/>
    </row>
    <row r="584" spans="2:10" s="527" customFormat="1" ht="60.75" customHeight="1" x14ac:dyDescent="0.25">
      <c r="G584" s="525"/>
      <c r="H584" s="525"/>
      <c r="J584" s="51"/>
    </row>
    <row r="585" spans="2:10" s="527" customFormat="1" ht="60.75" customHeight="1" x14ac:dyDescent="0.8">
      <c r="B585" s="594" t="s">
        <v>49</v>
      </c>
      <c r="C585" s="594"/>
      <c r="D585" s="594"/>
      <c r="E585" s="594"/>
      <c r="F585" s="594"/>
      <c r="G585" s="594"/>
      <c r="H585" s="594"/>
      <c r="J585" s="51"/>
    </row>
    <row r="586" spans="2:10" s="527" customFormat="1" ht="20.25" customHeight="1" x14ac:dyDescent="0.25">
      <c r="B586" s="595" t="s">
        <v>36</v>
      </c>
      <c r="C586" s="595"/>
      <c r="D586" s="595"/>
      <c r="E586" s="595"/>
      <c r="F586" s="595"/>
      <c r="G586" s="595"/>
      <c r="H586" s="479"/>
      <c r="J586" s="51"/>
    </row>
    <row r="587" spans="2:10" s="527" customFormat="1" ht="20.25" x14ac:dyDescent="0.25">
      <c r="B587" s="158"/>
      <c r="C587" s="563"/>
      <c r="D587" s="158"/>
      <c r="E587" s="158"/>
      <c r="F587" s="158"/>
      <c r="H587" s="158"/>
      <c r="J587" s="51"/>
    </row>
    <row r="588" spans="2:10" s="527" customFormat="1" ht="20.25" customHeight="1" x14ac:dyDescent="0.25">
      <c r="B588" s="158"/>
      <c r="C588" s="534" t="s">
        <v>5</v>
      </c>
      <c r="D588" s="526"/>
      <c r="E588" s="158"/>
      <c r="F588" s="158"/>
      <c r="G588" s="158"/>
      <c r="H588" s="158"/>
      <c r="J588" s="51"/>
    </row>
    <row r="589" spans="2:10" s="527" customFormat="1" ht="20.25" customHeight="1" x14ac:dyDescent="0.25">
      <c r="B589" s="530"/>
      <c r="C589" s="596" t="s">
        <v>15</v>
      </c>
      <c r="D589" s="604" t="s">
        <v>64</v>
      </c>
      <c r="E589" s="605"/>
      <c r="F589" s="605"/>
      <c r="G589" s="606"/>
      <c r="H589" s="501"/>
      <c r="J589" s="51"/>
    </row>
    <row r="590" spans="2:10" s="527" customFormat="1" ht="20.25" customHeight="1" x14ac:dyDescent="0.25">
      <c r="B590" s="530"/>
      <c r="C590" s="597"/>
      <c r="D590" s="603" t="s">
        <v>80</v>
      </c>
      <c r="E590" s="603"/>
      <c r="F590" s="603"/>
      <c r="G590" s="603"/>
      <c r="H590" s="501"/>
      <c r="J590" s="51"/>
    </row>
    <row r="591" spans="2:10" s="527" customFormat="1" ht="20.25" customHeight="1" x14ac:dyDescent="0.25">
      <c r="B591" s="530"/>
      <c r="C591" s="598"/>
      <c r="D591" s="604" t="s">
        <v>98</v>
      </c>
      <c r="E591" s="605"/>
      <c r="F591" s="605"/>
      <c r="G591" s="606"/>
      <c r="H591" s="501"/>
      <c r="J591" s="51"/>
    </row>
    <row r="592" spans="2:10" s="527" customFormat="1" ht="22.5" customHeight="1" x14ac:dyDescent="0.25">
      <c r="B592" s="158"/>
      <c r="C592" s="496" t="s">
        <v>12</v>
      </c>
      <c r="D592" s="509">
        <v>4</v>
      </c>
      <c r="E592" s="507"/>
      <c r="F592" s="530"/>
      <c r="G592" s="479"/>
      <c r="H592" s="479"/>
      <c r="J592" s="51"/>
    </row>
    <row r="593" spans="2:10" s="527" customFormat="1" ht="22.5" customHeight="1" x14ac:dyDescent="0.25">
      <c r="B593" s="158"/>
      <c r="C593" s="480" t="s">
        <v>9</v>
      </c>
      <c r="D593" s="510">
        <v>1203</v>
      </c>
      <c r="E593" s="607" t="s">
        <v>16</v>
      </c>
      <c r="F593" s="574"/>
      <c r="G593" s="577">
        <f>D594/D593</f>
        <v>47.610423940149623</v>
      </c>
      <c r="H593" s="479"/>
      <c r="J593" s="51"/>
    </row>
    <row r="594" spans="2:10" s="527" customFormat="1" ht="22.5" x14ac:dyDescent="0.25">
      <c r="B594" s="158"/>
      <c r="C594" s="480" t="s">
        <v>10</v>
      </c>
      <c r="D594" s="510">
        <v>57275.34</v>
      </c>
      <c r="E594" s="608"/>
      <c r="F594" s="576"/>
      <c r="G594" s="578"/>
      <c r="H594" s="479"/>
      <c r="J594" s="51"/>
    </row>
    <row r="595" spans="2:10" s="527" customFormat="1" x14ac:dyDescent="0.25">
      <c r="B595" s="158"/>
      <c r="C595" s="498"/>
      <c r="D595" s="499"/>
      <c r="E595" s="508"/>
      <c r="F595" s="158"/>
      <c r="G595" s="158"/>
      <c r="H595" s="158"/>
      <c r="J595" s="51"/>
    </row>
    <row r="596" spans="2:10" s="527" customFormat="1" ht="20.25" x14ac:dyDescent="0.3">
      <c r="B596" s="158"/>
      <c r="C596" s="497" t="s">
        <v>7</v>
      </c>
      <c r="D596" s="568" t="s">
        <v>99</v>
      </c>
      <c r="E596" s="158"/>
      <c r="F596" s="158"/>
      <c r="G596" s="158"/>
      <c r="H596" s="158"/>
      <c r="J596" s="51"/>
    </row>
    <row r="597" spans="2:10" s="527" customFormat="1" ht="20.25" x14ac:dyDescent="0.3">
      <c r="B597" s="158"/>
      <c r="C597" s="497" t="s">
        <v>11</v>
      </c>
      <c r="D597" s="511">
        <v>65</v>
      </c>
      <c r="E597" s="158"/>
      <c r="F597" s="158"/>
      <c r="G597" s="158"/>
      <c r="H597" s="158"/>
      <c r="J597" s="51"/>
    </row>
    <row r="598" spans="2:10" s="527" customFormat="1" ht="22.5" x14ac:dyDescent="0.3">
      <c r="B598" s="158"/>
      <c r="C598" s="497" t="s">
        <v>13</v>
      </c>
      <c r="D598" s="519" t="s">
        <v>34</v>
      </c>
      <c r="E598" s="502"/>
      <c r="F598" s="158"/>
      <c r="G598" s="158"/>
      <c r="H598" s="158"/>
      <c r="J598" s="51"/>
    </row>
    <row r="599" spans="2:10" s="527" customFormat="1" ht="48" customHeight="1" thickBot="1" x14ac:dyDescent="0.3">
      <c r="B599" s="158"/>
      <c r="C599" s="503"/>
      <c r="D599" s="503"/>
      <c r="E599" s="158"/>
      <c r="F599" s="158"/>
      <c r="G599" s="158"/>
      <c r="H599" s="158"/>
      <c r="J599" s="51"/>
    </row>
    <row r="600" spans="2:10" s="527" customFormat="1" ht="48" customHeight="1" thickBot="1" x14ac:dyDescent="0.3">
      <c r="B600" s="609" t="s">
        <v>17</v>
      </c>
      <c r="C600" s="610"/>
      <c r="D600" s="493" t="s">
        <v>20</v>
      </c>
      <c r="E600" s="611" t="s">
        <v>22</v>
      </c>
      <c r="F600" s="612"/>
      <c r="G600" s="481" t="s">
        <v>21</v>
      </c>
      <c r="H600" s="479"/>
      <c r="J600" s="51"/>
    </row>
    <row r="601" spans="2:10" s="527" customFormat="1" ht="24" customHeight="1" thickBot="1" x14ac:dyDescent="0.3">
      <c r="B601" s="613" t="s">
        <v>35</v>
      </c>
      <c r="C601" s="614"/>
      <c r="D601" s="557">
        <v>50</v>
      </c>
      <c r="E601" s="550">
        <v>4</v>
      </c>
      <c r="F601" s="544" t="s">
        <v>25</v>
      </c>
      <c r="G601" s="549">
        <f>D601*E601</f>
        <v>200</v>
      </c>
      <c r="H601" s="615"/>
      <c r="J601" s="51"/>
    </row>
    <row r="602" spans="2:10" s="527" customFormat="1" ht="24" customHeight="1" thickBot="1" x14ac:dyDescent="0.3">
      <c r="B602" s="616" t="s">
        <v>18</v>
      </c>
      <c r="C602" s="617"/>
      <c r="D602" s="553">
        <v>97.44</v>
      </c>
      <c r="E602" s="551">
        <v>1</v>
      </c>
      <c r="F602" s="545" t="s">
        <v>26</v>
      </c>
      <c r="G602" s="549">
        <f t="shared" ref="G602:G610" si="13">D602*E602</f>
        <v>97.44</v>
      </c>
      <c r="H602" s="615"/>
      <c r="J602" s="51"/>
    </row>
    <row r="603" spans="2:10" s="527" customFormat="1" ht="24" customHeight="1" thickBot="1" x14ac:dyDescent="0.3">
      <c r="B603" s="618" t="s">
        <v>19</v>
      </c>
      <c r="C603" s="619"/>
      <c r="D603" s="556">
        <v>151.63</v>
      </c>
      <c r="E603" s="552">
        <v>1</v>
      </c>
      <c r="F603" s="546" t="s">
        <v>26</v>
      </c>
      <c r="G603" s="549">
        <f t="shared" si="13"/>
        <v>151.63</v>
      </c>
      <c r="H603" s="615"/>
      <c r="J603" s="51"/>
    </row>
    <row r="604" spans="2:10" s="527" customFormat="1" ht="24" customHeight="1" thickBot="1" x14ac:dyDescent="0.3">
      <c r="B604" s="613" t="s">
        <v>28</v>
      </c>
      <c r="C604" s="614"/>
      <c r="D604" s="558">
        <v>731.97</v>
      </c>
      <c r="E604" s="558"/>
      <c r="F604" s="548" t="s">
        <v>25</v>
      </c>
      <c r="G604" s="549">
        <f t="shared" si="13"/>
        <v>0</v>
      </c>
      <c r="H604" s="615"/>
      <c r="J604" s="51"/>
    </row>
    <row r="605" spans="2:10" s="527" customFormat="1" ht="24" customHeight="1" thickBot="1" x14ac:dyDescent="0.3">
      <c r="B605" s="616" t="s">
        <v>33</v>
      </c>
      <c r="C605" s="617"/>
      <c r="D605" s="553">
        <v>652.6</v>
      </c>
      <c r="E605" s="553">
        <v>8</v>
      </c>
      <c r="F605" s="545" t="s">
        <v>25</v>
      </c>
      <c r="G605" s="549">
        <f t="shared" si="13"/>
        <v>5220.8</v>
      </c>
      <c r="H605" s="615"/>
      <c r="J605" s="51"/>
    </row>
    <row r="606" spans="2:10" s="527" customFormat="1" ht="24" customHeight="1" thickBot="1" x14ac:dyDescent="0.3">
      <c r="B606" s="620" t="s">
        <v>27</v>
      </c>
      <c r="C606" s="621"/>
      <c r="D606" s="559">
        <v>526.99</v>
      </c>
      <c r="E606" s="554"/>
      <c r="F606" s="547" t="s">
        <v>25</v>
      </c>
      <c r="G606" s="549">
        <f t="shared" si="13"/>
        <v>0</v>
      </c>
      <c r="H606" s="615"/>
      <c r="J606" s="51"/>
    </row>
    <row r="607" spans="2:10" s="527" customFormat="1" ht="24" customHeight="1" thickBot="1" x14ac:dyDescent="0.3">
      <c r="B607" s="620" t="s">
        <v>29</v>
      </c>
      <c r="C607" s="621"/>
      <c r="D607" s="560">
        <v>5438.99</v>
      </c>
      <c r="E607" s="555">
        <v>4</v>
      </c>
      <c r="F607" s="547" t="s">
        <v>25</v>
      </c>
      <c r="G607" s="549">
        <f t="shared" si="13"/>
        <v>21755.96</v>
      </c>
      <c r="H607" s="615"/>
      <c r="J607" s="51"/>
    </row>
    <row r="608" spans="2:10" s="527" customFormat="1" ht="24" customHeight="1" thickBot="1" x14ac:dyDescent="0.3">
      <c r="B608" s="620" t="s">
        <v>30</v>
      </c>
      <c r="C608" s="621"/>
      <c r="D608" s="560">
        <v>1672.77</v>
      </c>
      <c r="E608" s="555">
        <v>4</v>
      </c>
      <c r="F608" s="547" t="s">
        <v>25</v>
      </c>
      <c r="G608" s="549">
        <f t="shared" si="13"/>
        <v>6691.08</v>
      </c>
      <c r="H608" s="615"/>
      <c r="J608" s="51"/>
    </row>
    <row r="609" spans="2:10" s="527" customFormat="1" ht="24" customHeight="1" thickBot="1" x14ac:dyDescent="0.3">
      <c r="B609" s="620" t="s">
        <v>32</v>
      </c>
      <c r="C609" s="621"/>
      <c r="D609" s="560">
        <v>548.24</v>
      </c>
      <c r="E609" s="555">
        <v>4</v>
      </c>
      <c r="F609" s="547" t="s">
        <v>25</v>
      </c>
      <c r="G609" s="549">
        <f t="shared" si="13"/>
        <v>2192.96</v>
      </c>
      <c r="H609" s="615"/>
      <c r="J609" s="51"/>
    </row>
    <row r="610" spans="2:10" s="527" customFormat="1" ht="24" thickBot="1" x14ac:dyDescent="0.3">
      <c r="B610" s="618" t="s">
        <v>31</v>
      </c>
      <c r="C610" s="619"/>
      <c r="D610" s="561">
        <v>340.74</v>
      </c>
      <c r="E610" s="556">
        <v>40</v>
      </c>
      <c r="F610" s="546" t="s">
        <v>25</v>
      </c>
      <c r="G610" s="549">
        <f t="shared" si="13"/>
        <v>13629.6</v>
      </c>
      <c r="H610" s="615"/>
      <c r="J610" s="51"/>
    </row>
    <row r="611" spans="2:10" s="527" customFormat="1" x14ac:dyDescent="0.25">
      <c r="B611" s="158"/>
      <c r="C611" s="482"/>
      <c r="D611" s="482"/>
      <c r="E611" s="483"/>
      <c r="F611" s="483"/>
      <c r="G611" s="158"/>
      <c r="H611" s="504"/>
      <c r="J611" s="51"/>
    </row>
    <row r="612" spans="2:10" s="527" customFormat="1" ht="25.5" x14ac:dyDescent="0.25">
      <c r="C612" s="534" t="s">
        <v>14</v>
      </c>
      <c r="D612" s="526"/>
      <c r="G612" s="525"/>
      <c r="H612" s="158"/>
      <c r="J612" s="51"/>
    </row>
    <row r="613" spans="2:10" s="527" customFormat="1" ht="20.25" x14ac:dyDescent="0.25">
      <c r="C613" s="570" t="s">
        <v>6</v>
      </c>
      <c r="D613" s="564" t="s">
        <v>0</v>
      </c>
      <c r="E613" s="529">
        <f>IF(G601&gt;0, ROUND((G601+D594)/D594,2), 0)</f>
        <v>1</v>
      </c>
      <c r="F613" s="529"/>
      <c r="G613" s="530"/>
      <c r="J613" s="51"/>
    </row>
    <row r="614" spans="2:10" s="527" customFormat="1" x14ac:dyDescent="0.25">
      <c r="C614" s="570"/>
      <c r="D614" s="564" t="s">
        <v>1</v>
      </c>
      <c r="E614" s="529">
        <f>IF(SUM(G602:G603)&gt;0,ROUND((G602+G603+D594)/D594,2),0)</f>
        <v>1</v>
      </c>
      <c r="F614" s="529"/>
      <c r="G614" s="531"/>
      <c r="H614" s="505"/>
      <c r="J614" s="51"/>
    </row>
    <row r="615" spans="2:10" s="527" customFormat="1" x14ac:dyDescent="0.25">
      <c r="C615" s="570"/>
      <c r="D615" s="564" t="s">
        <v>2</v>
      </c>
      <c r="E615" s="529">
        <f>IF(G604&gt;0,ROUND((G604+D594)/D594,2),0)</f>
        <v>0</v>
      </c>
      <c r="F615" s="532"/>
      <c r="G615" s="531"/>
      <c r="H615" s="158"/>
      <c r="J615" s="51"/>
    </row>
    <row r="616" spans="2:10" s="527" customFormat="1" x14ac:dyDescent="0.25">
      <c r="C616" s="570"/>
      <c r="D616" s="533" t="s">
        <v>3</v>
      </c>
      <c r="E616" s="540">
        <f>IF(SUM(G605:G610)&gt;0,ROUND((SUM(G605:G610)+D594)/D594,2),0)</f>
        <v>1.86</v>
      </c>
      <c r="F616" s="530"/>
      <c r="G616" s="531"/>
      <c r="H616" s="158"/>
      <c r="J616" s="51"/>
    </row>
    <row r="617" spans="2:10" s="527" customFormat="1" ht="25.5" x14ac:dyDescent="0.25">
      <c r="D617" s="541" t="s">
        <v>4</v>
      </c>
      <c r="E617" s="542">
        <f>SUM(E613:E616)-IF(VALUE(COUNTIF(E613:E616,"&gt;0"))=4,3,0)-IF(VALUE(COUNTIF(E613:E616,"&gt;0"))=3,2,0)-IF(VALUE(COUNTIF(E613:E616,"&gt;0"))=2,1,0)</f>
        <v>1.8600000000000003</v>
      </c>
      <c r="F617" s="539"/>
      <c r="G617" s="525"/>
      <c r="H617" s="158"/>
      <c r="J617" s="51"/>
    </row>
    <row r="618" spans="2:10" s="527" customFormat="1" x14ac:dyDescent="0.25">
      <c r="E618" s="535"/>
      <c r="G618" s="525"/>
      <c r="H618" s="158"/>
      <c r="J618" s="51"/>
    </row>
    <row r="619" spans="2:10" s="527" customFormat="1" ht="25.5" x14ac:dyDescent="0.35">
      <c r="B619" s="538"/>
      <c r="C619" s="536" t="s">
        <v>23</v>
      </c>
      <c r="D619" s="571">
        <f>E617*D594</f>
        <v>106532.13240000002</v>
      </c>
      <c r="E619" s="571"/>
      <c r="G619" s="525"/>
      <c r="H619" s="158"/>
      <c r="J619" s="51"/>
    </row>
    <row r="620" spans="2:10" s="527" customFormat="1" ht="20.25" x14ac:dyDescent="0.3">
      <c r="C620" s="537" t="s">
        <v>8</v>
      </c>
      <c r="D620" s="572">
        <f>D619/D593</f>
        <v>88.555388528678321</v>
      </c>
      <c r="E620" s="572"/>
      <c r="H620" s="506"/>
      <c r="J620" s="51"/>
    </row>
    <row r="621" spans="2:10" s="527" customFormat="1" x14ac:dyDescent="0.3">
      <c r="C621" s="537"/>
      <c r="D621" s="562"/>
      <c r="E621" s="562"/>
      <c r="H621" s="525"/>
      <c r="J621" s="51"/>
    </row>
    <row r="622" spans="2:10" s="527" customFormat="1" x14ac:dyDescent="0.25">
      <c r="G622" s="525"/>
      <c r="H622" s="525"/>
      <c r="J622" s="51"/>
    </row>
    <row r="623" spans="2:10" s="527" customFormat="1" x14ac:dyDescent="0.25">
      <c r="G623" s="525"/>
      <c r="H623" s="525"/>
      <c r="J623" s="51"/>
    </row>
    <row r="624" spans="2:10" s="527" customFormat="1" x14ac:dyDescent="0.25">
      <c r="G624" s="525"/>
      <c r="H624" s="525"/>
      <c r="J624" s="51"/>
    </row>
    <row r="625" spans="2:10" s="527" customFormat="1" x14ac:dyDescent="0.25">
      <c r="G625" s="525"/>
      <c r="H625" s="525"/>
      <c r="J625" s="51"/>
    </row>
    <row r="626" spans="2:10" s="527" customFormat="1" x14ac:dyDescent="0.25">
      <c r="G626" s="525"/>
      <c r="H626" s="525"/>
      <c r="J626" s="51"/>
    </row>
    <row r="627" spans="2:10" s="527" customFormat="1" x14ac:dyDescent="0.25">
      <c r="G627" s="525"/>
      <c r="H627" s="525"/>
      <c r="J627" s="51"/>
    </row>
    <row r="628" spans="2:10" x14ac:dyDescent="0.25">
      <c r="B628" s="211"/>
      <c r="C628" s="211"/>
      <c r="D628" s="211"/>
      <c r="E628" s="211"/>
      <c r="F628" s="211"/>
      <c r="G628" s="210"/>
      <c r="H628" s="210"/>
    </row>
    <row r="629" spans="2:10" x14ac:dyDescent="0.25">
      <c r="B629" s="211"/>
      <c r="C629" s="211"/>
      <c r="D629" s="211"/>
      <c r="E629" s="211"/>
      <c r="F629" s="211"/>
      <c r="G629" s="210"/>
      <c r="H629" s="210"/>
    </row>
    <row r="630" spans="2:10" ht="60.75" x14ac:dyDescent="0.8">
      <c r="B630" s="594" t="s">
        <v>50</v>
      </c>
      <c r="C630" s="594"/>
      <c r="D630" s="594"/>
      <c r="E630" s="594"/>
      <c r="F630" s="594"/>
      <c r="G630" s="594"/>
      <c r="H630" s="594"/>
    </row>
    <row r="631" spans="2:10" ht="20.25" x14ac:dyDescent="0.25">
      <c r="B631" s="595" t="s">
        <v>36</v>
      </c>
      <c r="C631" s="595"/>
      <c r="D631" s="595"/>
      <c r="E631" s="595"/>
      <c r="F631" s="595"/>
      <c r="G631" s="595"/>
      <c r="H631" s="212"/>
    </row>
    <row r="632" spans="2:10" ht="20.25" x14ac:dyDescent="0.25">
      <c r="B632" s="158"/>
      <c r="C632" s="233"/>
      <c r="D632" s="158"/>
      <c r="E632" s="158"/>
      <c r="F632" s="158"/>
      <c r="G632" s="219"/>
      <c r="H632" s="158"/>
      <c r="I632" s="219"/>
    </row>
    <row r="633" spans="2:10" ht="25.5" x14ac:dyDescent="0.25">
      <c r="B633" s="158"/>
      <c r="C633" s="221" t="s">
        <v>5</v>
      </c>
      <c r="D633" s="218"/>
      <c r="E633" s="158"/>
      <c r="F633" s="158"/>
      <c r="G633" s="158"/>
      <c r="H633" s="158"/>
      <c r="I633" s="219"/>
    </row>
    <row r="634" spans="2:10" ht="20.25" x14ac:dyDescent="0.25">
      <c r="B634" s="220"/>
      <c r="C634" s="596" t="s">
        <v>15</v>
      </c>
      <c r="D634" s="604" t="s">
        <v>64</v>
      </c>
      <c r="E634" s="605"/>
      <c r="F634" s="605"/>
      <c r="G634" s="606"/>
      <c r="H634" s="234"/>
    </row>
    <row r="635" spans="2:10" ht="20.25" customHeight="1" x14ac:dyDescent="0.25">
      <c r="B635" s="220"/>
      <c r="C635" s="597"/>
      <c r="D635" s="603" t="s">
        <v>80</v>
      </c>
      <c r="E635" s="603"/>
      <c r="F635" s="603"/>
      <c r="G635" s="603"/>
      <c r="H635" s="234"/>
    </row>
    <row r="636" spans="2:10" ht="20.25" x14ac:dyDescent="0.25">
      <c r="B636" s="220"/>
      <c r="C636" s="598"/>
      <c r="D636" s="602" t="s">
        <v>100</v>
      </c>
      <c r="E636" s="602"/>
      <c r="F636" s="602"/>
      <c r="G636" s="602"/>
      <c r="H636" s="234"/>
    </row>
    <row r="637" spans="2:10" x14ac:dyDescent="0.25">
      <c r="B637" s="158"/>
      <c r="C637" s="229" t="s">
        <v>12</v>
      </c>
      <c r="D637" s="242">
        <v>4.2</v>
      </c>
      <c r="E637" s="240"/>
      <c r="F637" s="220"/>
      <c r="G637" s="212"/>
      <c r="H637" s="212"/>
    </row>
    <row r="638" spans="2:10" ht="22.5" x14ac:dyDescent="0.25">
      <c r="B638" s="158"/>
      <c r="C638" s="213" t="s">
        <v>9</v>
      </c>
      <c r="D638" s="243">
        <v>975</v>
      </c>
      <c r="E638" s="573" t="s">
        <v>16</v>
      </c>
      <c r="F638" s="574"/>
      <c r="G638" s="577">
        <f>D639/D638</f>
        <v>82.369764102564105</v>
      </c>
      <c r="H638" s="212"/>
    </row>
    <row r="639" spans="2:10" ht="22.5" x14ac:dyDescent="0.25">
      <c r="B639" s="158"/>
      <c r="C639" s="213" t="s">
        <v>10</v>
      </c>
      <c r="D639" s="243">
        <v>80310.52</v>
      </c>
      <c r="E639" s="575"/>
      <c r="F639" s="576"/>
      <c r="G639" s="578"/>
      <c r="H639" s="212"/>
    </row>
    <row r="640" spans="2:10" x14ac:dyDescent="0.25">
      <c r="B640" s="158"/>
      <c r="C640" s="231"/>
      <c r="D640" s="232"/>
      <c r="E640" s="241"/>
      <c r="F640" s="158"/>
      <c r="G640" s="158"/>
      <c r="H640" s="158"/>
      <c r="I640" s="219"/>
    </row>
    <row r="641" spans="2:9" ht="20.25" x14ac:dyDescent="0.3">
      <c r="B641" s="158"/>
      <c r="C641" s="230" t="s">
        <v>7</v>
      </c>
      <c r="D641" s="568" t="s">
        <v>79</v>
      </c>
      <c r="E641" s="158"/>
      <c r="F641" s="158"/>
      <c r="G641" s="158"/>
      <c r="H641" s="158"/>
      <c r="I641" s="219"/>
    </row>
    <row r="642" spans="2:9" ht="20.25" x14ac:dyDescent="0.3">
      <c r="B642" s="158"/>
      <c r="C642" s="230" t="s">
        <v>11</v>
      </c>
      <c r="D642" s="244">
        <v>65</v>
      </c>
      <c r="E642" s="158"/>
      <c r="F642" s="158"/>
      <c r="G642" s="158"/>
      <c r="H642" s="158"/>
      <c r="I642" s="219"/>
    </row>
    <row r="643" spans="2:9" ht="22.5" x14ac:dyDescent="0.3">
      <c r="B643" s="158"/>
      <c r="C643" s="230" t="s">
        <v>13</v>
      </c>
      <c r="D643" s="519" t="s">
        <v>34</v>
      </c>
      <c r="E643" s="235"/>
      <c r="F643" s="158"/>
      <c r="G643" s="158"/>
      <c r="H643" s="158"/>
      <c r="I643" s="219"/>
    </row>
    <row r="644" spans="2:9" ht="21" thickBot="1" x14ac:dyDescent="0.3">
      <c r="B644" s="158"/>
      <c r="C644" s="236"/>
      <c r="D644" s="236"/>
      <c r="E644" s="158"/>
      <c r="F644" s="158"/>
      <c r="G644" s="158"/>
      <c r="H644" s="158"/>
      <c r="I644" s="219"/>
    </row>
    <row r="645" spans="2:9" ht="48" thickBot="1" x14ac:dyDescent="0.3">
      <c r="B645" s="579" t="s">
        <v>17</v>
      </c>
      <c r="C645" s="580"/>
      <c r="D645" s="226" t="s">
        <v>20</v>
      </c>
      <c r="E645" s="581" t="s">
        <v>22</v>
      </c>
      <c r="F645" s="582"/>
      <c r="G645" s="214" t="s">
        <v>21</v>
      </c>
      <c r="H645" s="212"/>
    </row>
    <row r="646" spans="2:9" ht="24" thickBot="1" x14ac:dyDescent="0.3">
      <c r="B646" s="583" t="s">
        <v>35</v>
      </c>
      <c r="C646" s="584"/>
      <c r="D646" s="252">
        <v>50</v>
      </c>
      <c r="E646" s="245">
        <v>4.2</v>
      </c>
      <c r="F646" s="222" t="s">
        <v>25</v>
      </c>
      <c r="G646" s="228">
        <f>D646*E646</f>
        <v>210</v>
      </c>
      <c r="H646" s="585"/>
    </row>
    <row r="647" spans="2:9" ht="24" thickBot="1" x14ac:dyDescent="0.3">
      <c r="B647" s="586" t="s">
        <v>18</v>
      </c>
      <c r="C647" s="587"/>
      <c r="D647" s="248">
        <v>97.44</v>
      </c>
      <c r="E647" s="246">
        <v>1</v>
      </c>
      <c r="F647" s="223" t="s">
        <v>26</v>
      </c>
      <c r="G647" s="549">
        <f t="shared" ref="G647:G655" si="14">D647*E647</f>
        <v>97.44</v>
      </c>
      <c r="H647" s="585"/>
    </row>
    <row r="648" spans="2:9" ht="24" thickBot="1" x14ac:dyDescent="0.3">
      <c r="B648" s="588" t="s">
        <v>19</v>
      </c>
      <c r="C648" s="589"/>
      <c r="D648" s="251">
        <v>151.63</v>
      </c>
      <c r="E648" s="247">
        <v>1</v>
      </c>
      <c r="F648" s="224" t="s">
        <v>26</v>
      </c>
      <c r="G648" s="549">
        <f t="shared" si="14"/>
        <v>151.63</v>
      </c>
      <c r="H648" s="585"/>
    </row>
    <row r="649" spans="2:9" ht="24" thickBot="1" x14ac:dyDescent="0.3">
      <c r="B649" s="590" t="s">
        <v>28</v>
      </c>
      <c r="C649" s="591"/>
      <c r="D649" s="253">
        <v>731.97</v>
      </c>
      <c r="E649" s="253"/>
      <c r="F649" s="227" t="s">
        <v>25</v>
      </c>
      <c r="G649" s="549">
        <f t="shared" si="14"/>
        <v>0</v>
      </c>
      <c r="H649" s="585"/>
    </row>
    <row r="650" spans="2:9" ht="24" thickBot="1" x14ac:dyDescent="0.3">
      <c r="B650" s="586" t="s">
        <v>33</v>
      </c>
      <c r="C650" s="587"/>
      <c r="D650" s="248">
        <v>652.6</v>
      </c>
      <c r="E650" s="248">
        <v>8.4</v>
      </c>
      <c r="F650" s="223" t="s">
        <v>25</v>
      </c>
      <c r="G650" s="549">
        <f t="shared" si="14"/>
        <v>5481.84</v>
      </c>
      <c r="H650" s="585"/>
    </row>
    <row r="651" spans="2:9" ht="24" thickBot="1" x14ac:dyDescent="0.3">
      <c r="B651" s="592" t="s">
        <v>27</v>
      </c>
      <c r="C651" s="593"/>
      <c r="D651" s="254">
        <v>526.99</v>
      </c>
      <c r="E651" s="249"/>
      <c r="F651" s="225" t="s">
        <v>25</v>
      </c>
      <c r="G651" s="549">
        <f t="shared" si="14"/>
        <v>0</v>
      </c>
      <c r="H651" s="585"/>
    </row>
    <row r="652" spans="2:9" ht="24" thickBot="1" x14ac:dyDescent="0.3">
      <c r="B652" s="592" t="s">
        <v>29</v>
      </c>
      <c r="C652" s="593"/>
      <c r="D652" s="255">
        <v>5438.99</v>
      </c>
      <c r="E652" s="250">
        <v>4.2</v>
      </c>
      <c r="F652" s="225" t="s">
        <v>25</v>
      </c>
      <c r="G652" s="549">
        <f t="shared" si="14"/>
        <v>22843.758000000002</v>
      </c>
      <c r="H652" s="585"/>
    </row>
    <row r="653" spans="2:9" ht="24" thickBot="1" x14ac:dyDescent="0.3">
      <c r="B653" s="592" t="s">
        <v>30</v>
      </c>
      <c r="C653" s="593"/>
      <c r="D653" s="255">
        <v>1672.77</v>
      </c>
      <c r="E653" s="250">
        <v>4.2</v>
      </c>
      <c r="F653" s="225" t="s">
        <v>25</v>
      </c>
      <c r="G653" s="549">
        <f t="shared" si="14"/>
        <v>7025.634</v>
      </c>
      <c r="H653" s="585"/>
    </row>
    <row r="654" spans="2:9" ht="24" thickBot="1" x14ac:dyDescent="0.3">
      <c r="B654" s="592" t="s">
        <v>32</v>
      </c>
      <c r="C654" s="593"/>
      <c r="D654" s="255">
        <v>548.24</v>
      </c>
      <c r="E654" s="250">
        <v>4.2</v>
      </c>
      <c r="F654" s="225" t="s">
        <v>25</v>
      </c>
      <c r="G654" s="549">
        <f t="shared" si="14"/>
        <v>2302.6080000000002</v>
      </c>
      <c r="H654" s="585"/>
    </row>
    <row r="655" spans="2:9" ht="24" thickBot="1" x14ac:dyDescent="0.3">
      <c r="B655" s="588" t="s">
        <v>31</v>
      </c>
      <c r="C655" s="589"/>
      <c r="D655" s="256">
        <v>340.74</v>
      </c>
      <c r="E655" s="251">
        <v>42</v>
      </c>
      <c r="F655" s="224" t="s">
        <v>25</v>
      </c>
      <c r="G655" s="549">
        <f t="shared" si="14"/>
        <v>14311.08</v>
      </c>
      <c r="H655" s="585"/>
    </row>
    <row r="656" spans="2:9" x14ac:dyDescent="0.25">
      <c r="B656" s="158"/>
      <c r="C656" s="215"/>
      <c r="D656" s="215"/>
      <c r="E656" s="216"/>
      <c r="F656" s="216"/>
      <c r="G656" s="158"/>
      <c r="H656" s="237"/>
      <c r="I656" s="219"/>
    </row>
    <row r="657" spans="2:9" ht="25.5" x14ac:dyDescent="0.25">
      <c r="B657" s="527"/>
      <c r="C657" s="534" t="s">
        <v>14</v>
      </c>
      <c r="D657" s="526"/>
      <c r="E657" s="527"/>
      <c r="F657" s="527"/>
      <c r="G657" s="525"/>
      <c r="H657" s="158"/>
      <c r="I657" s="219"/>
    </row>
    <row r="658" spans="2:9" ht="20.25" x14ac:dyDescent="0.25">
      <c r="B658" s="527"/>
      <c r="C658" s="570" t="s">
        <v>6</v>
      </c>
      <c r="D658" s="528" t="s">
        <v>0</v>
      </c>
      <c r="E658" s="529">
        <f>IF(G646&gt;0, ROUND((G646+D639)/D639,2), 0)</f>
        <v>1</v>
      </c>
      <c r="F658" s="529"/>
      <c r="G658" s="530"/>
      <c r="H658" s="219"/>
      <c r="I658" s="219"/>
    </row>
    <row r="659" spans="2:9" x14ac:dyDescent="0.25">
      <c r="B659" s="527"/>
      <c r="C659" s="570"/>
      <c r="D659" s="528" t="s">
        <v>1</v>
      </c>
      <c r="E659" s="529">
        <f>IF(SUM(G647:G648)&gt;0,ROUND((G647+G648+D639)/D639,2),0)</f>
        <v>1</v>
      </c>
      <c r="F659" s="529"/>
      <c r="G659" s="531"/>
      <c r="H659" s="238"/>
      <c r="I659" s="219"/>
    </row>
    <row r="660" spans="2:9" x14ac:dyDescent="0.25">
      <c r="B660" s="527"/>
      <c r="C660" s="570"/>
      <c r="D660" s="528" t="s">
        <v>2</v>
      </c>
      <c r="E660" s="529">
        <f>IF(G649&gt;0,ROUND((G649+D639)/D639,2),0)</f>
        <v>0</v>
      </c>
      <c r="F660" s="532"/>
      <c r="G660" s="531"/>
      <c r="H660" s="158"/>
      <c r="I660" s="219"/>
    </row>
    <row r="661" spans="2:9" x14ac:dyDescent="0.25">
      <c r="B661" s="527"/>
      <c r="C661" s="570"/>
      <c r="D661" s="533" t="s">
        <v>3</v>
      </c>
      <c r="E661" s="540">
        <f>IF(SUM(G650:G655)&gt;0,ROUND((SUM(G650:G655)+D639)/D639,2),0)</f>
        <v>1.65</v>
      </c>
      <c r="F661" s="530"/>
      <c r="G661" s="531"/>
      <c r="H661" s="158"/>
      <c r="I661" s="219"/>
    </row>
    <row r="662" spans="2:9" ht="25.5" x14ac:dyDescent="0.25">
      <c r="B662" s="527"/>
      <c r="C662" s="527"/>
      <c r="D662" s="541" t="s">
        <v>4</v>
      </c>
      <c r="E662" s="542">
        <f>SUM(E658:E661)-IF(VALUE(COUNTIF(E658:E661,"&gt;0"))=4,3,0)-IF(VALUE(COUNTIF(E658:E661,"&gt;0"))=3,2,0)-IF(VALUE(COUNTIF(E658:E661,"&gt;0"))=2,1,0)</f>
        <v>1.65</v>
      </c>
      <c r="F662" s="539"/>
      <c r="G662" s="525"/>
      <c r="H662" s="158"/>
      <c r="I662" s="219"/>
    </row>
    <row r="663" spans="2:9" x14ac:dyDescent="0.25">
      <c r="B663" s="527"/>
      <c r="C663" s="527"/>
      <c r="D663" s="527"/>
      <c r="E663" s="535"/>
      <c r="F663" s="527"/>
      <c r="G663" s="525"/>
      <c r="H663" s="158"/>
      <c r="I663" s="219"/>
    </row>
    <row r="664" spans="2:9" ht="25.5" x14ac:dyDescent="0.35">
      <c r="B664" s="538"/>
      <c r="C664" s="536" t="s">
        <v>23</v>
      </c>
      <c r="D664" s="571">
        <f>E662*D639</f>
        <v>132512.35800000001</v>
      </c>
      <c r="E664" s="571"/>
      <c r="F664" s="527"/>
      <c r="G664" s="525"/>
      <c r="H664" s="158"/>
      <c r="I664" s="219"/>
    </row>
    <row r="665" spans="2:9" ht="20.25" x14ac:dyDescent="0.3">
      <c r="B665" s="527"/>
      <c r="C665" s="537" t="s">
        <v>8</v>
      </c>
      <c r="D665" s="572">
        <f>D664/D638</f>
        <v>135.91011076923078</v>
      </c>
      <c r="E665" s="572"/>
      <c r="F665" s="527"/>
      <c r="G665" s="527"/>
      <c r="H665" s="239"/>
      <c r="I665" s="219"/>
    </row>
    <row r="666" spans="2:9" x14ac:dyDescent="0.3">
      <c r="B666" s="527"/>
      <c r="C666" s="537"/>
      <c r="D666" s="543"/>
      <c r="E666" s="543"/>
      <c r="F666" s="527"/>
      <c r="G666" s="527"/>
      <c r="H666" s="217"/>
      <c r="I666" s="219"/>
    </row>
    <row r="667" spans="2:9" x14ac:dyDescent="0.25">
      <c r="B667" s="211"/>
      <c r="C667" s="211"/>
      <c r="D667" s="211"/>
      <c r="E667" s="211"/>
      <c r="F667" s="211"/>
      <c r="G667" s="210"/>
      <c r="H667" s="210"/>
    </row>
    <row r="668" spans="2:9" x14ac:dyDescent="0.25">
      <c r="B668" s="211"/>
      <c r="C668" s="211"/>
      <c r="D668" s="211"/>
      <c r="E668" s="211"/>
      <c r="F668" s="211"/>
      <c r="G668" s="210"/>
      <c r="H668" s="210"/>
    </row>
    <row r="669" spans="2:9" x14ac:dyDescent="0.25">
      <c r="B669" s="211"/>
      <c r="C669" s="211"/>
      <c r="D669" s="211"/>
      <c r="E669" s="211"/>
      <c r="F669" s="211"/>
      <c r="G669" s="210"/>
      <c r="H669" s="210"/>
    </row>
    <row r="670" spans="2:9" x14ac:dyDescent="0.25">
      <c r="B670" s="211"/>
      <c r="C670" s="211"/>
      <c r="D670" s="211"/>
      <c r="E670" s="211"/>
      <c r="F670" s="211"/>
      <c r="G670" s="210"/>
      <c r="H670" s="210"/>
    </row>
    <row r="671" spans="2:9" x14ac:dyDescent="0.25">
      <c r="B671" s="211"/>
      <c r="C671" s="211"/>
      <c r="D671" s="211"/>
      <c r="E671" s="211"/>
      <c r="F671" s="211"/>
      <c r="G671" s="210"/>
      <c r="H671" s="210"/>
    </row>
    <row r="672" spans="2:9" x14ac:dyDescent="0.25">
      <c r="B672" s="211"/>
      <c r="C672" s="211"/>
      <c r="D672" s="211"/>
      <c r="E672" s="211"/>
      <c r="F672" s="211"/>
      <c r="G672" s="210"/>
      <c r="H672" s="210"/>
    </row>
    <row r="673" spans="2:9" x14ac:dyDescent="0.25">
      <c r="B673" s="211"/>
      <c r="C673" s="211"/>
      <c r="D673" s="211"/>
      <c r="E673" s="211"/>
      <c r="F673" s="211"/>
      <c r="G673" s="210"/>
      <c r="H673" s="210"/>
    </row>
    <row r="674" spans="2:9" x14ac:dyDescent="0.25">
      <c r="B674" s="211"/>
      <c r="C674" s="211"/>
      <c r="D674" s="211"/>
      <c r="E674" s="211"/>
      <c r="F674" s="211"/>
      <c r="G674" s="210"/>
      <c r="H674" s="210"/>
    </row>
    <row r="675" spans="2:9" ht="60.75" x14ac:dyDescent="0.8">
      <c r="B675" s="594" t="s">
        <v>51</v>
      </c>
      <c r="C675" s="594"/>
      <c r="D675" s="594"/>
      <c r="E675" s="594"/>
      <c r="F675" s="594"/>
      <c r="G675" s="594"/>
      <c r="H675" s="594"/>
    </row>
    <row r="676" spans="2:9" ht="20.25" x14ac:dyDescent="0.25">
      <c r="B676" s="595" t="s">
        <v>36</v>
      </c>
      <c r="C676" s="595"/>
      <c r="D676" s="595"/>
      <c r="E676" s="595"/>
      <c r="F676" s="595"/>
      <c r="G676" s="595"/>
      <c r="H676" s="212"/>
    </row>
    <row r="677" spans="2:9" ht="20.25" x14ac:dyDescent="0.25">
      <c r="B677" s="158"/>
      <c r="C677" s="233"/>
      <c r="D677" s="158"/>
      <c r="E677" s="158"/>
      <c r="F677" s="158"/>
      <c r="G677" s="219"/>
      <c r="H677" s="158"/>
      <c r="I677" s="219"/>
    </row>
    <row r="678" spans="2:9" ht="25.5" x14ac:dyDescent="0.25">
      <c r="B678" s="158"/>
      <c r="C678" s="221" t="s">
        <v>5</v>
      </c>
      <c r="D678" s="218"/>
      <c r="E678" s="158"/>
      <c r="F678" s="158"/>
      <c r="G678" s="158"/>
      <c r="H678" s="158"/>
      <c r="I678" s="219"/>
    </row>
    <row r="679" spans="2:9" ht="20.25" x14ac:dyDescent="0.25">
      <c r="B679" s="220"/>
      <c r="C679" s="596" t="s">
        <v>15</v>
      </c>
      <c r="D679" s="604" t="s">
        <v>64</v>
      </c>
      <c r="E679" s="605"/>
      <c r="F679" s="605"/>
      <c r="G679" s="606"/>
      <c r="H679" s="234"/>
    </row>
    <row r="680" spans="2:9" ht="20.25" customHeight="1" x14ac:dyDescent="0.25">
      <c r="B680" s="220"/>
      <c r="C680" s="597"/>
      <c r="D680" s="603" t="s">
        <v>80</v>
      </c>
      <c r="E680" s="603"/>
      <c r="F680" s="603"/>
      <c r="G680" s="603"/>
      <c r="H680" s="234"/>
    </row>
    <row r="681" spans="2:9" ht="20.25" x14ac:dyDescent="0.25">
      <c r="B681" s="220"/>
      <c r="C681" s="598"/>
      <c r="D681" s="602" t="s">
        <v>101</v>
      </c>
      <c r="E681" s="602"/>
      <c r="F681" s="602"/>
      <c r="G681" s="602"/>
      <c r="H681" s="234"/>
    </row>
    <row r="682" spans="2:9" x14ac:dyDescent="0.25">
      <c r="B682" s="158"/>
      <c r="C682" s="229" t="s">
        <v>12</v>
      </c>
      <c r="D682" s="242">
        <v>5</v>
      </c>
      <c r="E682" s="240"/>
      <c r="F682" s="220"/>
      <c r="G682" s="212"/>
      <c r="H682" s="212"/>
    </row>
    <row r="683" spans="2:9" ht="22.5" x14ac:dyDescent="0.25">
      <c r="B683" s="158"/>
      <c r="C683" s="213" t="s">
        <v>9</v>
      </c>
      <c r="D683" s="243">
        <v>1222</v>
      </c>
      <c r="E683" s="573" t="s">
        <v>16</v>
      </c>
      <c r="F683" s="574"/>
      <c r="G683" s="577">
        <f>D684/D683</f>
        <v>83.072078559738131</v>
      </c>
      <c r="H683" s="212"/>
    </row>
    <row r="684" spans="2:9" ht="22.5" x14ac:dyDescent="0.25">
      <c r="B684" s="158"/>
      <c r="C684" s="213" t="s">
        <v>10</v>
      </c>
      <c r="D684" s="243">
        <v>101514.08</v>
      </c>
      <c r="E684" s="575"/>
      <c r="F684" s="576"/>
      <c r="G684" s="578"/>
      <c r="H684" s="212"/>
    </row>
    <row r="685" spans="2:9" x14ac:dyDescent="0.25">
      <c r="B685" s="158"/>
      <c r="C685" s="231"/>
      <c r="D685" s="232"/>
      <c r="E685" s="241"/>
      <c r="F685" s="158"/>
      <c r="G685" s="158"/>
      <c r="H685" s="158"/>
      <c r="I685" s="219"/>
    </row>
    <row r="686" spans="2:9" ht="20.25" x14ac:dyDescent="0.3">
      <c r="B686" s="158"/>
      <c r="C686" s="230" t="s">
        <v>7</v>
      </c>
      <c r="D686" s="568" t="s">
        <v>79</v>
      </c>
      <c r="E686" s="158"/>
      <c r="F686" s="158"/>
      <c r="G686" s="158"/>
      <c r="H686" s="158"/>
      <c r="I686" s="219"/>
    </row>
    <row r="687" spans="2:9" ht="20.25" x14ac:dyDescent="0.3">
      <c r="B687" s="158"/>
      <c r="C687" s="230" t="s">
        <v>11</v>
      </c>
      <c r="D687" s="244">
        <v>65</v>
      </c>
      <c r="E687" s="158"/>
      <c r="F687" s="158"/>
      <c r="G687" s="158"/>
      <c r="H687" s="158"/>
      <c r="I687" s="219"/>
    </row>
    <row r="688" spans="2:9" ht="22.5" x14ac:dyDescent="0.3">
      <c r="B688" s="158"/>
      <c r="C688" s="230" t="s">
        <v>13</v>
      </c>
      <c r="D688" s="519" t="s">
        <v>34</v>
      </c>
      <c r="E688" s="235"/>
      <c r="F688" s="158"/>
      <c r="G688" s="158"/>
      <c r="H688" s="158"/>
      <c r="I688" s="219"/>
    </row>
    <row r="689" spans="2:9" ht="21" thickBot="1" x14ac:dyDescent="0.3">
      <c r="B689" s="158"/>
      <c r="C689" s="236"/>
      <c r="D689" s="236"/>
      <c r="E689" s="158"/>
      <c r="F689" s="158"/>
      <c r="G689" s="158"/>
      <c r="H689" s="158"/>
      <c r="I689" s="219"/>
    </row>
    <row r="690" spans="2:9" ht="48" thickBot="1" x14ac:dyDescent="0.3">
      <c r="B690" s="579" t="s">
        <v>17</v>
      </c>
      <c r="C690" s="580"/>
      <c r="D690" s="226" t="s">
        <v>20</v>
      </c>
      <c r="E690" s="581" t="s">
        <v>22</v>
      </c>
      <c r="F690" s="582"/>
      <c r="G690" s="214" t="s">
        <v>21</v>
      </c>
      <c r="H690" s="212"/>
    </row>
    <row r="691" spans="2:9" ht="24" thickBot="1" x14ac:dyDescent="0.3">
      <c r="B691" s="583" t="s">
        <v>35</v>
      </c>
      <c r="C691" s="584"/>
      <c r="D691" s="252">
        <v>50</v>
      </c>
      <c r="E691" s="245">
        <v>5</v>
      </c>
      <c r="F691" s="222" t="s">
        <v>25</v>
      </c>
      <c r="G691" s="228">
        <f>D691*E691</f>
        <v>250</v>
      </c>
      <c r="H691" s="585"/>
    </row>
    <row r="692" spans="2:9" ht="24" thickBot="1" x14ac:dyDescent="0.3">
      <c r="B692" s="586" t="s">
        <v>18</v>
      </c>
      <c r="C692" s="587"/>
      <c r="D692" s="248">
        <v>97.44</v>
      </c>
      <c r="E692" s="246">
        <v>1.2</v>
      </c>
      <c r="F692" s="223" t="s">
        <v>26</v>
      </c>
      <c r="G692" s="549">
        <f t="shared" ref="G692:G700" si="15">D692*E692</f>
        <v>116.928</v>
      </c>
      <c r="H692" s="585"/>
    </row>
    <row r="693" spans="2:9" ht="24" thickBot="1" x14ac:dyDescent="0.3">
      <c r="B693" s="588" t="s">
        <v>19</v>
      </c>
      <c r="C693" s="589"/>
      <c r="D693" s="251">
        <v>151.63</v>
      </c>
      <c r="E693" s="247">
        <v>1.2</v>
      </c>
      <c r="F693" s="224" t="s">
        <v>26</v>
      </c>
      <c r="G693" s="549">
        <f t="shared" si="15"/>
        <v>181.95599999999999</v>
      </c>
      <c r="H693" s="585"/>
    </row>
    <row r="694" spans="2:9" ht="24" thickBot="1" x14ac:dyDescent="0.3">
      <c r="B694" s="590" t="s">
        <v>28</v>
      </c>
      <c r="C694" s="591"/>
      <c r="D694" s="253">
        <v>731.97</v>
      </c>
      <c r="E694" s="253"/>
      <c r="F694" s="227" t="s">
        <v>25</v>
      </c>
      <c r="G694" s="549">
        <f t="shared" si="15"/>
        <v>0</v>
      </c>
      <c r="H694" s="585"/>
    </row>
    <row r="695" spans="2:9" ht="24" thickBot="1" x14ac:dyDescent="0.3">
      <c r="B695" s="586" t="s">
        <v>33</v>
      </c>
      <c r="C695" s="587"/>
      <c r="D695" s="248">
        <v>652.6</v>
      </c>
      <c r="E695" s="248">
        <v>10</v>
      </c>
      <c r="F695" s="223" t="s">
        <v>25</v>
      </c>
      <c r="G695" s="549">
        <f t="shared" si="15"/>
        <v>6526</v>
      </c>
      <c r="H695" s="585"/>
    </row>
    <row r="696" spans="2:9" ht="24" thickBot="1" x14ac:dyDescent="0.3">
      <c r="B696" s="592" t="s">
        <v>27</v>
      </c>
      <c r="C696" s="593"/>
      <c r="D696" s="254">
        <v>526.99</v>
      </c>
      <c r="E696" s="249"/>
      <c r="F696" s="225" t="s">
        <v>25</v>
      </c>
      <c r="G696" s="549">
        <f t="shared" si="15"/>
        <v>0</v>
      </c>
      <c r="H696" s="585"/>
    </row>
    <row r="697" spans="2:9" ht="24" thickBot="1" x14ac:dyDescent="0.3">
      <c r="B697" s="592" t="s">
        <v>29</v>
      </c>
      <c r="C697" s="593"/>
      <c r="D697" s="255">
        <v>5438.99</v>
      </c>
      <c r="E697" s="250">
        <v>5</v>
      </c>
      <c r="F697" s="225" t="s">
        <v>25</v>
      </c>
      <c r="G697" s="549">
        <f t="shared" si="15"/>
        <v>27194.949999999997</v>
      </c>
      <c r="H697" s="585"/>
    </row>
    <row r="698" spans="2:9" ht="24" thickBot="1" x14ac:dyDescent="0.3">
      <c r="B698" s="592" t="s">
        <v>30</v>
      </c>
      <c r="C698" s="593"/>
      <c r="D698" s="255">
        <v>1672.77</v>
      </c>
      <c r="E698" s="250">
        <v>5</v>
      </c>
      <c r="F698" s="225" t="s">
        <v>25</v>
      </c>
      <c r="G698" s="549">
        <f t="shared" si="15"/>
        <v>8363.85</v>
      </c>
      <c r="H698" s="585"/>
    </row>
    <row r="699" spans="2:9" ht="24" thickBot="1" x14ac:dyDescent="0.3">
      <c r="B699" s="592" t="s">
        <v>32</v>
      </c>
      <c r="C699" s="593"/>
      <c r="D699" s="255">
        <v>548.24</v>
      </c>
      <c r="E699" s="250">
        <v>5</v>
      </c>
      <c r="F699" s="225" t="s">
        <v>25</v>
      </c>
      <c r="G699" s="549">
        <f t="shared" si="15"/>
        <v>2741.2</v>
      </c>
      <c r="H699" s="585"/>
    </row>
    <row r="700" spans="2:9" ht="24" thickBot="1" x14ac:dyDescent="0.3">
      <c r="B700" s="588" t="s">
        <v>31</v>
      </c>
      <c r="C700" s="589"/>
      <c r="D700" s="256">
        <v>340.74</v>
      </c>
      <c r="E700" s="251">
        <v>50</v>
      </c>
      <c r="F700" s="224" t="s">
        <v>25</v>
      </c>
      <c r="G700" s="549">
        <f t="shared" si="15"/>
        <v>17037</v>
      </c>
      <c r="H700" s="585"/>
    </row>
    <row r="701" spans="2:9" x14ac:dyDescent="0.25">
      <c r="B701" s="158"/>
      <c r="C701" s="215"/>
      <c r="D701" s="215"/>
      <c r="E701" s="216"/>
      <c r="F701" s="216"/>
      <c r="G701" s="158"/>
      <c r="H701" s="237"/>
      <c r="I701" s="219"/>
    </row>
    <row r="702" spans="2:9" ht="25.5" x14ac:dyDescent="0.25">
      <c r="B702" s="527"/>
      <c r="C702" s="534" t="s">
        <v>14</v>
      </c>
      <c r="D702" s="526"/>
      <c r="E702" s="527"/>
      <c r="F702" s="527"/>
      <c r="G702" s="525"/>
      <c r="H702" s="158"/>
      <c r="I702" s="219"/>
    </row>
    <row r="703" spans="2:9" ht="20.25" x14ac:dyDescent="0.25">
      <c r="B703" s="527"/>
      <c r="C703" s="570" t="s">
        <v>6</v>
      </c>
      <c r="D703" s="528" t="s">
        <v>0</v>
      </c>
      <c r="E703" s="529">
        <f>IF(G691&gt;0, ROUND((G691+D684)/D684,2), 0)</f>
        <v>1</v>
      </c>
      <c r="F703" s="529"/>
      <c r="G703" s="530"/>
      <c r="H703" s="219"/>
      <c r="I703" s="219"/>
    </row>
    <row r="704" spans="2:9" x14ac:dyDescent="0.25">
      <c r="B704" s="527"/>
      <c r="C704" s="570"/>
      <c r="D704" s="528" t="s">
        <v>1</v>
      </c>
      <c r="E704" s="529">
        <f>IF(SUM(G692:G693)&gt;0,ROUND((G692+G693+D684)/D684,2),0)</f>
        <v>1</v>
      </c>
      <c r="F704" s="529"/>
      <c r="G704" s="531"/>
      <c r="H704" s="238"/>
      <c r="I704" s="219"/>
    </row>
    <row r="705" spans="2:9" x14ac:dyDescent="0.25">
      <c r="B705" s="527"/>
      <c r="C705" s="570"/>
      <c r="D705" s="528" t="s">
        <v>2</v>
      </c>
      <c r="E705" s="529">
        <f>IF(G694&gt;0,ROUND((G694+D684)/D684,2),0)</f>
        <v>0</v>
      </c>
      <c r="F705" s="532"/>
      <c r="G705" s="531"/>
      <c r="H705" s="158"/>
      <c r="I705" s="219"/>
    </row>
    <row r="706" spans="2:9" x14ac:dyDescent="0.25">
      <c r="B706" s="527"/>
      <c r="C706" s="570"/>
      <c r="D706" s="533" t="s">
        <v>3</v>
      </c>
      <c r="E706" s="540">
        <f>IF(SUM(G695:G700)&gt;0,ROUND((SUM(G695:G700)+D684)/D684,2),0)</f>
        <v>1.61</v>
      </c>
      <c r="F706" s="530"/>
      <c r="G706" s="531"/>
      <c r="H706" s="158"/>
      <c r="I706" s="219"/>
    </row>
    <row r="707" spans="2:9" ht="25.5" x14ac:dyDescent="0.25">
      <c r="B707" s="527"/>
      <c r="C707" s="527"/>
      <c r="D707" s="541" t="s">
        <v>4</v>
      </c>
      <c r="E707" s="542">
        <f>SUM(E703:E706)-IF(VALUE(COUNTIF(E703:E706,"&gt;0"))=4,3,0)-IF(VALUE(COUNTIF(E703:E706,"&gt;0"))=3,2,0)-IF(VALUE(COUNTIF(E703:E706,"&gt;0"))=2,1,0)</f>
        <v>1.6100000000000003</v>
      </c>
      <c r="F707" s="539"/>
      <c r="G707" s="525"/>
      <c r="H707" s="158"/>
      <c r="I707" s="219"/>
    </row>
    <row r="708" spans="2:9" x14ac:dyDescent="0.25">
      <c r="B708" s="527"/>
      <c r="C708" s="527"/>
      <c r="D708" s="527"/>
      <c r="E708" s="535"/>
      <c r="F708" s="527"/>
      <c r="G708" s="525"/>
      <c r="H708" s="158"/>
      <c r="I708" s="219"/>
    </row>
    <row r="709" spans="2:9" ht="25.5" x14ac:dyDescent="0.35">
      <c r="B709" s="538"/>
      <c r="C709" s="536" t="s">
        <v>23</v>
      </c>
      <c r="D709" s="571">
        <f>E707*D684</f>
        <v>163437.66880000004</v>
      </c>
      <c r="E709" s="571"/>
      <c r="F709" s="527"/>
      <c r="G709" s="525"/>
      <c r="H709" s="158"/>
      <c r="I709" s="219"/>
    </row>
    <row r="710" spans="2:9" ht="20.25" x14ac:dyDescent="0.3">
      <c r="B710" s="527"/>
      <c r="C710" s="537" t="s">
        <v>8</v>
      </c>
      <c r="D710" s="572">
        <f>D709/D683</f>
        <v>133.74604648117844</v>
      </c>
      <c r="E710" s="572"/>
      <c r="F710" s="527"/>
      <c r="G710" s="527"/>
      <c r="H710" s="239"/>
      <c r="I710" s="219"/>
    </row>
    <row r="711" spans="2:9" x14ac:dyDescent="0.3">
      <c r="B711" s="527"/>
      <c r="C711" s="537"/>
      <c r="D711" s="543"/>
      <c r="E711" s="543"/>
      <c r="F711" s="527"/>
      <c r="G711" s="527"/>
      <c r="H711" s="210"/>
    </row>
    <row r="712" spans="2:9" x14ac:dyDescent="0.25">
      <c r="B712" s="211"/>
      <c r="C712" s="211"/>
      <c r="D712" s="211"/>
      <c r="E712" s="211"/>
      <c r="F712" s="211"/>
      <c r="G712" s="210"/>
      <c r="H712" s="210"/>
    </row>
    <row r="713" spans="2:9" x14ac:dyDescent="0.25">
      <c r="B713" s="211"/>
      <c r="C713" s="211"/>
      <c r="D713" s="211"/>
      <c r="E713" s="211"/>
      <c r="F713" s="211"/>
      <c r="G713" s="210"/>
      <c r="H713" s="210"/>
    </row>
    <row r="714" spans="2:9" x14ac:dyDescent="0.25">
      <c r="B714" s="211"/>
      <c r="C714" s="211"/>
      <c r="D714" s="211"/>
      <c r="E714" s="211"/>
      <c r="F714" s="211"/>
      <c r="G714" s="210"/>
      <c r="H714" s="210"/>
    </row>
    <row r="715" spans="2:9" x14ac:dyDescent="0.25">
      <c r="B715" s="211"/>
      <c r="C715" s="211"/>
      <c r="D715" s="211"/>
      <c r="E715" s="211"/>
      <c r="F715" s="211"/>
      <c r="G715" s="210"/>
      <c r="H715" s="210"/>
    </row>
    <row r="716" spans="2:9" x14ac:dyDescent="0.25">
      <c r="B716" s="211"/>
      <c r="C716" s="211"/>
      <c r="D716" s="211"/>
      <c r="E716" s="211"/>
      <c r="F716" s="211"/>
      <c r="G716" s="210"/>
      <c r="H716" s="210"/>
    </row>
    <row r="717" spans="2:9" x14ac:dyDescent="0.25">
      <c r="B717" s="211"/>
      <c r="C717" s="211"/>
      <c r="D717" s="211"/>
      <c r="E717" s="211"/>
      <c r="F717" s="211"/>
      <c r="G717" s="210"/>
      <c r="H717" s="210"/>
    </row>
    <row r="718" spans="2:9" x14ac:dyDescent="0.25">
      <c r="B718" s="211"/>
      <c r="C718" s="211"/>
      <c r="D718" s="211"/>
      <c r="E718" s="211"/>
      <c r="F718" s="211"/>
      <c r="G718" s="210"/>
      <c r="H718" s="210"/>
    </row>
    <row r="719" spans="2:9" x14ac:dyDescent="0.25">
      <c r="B719" s="211"/>
      <c r="C719" s="211"/>
      <c r="D719" s="211"/>
      <c r="E719" s="211"/>
      <c r="F719" s="211"/>
      <c r="G719" s="210"/>
      <c r="H719" s="210"/>
    </row>
    <row r="720" spans="2:9" ht="60.75" x14ac:dyDescent="0.8">
      <c r="B720" s="594" t="s">
        <v>52</v>
      </c>
      <c r="C720" s="594"/>
      <c r="D720" s="594"/>
      <c r="E720" s="594"/>
      <c r="F720" s="594"/>
      <c r="G720" s="594"/>
      <c r="H720" s="594"/>
    </row>
    <row r="721" spans="2:9" ht="20.25" x14ac:dyDescent="0.25">
      <c r="B721" s="595" t="s">
        <v>36</v>
      </c>
      <c r="C721" s="595"/>
      <c r="D721" s="595"/>
      <c r="E721" s="595"/>
      <c r="F721" s="595"/>
      <c r="G721" s="595"/>
      <c r="H721" s="257"/>
    </row>
    <row r="722" spans="2:9" ht="20.25" x14ac:dyDescent="0.25">
      <c r="B722" s="158"/>
      <c r="C722" s="278"/>
      <c r="D722" s="158"/>
      <c r="E722" s="158"/>
      <c r="F722" s="158"/>
      <c r="G722" s="264"/>
      <c r="H722" s="158"/>
    </row>
    <row r="723" spans="2:9" ht="25.5" x14ac:dyDescent="0.25">
      <c r="B723" s="158"/>
      <c r="C723" s="266" t="s">
        <v>5</v>
      </c>
      <c r="D723" s="263"/>
      <c r="E723" s="158"/>
      <c r="F723" s="158"/>
      <c r="G723" s="158"/>
      <c r="H723" s="158"/>
    </row>
    <row r="724" spans="2:9" ht="20.25" x14ac:dyDescent="0.25">
      <c r="B724" s="265"/>
      <c r="C724" s="596" t="s">
        <v>15</v>
      </c>
      <c r="D724" s="604" t="s">
        <v>64</v>
      </c>
      <c r="E724" s="605"/>
      <c r="F724" s="605"/>
      <c r="G724" s="606"/>
      <c r="H724" s="279"/>
    </row>
    <row r="725" spans="2:9" ht="20.25" customHeight="1" x14ac:dyDescent="0.25">
      <c r="B725" s="265"/>
      <c r="C725" s="597"/>
      <c r="D725" s="603" t="s">
        <v>80</v>
      </c>
      <c r="E725" s="603"/>
      <c r="F725" s="603"/>
      <c r="G725" s="603"/>
      <c r="H725" s="279"/>
    </row>
    <row r="726" spans="2:9" ht="20.25" x14ac:dyDescent="0.25">
      <c r="B726" s="265"/>
      <c r="C726" s="598"/>
      <c r="D726" s="602" t="s">
        <v>102</v>
      </c>
      <c r="E726" s="602"/>
      <c r="F726" s="602"/>
      <c r="G726" s="602"/>
      <c r="H726" s="279"/>
    </row>
    <row r="727" spans="2:9" x14ac:dyDescent="0.25">
      <c r="B727" s="158"/>
      <c r="C727" s="274" t="s">
        <v>12</v>
      </c>
      <c r="D727" s="287">
        <v>3.2</v>
      </c>
      <c r="E727" s="285"/>
      <c r="F727" s="265"/>
      <c r="G727" s="257"/>
      <c r="H727" s="257"/>
    </row>
    <row r="728" spans="2:9" ht="22.5" x14ac:dyDescent="0.25">
      <c r="B728" s="158"/>
      <c r="C728" s="258" t="s">
        <v>9</v>
      </c>
      <c r="D728" s="288">
        <v>761</v>
      </c>
      <c r="E728" s="573" t="s">
        <v>16</v>
      </c>
      <c r="F728" s="574"/>
      <c r="G728" s="577">
        <f>D729/D728</f>
        <v>74.332575558475682</v>
      </c>
      <c r="H728" s="257"/>
    </row>
    <row r="729" spans="2:9" ht="22.5" x14ac:dyDescent="0.25">
      <c r="B729" s="158"/>
      <c r="C729" s="258" t="s">
        <v>10</v>
      </c>
      <c r="D729" s="288">
        <v>56567.09</v>
      </c>
      <c r="E729" s="575"/>
      <c r="F729" s="576"/>
      <c r="G729" s="578"/>
      <c r="H729" s="257"/>
    </row>
    <row r="730" spans="2:9" x14ac:dyDescent="0.25">
      <c r="B730" s="158"/>
      <c r="C730" s="276"/>
      <c r="D730" s="277"/>
      <c r="E730" s="286"/>
      <c r="F730" s="158"/>
      <c r="G730" s="158"/>
      <c r="H730" s="158"/>
      <c r="I730" s="264"/>
    </row>
    <row r="731" spans="2:9" ht="20.25" x14ac:dyDescent="0.3">
      <c r="B731" s="158"/>
      <c r="C731" s="275" t="s">
        <v>7</v>
      </c>
      <c r="D731" s="568" t="s">
        <v>81</v>
      </c>
      <c r="E731" s="158"/>
      <c r="F731" s="158"/>
      <c r="G731" s="158"/>
      <c r="H731" s="158"/>
      <c r="I731" s="264"/>
    </row>
    <row r="732" spans="2:9" ht="20.25" x14ac:dyDescent="0.3">
      <c r="B732" s="158"/>
      <c r="C732" s="275" t="s">
        <v>11</v>
      </c>
      <c r="D732" s="289">
        <v>65</v>
      </c>
      <c r="E732" s="158"/>
      <c r="F732" s="158"/>
      <c r="G732" s="158"/>
      <c r="H732" s="158"/>
      <c r="I732" s="264"/>
    </row>
    <row r="733" spans="2:9" ht="22.5" x14ac:dyDescent="0.3">
      <c r="B733" s="158"/>
      <c r="C733" s="275" t="s">
        <v>13</v>
      </c>
      <c r="D733" s="297" t="s">
        <v>34</v>
      </c>
      <c r="E733" s="280"/>
      <c r="F733" s="158"/>
      <c r="G733" s="158"/>
      <c r="H733" s="158"/>
      <c r="I733" s="264"/>
    </row>
    <row r="734" spans="2:9" ht="21" thickBot="1" x14ac:dyDescent="0.3">
      <c r="B734" s="158"/>
      <c r="C734" s="281"/>
      <c r="D734" s="281"/>
      <c r="E734" s="158"/>
      <c r="F734" s="158"/>
      <c r="G734" s="158"/>
      <c r="H734" s="158"/>
      <c r="I734" s="264"/>
    </row>
    <row r="735" spans="2:9" ht="48" thickBot="1" x14ac:dyDescent="0.3">
      <c r="B735" s="579" t="s">
        <v>17</v>
      </c>
      <c r="C735" s="580"/>
      <c r="D735" s="271" t="s">
        <v>20</v>
      </c>
      <c r="E735" s="581" t="s">
        <v>22</v>
      </c>
      <c r="F735" s="582"/>
      <c r="G735" s="259" t="s">
        <v>21</v>
      </c>
      <c r="H735" s="257"/>
    </row>
    <row r="736" spans="2:9" ht="24" thickBot="1" x14ac:dyDescent="0.3">
      <c r="B736" s="583" t="s">
        <v>35</v>
      </c>
      <c r="C736" s="584"/>
      <c r="D736" s="298">
        <v>50</v>
      </c>
      <c r="E736" s="290">
        <v>3.2</v>
      </c>
      <c r="F736" s="267" t="s">
        <v>25</v>
      </c>
      <c r="G736" s="273">
        <f>D736*E736</f>
        <v>160</v>
      </c>
      <c r="H736" s="585"/>
    </row>
    <row r="737" spans="2:9" ht="24" thickBot="1" x14ac:dyDescent="0.3">
      <c r="B737" s="586" t="s">
        <v>18</v>
      </c>
      <c r="C737" s="587"/>
      <c r="D737" s="293">
        <v>97.44</v>
      </c>
      <c r="E737" s="291">
        <v>0.8</v>
      </c>
      <c r="F737" s="268" t="s">
        <v>26</v>
      </c>
      <c r="G737" s="549">
        <f t="shared" ref="G737:G745" si="16">D737*E737</f>
        <v>77.951999999999998</v>
      </c>
      <c r="H737" s="585"/>
    </row>
    <row r="738" spans="2:9" ht="24" thickBot="1" x14ac:dyDescent="0.3">
      <c r="B738" s="588" t="s">
        <v>19</v>
      </c>
      <c r="C738" s="589"/>
      <c r="D738" s="296">
        <v>151.63</v>
      </c>
      <c r="E738" s="292">
        <v>0.8</v>
      </c>
      <c r="F738" s="269" t="s">
        <v>26</v>
      </c>
      <c r="G738" s="549">
        <f t="shared" si="16"/>
        <v>121.304</v>
      </c>
      <c r="H738" s="585"/>
    </row>
    <row r="739" spans="2:9" ht="24" thickBot="1" x14ac:dyDescent="0.3">
      <c r="B739" s="590" t="s">
        <v>28</v>
      </c>
      <c r="C739" s="591"/>
      <c r="D739" s="299">
        <v>731.97</v>
      </c>
      <c r="E739" s="299"/>
      <c r="F739" s="272" t="s">
        <v>25</v>
      </c>
      <c r="G739" s="549">
        <f t="shared" si="16"/>
        <v>0</v>
      </c>
      <c r="H739" s="585"/>
    </row>
    <row r="740" spans="2:9" ht="24" thickBot="1" x14ac:dyDescent="0.3">
      <c r="B740" s="586" t="s">
        <v>33</v>
      </c>
      <c r="C740" s="587"/>
      <c r="D740" s="293">
        <v>652.6</v>
      </c>
      <c r="E740" s="293">
        <v>6.4</v>
      </c>
      <c r="F740" s="268" t="s">
        <v>25</v>
      </c>
      <c r="G740" s="549">
        <f t="shared" si="16"/>
        <v>4176.6400000000003</v>
      </c>
      <c r="H740" s="585"/>
    </row>
    <row r="741" spans="2:9" ht="24" thickBot="1" x14ac:dyDescent="0.3">
      <c r="B741" s="592" t="s">
        <v>27</v>
      </c>
      <c r="C741" s="593"/>
      <c r="D741" s="300">
        <v>526.99</v>
      </c>
      <c r="E741" s="294"/>
      <c r="F741" s="270" t="s">
        <v>25</v>
      </c>
      <c r="G741" s="549">
        <f t="shared" si="16"/>
        <v>0</v>
      </c>
      <c r="H741" s="585"/>
    </row>
    <row r="742" spans="2:9" ht="24" thickBot="1" x14ac:dyDescent="0.3">
      <c r="B742" s="592" t="s">
        <v>29</v>
      </c>
      <c r="C742" s="593"/>
      <c r="D742" s="301">
        <v>5438.99</v>
      </c>
      <c r="E742" s="295">
        <v>3.2</v>
      </c>
      <c r="F742" s="270" t="s">
        <v>25</v>
      </c>
      <c r="G742" s="549">
        <f t="shared" si="16"/>
        <v>17404.768</v>
      </c>
      <c r="H742" s="585"/>
    </row>
    <row r="743" spans="2:9" ht="24" thickBot="1" x14ac:dyDescent="0.3">
      <c r="B743" s="592" t="s">
        <v>30</v>
      </c>
      <c r="C743" s="593"/>
      <c r="D743" s="301">
        <v>1672.77</v>
      </c>
      <c r="E743" s="295">
        <v>3.2</v>
      </c>
      <c r="F743" s="270" t="s">
        <v>25</v>
      </c>
      <c r="G743" s="549">
        <f t="shared" si="16"/>
        <v>5352.8640000000005</v>
      </c>
      <c r="H743" s="585"/>
    </row>
    <row r="744" spans="2:9" ht="24" thickBot="1" x14ac:dyDescent="0.3">
      <c r="B744" s="592" t="s">
        <v>32</v>
      </c>
      <c r="C744" s="593"/>
      <c r="D744" s="301">
        <v>548.24</v>
      </c>
      <c r="E744" s="295">
        <v>3.2</v>
      </c>
      <c r="F744" s="270" t="s">
        <v>25</v>
      </c>
      <c r="G744" s="549">
        <f t="shared" si="16"/>
        <v>1754.3680000000002</v>
      </c>
      <c r="H744" s="585"/>
    </row>
    <row r="745" spans="2:9" ht="24" thickBot="1" x14ac:dyDescent="0.3">
      <c r="B745" s="588" t="s">
        <v>31</v>
      </c>
      <c r="C745" s="589"/>
      <c r="D745" s="302">
        <v>340.74</v>
      </c>
      <c r="E745" s="296">
        <v>32</v>
      </c>
      <c r="F745" s="269" t="s">
        <v>25</v>
      </c>
      <c r="G745" s="549">
        <f t="shared" si="16"/>
        <v>10903.68</v>
      </c>
      <c r="H745" s="585"/>
    </row>
    <row r="746" spans="2:9" x14ac:dyDescent="0.25">
      <c r="B746" s="158"/>
      <c r="C746" s="260"/>
      <c r="D746" s="260"/>
      <c r="E746" s="261"/>
      <c r="F746" s="261"/>
      <c r="G746" s="158"/>
      <c r="H746" s="282"/>
      <c r="I746" s="264"/>
    </row>
    <row r="747" spans="2:9" ht="25.5" x14ac:dyDescent="0.25">
      <c r="B747" s="527"/>
      <c r="C747" s="534" t="s">
        <v>14</v>
      </c>
      <c r="D747" s="526"/>
      <c r="E747" s="527"/>
      <c r="F747" s="527"/>
      <c r="G747" s="525"/>
      <c r="H747" s="158"/>
      <c r="I747" s="264"/>
    </row>
    <row r="748" spans="2:9" ht="20.25" x14ac:dyDescent="0.25">
      <c r="B748" s="527"/>
      <c r="C748" s="570" t="s">
        <v>6</v>
      </c>
      <c r="D748" s="528" t="s">
        <v>0</v>
      </c>
      <c r="E748" s="529">
        <f>IF(G736&gt;0, ROUND((G736+D729)/D729,2), 0)</f>
        <v>1</v>
      </c>
      <c r="F748" s="529"/>
      <c r="G748" s="530"/>
      <c r="H748" s="264"/>
      <c r="I748" s="264"/>
    </row>
    <row r="749" spans="2:9" x14ac:dyDescent="0.25">
      <c r="B749" s="527"/>
      <c r="C749" s="570"/>
      <c r="D749" s="528" t="s">
        <v>1</v>
      </c>
      <c r="E749" s="529">
        <f>IF(SUM(G737:G738)&gt;0,ROUND((G737+G738+D729)/D729,2),0)</f>
        <v>1</v>
      </c>
      <c r="F749" s="529"/>
      <c r="G749" s="531"/>
      <c r="H749" s="283"/>
      <c r="I749" s="264"/>
    </row>
    <row r="750" spans="2:9" x14ac:dyDescent="0.25">
      <c r="B750" s="527"/>
      <c r="C750" s="570"/>
      <c r="D750" s="528" t="s">
        <v>2</v>
      </c>
      <c r="E750" s="529">
        <f>IF(G739&gt;0,ROUND((G739+D729)/D729,2),0)</f>
        <v>0</v>
      </c>
      <c r="F750" s="532"/>
      <c r="G750" s="531"/>
      <c r="H750" s="158"/>
      <c r="I750" s="264"/>
    </row>
    <row r="751" spans="2:9" x14ac:dyDescent="0.25">
      <c r="B751" s="527"/>
      <c r="C751" s="570"/>
      <c r="D751" s="533" t="s">
        <v>3</v>
      </c>
      <c r="E751" s="540">
        <f>IF(SUM(G740:G745)&gt;0,ROUND((SUM(G740:G745)+D729)/D729,2),0)</f>
        <v>1.7</v>
      </c>
      <c r="F751" s="530"/>
      <c r="G751" s="531"/>
      <c r="H751" s="158"/>
      <c r="I751" s="264"/>
    </row>
    <row r="752" spans="2:9" ht="25.5" x14ac:dyDescent="0.25">
      <c r="B752" s="527"/>
      <c r="C752" s="527"/>
      <c r="D752" s="541" t="s">
        <v>4</v>
      </c>
      <c r="E752" s="542">
        <f>SUM(E748:E751)-IF(VALUE(COUNTIF(E748:E751,"&gt;0"))=4,3,0)-IF(VALUE(COUNTIF(E748:E751,"&gt;0"))=3,2,0)-IF(VALUE(COUNTIF(E748:E751,"&gt;0"))=2,1,0)</f>
        <v>1.7000000000000002</v>
      </c>
      <c r="F752" s="539"/>
      <c r="G752" s="525"/>
      <c r="H752" s="158"/>
      <c r="I752" s="264"/>
    </row>
    <row r="753" spans="2:9" x14ac:dyDescent="0.25">
      <c r="B753" s="527"/>
      <c r="C753" s="527"/>
      <c r="D753" s="527"/>
      <c r="E753" s="535"/>
      <c r="F753" s="527"/>
      <c r="G753" s="525"/>
      <c r="H753" s="158"/>
      <c r="I753" s="264"/>
    </row>
    <row r="754" spans="2:9" ht="25.5" x14ac:dyDescent="0.35">
      <c r="B754" s="538"/>
      <c r="C754" s="536" t="s">
        <v>23</v>
      </c>
      <c r="D754" s="571">
        <f>E752*D729</f>
        <v>96164.053</v>
      </c>
      <c r="E754" s="571"/>
      <c r="F754" s="527"/>
      <c r="G754" s="525"/>
      <c r="H754" s="158"/>
      <c r="I754" s="264"/>
    </row>
    <row r="755" spans="2:9" ht="20.25" x14ac:dyDescent="0.3">
      <c r="B755" s="527"/>
      <c r="C755" s="537" t="s">
        <v>8</v>
      </c>
      <c r="D755" s="572">
        <f>D754/D728</f>
        <v>126.36537844940867</v>
      </c>
      <c r="E755" s="572"/>
      <c r="F755" s="527"/>
      <c r="G755" s="527"/>
      <c r="H755" s="284"/>
      <c r="I755" s="264"/>
    </row>
    <row r="756" spans="2:9" x14ac:dyDescent="0.3">
      <c r="B756" s="527"/>
      <c r="C756" s="537"/>
      <c r="D756" s="543"/>
      <c r="E756" s="543"/>
      <c r="F756" s="527"/>
      <c r="G756" s="527"/>
      <c r="H756" s="262"/>
      <c r="I756" s="264"/>
    </row>
    <row r="757" spans="2:9" x14ac:dyDescent="0.25">
      <c r="B757" s="219"/>
      <c r="C757" s="219"/>
      <c r="D757" s="219"/>
      <c r="E757" s="219"/>
      <c r="F757" s="219"/>
      <c r="G757" s="217"/>
      <c r="H757" s="217"/>
    </row>
    <row r="758" spans="2:9" x14ac:dyDescent="0.25">
      <c r="B758" s="219"/>
      <c r="C758" s="219"/>
      <c r="D758" s="219"/>
      <c r="E758" s="219"/>
      <c r="F758" s="219"/>
      <c r="G758" s="217"/>
      <c r="H758" s="217"/>
    </row>
    <row r="759" spans="2:9" x14ac:dyDescent="0.25">
      <c r="B759" s="219"/>
      <c r="C759" s="219"/>
      <c r="D759" s="219"/>
      <c r="E759" s="219"/>
      <c r="F759" s="219"/>
      <c r="G759" s="217"/>
      <c r="H759" s="217"/>
    </row>
    <row r="760" spans="2:9" x14ac:dyDescent="0.25">
      <c r="B760" s="219"/>
      <c r="C760" s="219"/>
      <c r="D760" s="219"/>
      <c r="E760" s="219"/>
      <c r="F760" s="219"/>
      <c r="G760" s="217"/>
      <c r="H760" s="217"/>
    </row>
    <row r="761" spans="2:9" x14ac:dyDescent="0.25">
      <c r="B761" s="219"/>
      <c r="C761" s="219"/>
      <c r="D761" s="219"/>
      <c r="E761" s="219"/>
      <c r="F761" s="219"/>
      <c r="G761" s="217"/>
      <c r="H761" s="217"/>
    </row>
    <row r="762" spans="2:9" x14ac:dyDescent="0.25">
      <c r="B762" s="219"/>
      <c r="C762" s="219"/>
      <c r="D762" s="219"/>
      <c r="E762" s="219"/>
      <c r="F762" s="219"/>
      <c r="G762" s="217"/>
      <c r="H762" s="217"/>
    </row>
    <row r="763" spans="2:9" ht="60.75" x14ac:dyDescent="0.8">
      <c r="B763" s="594" t="s">
        <v>53</v>
      </c>
      <c r="C763" s="594"/>
      <c r="D763" s="594"/>
      <c r="E763" s="594"/>
      <c r="F763" s="594"/>
      <c r="G763" s="594"/>
      <c r="H763" s="594"/>
    </row>
    <row r="764" spans="2:9" ht="20.25" x14ac:dyDescent="0.25">
      <c r="B764" s="595" t="s">
        <v>36</v>
      </c>
      <c r="C764" s="595"/>
      <c r="D764" s="595"/>
      <c r="E764" s="595"/>
      <c r="F764" s="595"/>
      <c r="G764" s="595"/>
      <c r="H764" s="305"/>
    </row>
    <row r="765" spans="2:9" ht="20.25" x14ac:dyDescent="0.25">
      <c r="B765" s="158"/>
      <c r="C765" s="326"/>
      <c r="D765" s="158"/>
      <c r="E765" s="158"/>
      <c r="F765" s="158"/>
      <c r="G765" s="312"/>
      <c r="H765" s="158"/>
      <c r="I765" s="312"/>
    </row>
    <row r="766" spans="2:9" ht="25.5" x14ac:dyDescent="0.25">
      <c r="B766" s="158"/>
      <c r="C766" s="314" t="s">
        <v>5</v>
      </c>
      <c r="D766" s="311"/>
      <c r="E766" s="158"/>
      <c r="F766" s="158"/>
      <c r="G766" s="158"/>
      <c r="H766" s="158"/>
      <c r="I766" s="312"/>
    </row>
    <row r="767" spans="2:9" ht="20.25" x14ac:dyDescent="0.25">
      <c r="B767" s="313"/>
      <c r="C767" s="596" t="s">
        <v>15</v>
      </c>
      <c r="D767" s="604" t="s">
        <v>64</v>
      </c>
      <c r="E767" s="605"/>
      <c r="F767" s="605"/>
      <c r="G767" s="606"/>
      <c r="H767" s="327"/>
    </row>
    <row r="768" spans="2:9" ht="20.25" customHeight="1" x14ac:dyDescent="0.25">
      <c r="B768" s="313"/>
      <c r="C768" s="597"/>
      <c r="D768" s="603" t="s">
        <v>80</v>
      </c>
      <c r="E768" s="603"/>
      <c r="F768" s="603"/>
      <c r="G768" s="603"/>
      <c r="H768" s="327"/>
    </row>
    <row r="769" spans="2:8" ht="20.25" x14ac:dyDescent="0.25">
      <c r="B769" s="313"/>
      <c r="C769" s="598"/>
      <c r="D769" s="602" t="s">
        <v>103</v>
      </c>
      <c r="E769" s="602"/>
      <c r="F769" s="602"/>
      <c r="G769" s="602"/>
      <c r="H769" s="327"/>
    </row>
    <row r="770" spans="2:8" x14ac:dyDescent="0.25">
      <c r="B770" s="158"/>
      <c r="C770" s="322" t="s">
        <v>12</v>
      </c>
      <c r="D770" s="335">
        <v>5</v>
      </c>
      <c r="E770" s="333"/>
      <c r="F770" s="313"/>
      <c r="G770" s="305"/>
      <c r="H770" s="305"/>
    </row>
    <row r="771" spans="2:8" ht="22.5" x14ac:dyDescent="0.25">
      <c r="B771" s="158"/>
      <c r="C771" s="306" t="s">
        <v>9</v>
      </c>
      <c r="D771" s="336">
        <v>1135</v>
      </c>
      <c r="E771" s="573" t="s">
        <v>16</v>
      </c>
      <c r="F771" s="574"/>
      <c r="G771" s="577">
        <f>D772/D771</f>
        <v>81.83498678414098</v>
      </c>
      <c r="H771" s="305"/>
    </row>
    <row r="772" spans="2:8" ht="22.5" x14ac:dyDescent="0.25">
      <c r="B772" s="158"/>
      <c r="C772" s="306" t="s">
        <v>10</v>
      </c>
      <c r="D772" s="336">
        <v>92882.71</v>
      </c>
      <c r="E772" s="575"/>
      <c r="F772" s="576"/>
      <c r="G772" s="578"/>
      <c r="H772" s="305"/>
    </row>
    <row r="773" spans="2:8" x14ac:dyDescent="0.25">
      <c r="B773" s="158"/>
      <c r="C773" s="324"/>
      <c r="D773" s="325"/>
      <c r="E773" s="334"/>
      <c r="F773" s="158"/>
      <c r="G773" s="158"/>
      <c r="H773" s="158"/>
    </row>
    <row r="774" spans="2:8" ht="20.25" x14ac:dyDescent="0.3">
      <c r="B774" s="158"/>
      <c r="C774" s="323" t="s">
        <v>7</v>
      </c>
      <c r="D774" s="511" t="s">
        <v>104</v>
      </c>
      <c r="E774" s="158"/>
      <c r="F774" s="158"/>
      <c r="G774" s="158"/>
      <c r="H774" s="158"/>
    </row>
    <row r="775" spans="2:8" ht="20.25" x14ac:dyDescent="0.3">
      <c r="B775" s="158"/>
      <c r="C775" s="323" t="s">
        <v>11</v>
      </c>
      <c r="D775" s="337">
        <v>65</v>
      </c>
      <c r="E775" s="158"/>
      <c r="F775" s="158"/>
      <c r="G775" s="158"/>
      <c r="H775" s="158"/>
    </row>
    <row r="776" spans="2:8" ht="22.5" x14ac:dyDescent="0.3">
      <c r="B776" s="158"/>
      <c r="C776" s="323" t="s">
        <v>13</v>
      </c>
      <c r="D776" s="519" t="s">
        <v>34</v>
      </c>
      <c r="E776" s="328"/>
      <c r="F776" s="158"/>
      <c r="G776" s="158"/>
      <c r="H776" s="158"/>
    </row>
    <row r="777" spans="2:8" ht="21" thickBot="1" x14ac:dyDescent="0.3">
      <c r="B777" s="158"/>
      <c r="C777" s="329"/>
      <c r="D777" s="329"/>
      <c r="E777" s="158"/>
      <c r="F777" s="158"/>
      <c r="G777" s="158"/>
      <c r="H777" s="158"/>
    </row>
    <row r="778" spans="2:8" ht="48" thickBot="1" x14ac:dyDescent="0.3">
      <c r="B778" s="579" t="s">
        <v>17</v>
      </c>
      <c r="C778" s="580"/>
      <c r="D778" s="319" t="s">
        <v>20</v>
      </c>
      <c r="E778" s="581" t="s">
        <v>22</v>
      </c>
      <c r="F778" s="582"/>
      <c r="G778" s="307" t="s">
        <v>21</v>
      </c>
      <c r="H778" s="305"/>
    </row>
    <row r="779" spans="2:8" ht="24" thickBot="1" x14ac:dyDescent="0.3">
      <c r="B779" s="583" t="s">
        <v>35</v>
      </c>
      <c r="C779" s="584"/>
      <c r="D779" s="345">
        <v>50</v>
      </c>
      <c r="E779" s="338">
        <v>5</v>
      </c>
      <c r="F779" s="315" t="s">
        <v>25</v>
      </c>
      <c r="G779" s="321">
        <f>D779*E779</f>
        <v>250</v>
      </c>
      <c r="H779" s="585"/>
    </row>
    <row r="780" spans="2:8" ht="24" thickBot="1" x14ac:dyDescent="0.3">
      <c r="B780" s="586" t="s">
        <v>18</v>
      </c>
      <c r="C780" s="587"/>
      <c r="D780" s="341">
        <v>97.44</v>
      </c>
      <c r="E780" s="339">
        <v>1.2</v>
      </c>
      <c r="F780" s="316" t="s">
        <v>26</v>
      </c>
      <c r="G780" s="549">
        <f t="shared" ref="G780:G788" si="17">D780*E780</f>
        <v>116.928</v>
      </c>
      <c r="H780" s="585"/>
    </row>
    <row r="781" spans="2:8" ht="24" thickBot="1" x14ac:dyDescent="0.3">
      <c r="B781" s="588" t="s">
        <v>19</v>
      </c>
      <c r="C781" s="589"/>
      <c r="D781" s="344">
        <v>151.63</v>
      </c>
      <c r="E781" s="340">
        <v>1.2</v>
      </c>
      <c r="F781" s="317" t="s">
        <v>26</v>
      </c>
      <c r="G781" s="549">
        <f t="shared" si="17"/>
        <v>181.95599999999999</v>
      </c>
      <c r="H781" s="585"/>
    </row>
    <row r="782" spans="2:8" ht="24" thickBot="1" x14ac:dyDescent="0.3">
      <c r="B782" s="590" t="s">
        <v>28</v>
      </c>
      <c r="C782" s="591"/>
      <c r="D782" s="346">
        <v>731.97</v>
      </c>
      <c r="E782" s="346"/>
      <c r="F782" s="320" t="s">
        <v>25</v>
      </c>
      <c r="G782" s="549">
        <f t="shared" si="17"/>
        <v>0</v>
      </c>
      <c r="H782" s="585"/>
    </row>
    <row r="783" spans="2:8" ht="24" thickBot="1" x14ac:dyDescent="0.3">
      <c r="B783" s="586" t="s">
        <v>33</v>
      </c>
      <c r="C783" s="587"/>
      <c r="D783" s="341">
        <v>652.6</v>
      </c>
      <c r="E783" s="341">
        <v>10</v>
      </c>
      <c r="F783" s="316" t="s">
        <v>25</v>
      </c>
      <c r="G783" s="549">
        <f t="shared" si="17"/>
        <v>6526</v>
      </c>
      <c r="H783" s="585"/>
    </row>
    <row r="784" spans="2:8" ht="24" thickBot="1" x14ac:dyDescent="0.3">
      <c r="B784" s="592" t="s">
        <v>27</v>
      </c>
      <c r="C784" s="593"/>
      <c r="D784" s="347">
        <v>526.99</v>
      </c>
      <c r="E784" s="342"/>
      <c r="F784" s="318" t="s">
        <v>25</v>
      </c>
      <c r="G784" s="549">
        <f t="shared" si="17"/>
        <v>0</v>
      </c>
      <c r="H784" s="585"/>
    </row>
    <row r="785" spans="2:8" ht="24" thickBot="1" x14ac:dyDescent="0.3">
      <c r="B785" s="592" t="s">
        <v>29</v>
      </c>
      <c r="C785" s="593"/>
      <c r="D785" s="348">
        <v>5438.99</v>
      </c>
      <c r="E785" s="343">
        <v>5</v>
      </c>
      <c r="F785" s="318" t="s">
        <v>25</v>
      </c>
      <c r="G785" s="549">
        <f t="shared" si="17"/>
        <v>27194.949999999997</v>
      </c>
      <c r="H785" s="585"/>
    </row>
    <row r="786" spans="2:8" ht="24" thickBot="1" x14ac:dyDescent="0.3">
      <c r="B786" s="592" t="s">
        <v>30</v>
      </c>
      <c r="C786" s="593"/>
      <c r="D786" s="348">
        <v>1672.77</v>
      </c>
      <c r="E786" s="343">
        <v>5</v>
      </c>
      <c r="F786" s="318" t="s">
        <v>25</v>
      </c>
      <c r="G786" s="549">
        <f t="shared" si="17"/>
        <v>8363.85</v>
      </c>
      <c r="H786" s="585"/>
    </row>
    <row r="787" spans="2:8" ht="24" thickBot="1" x14ac:dyDescent="0.3">
      <c r="B787" s="592" t="s">
        <v>32</v>
      </c>
      <c r="C787" s="593"/>
      <c r="D787" s="348">
        <v>548.24</v>
      </c>
      <c r="E787" s="343">
        <v>5</v>
      </c>
      <c r="F787" s="318" t="s">
        <v>25</v>
      </c>
      <c r="G787" s="549">
        <f t="shared" si="17"/>
        <v>2741.2</v>
      </c>
      <c r="H787" s="585"/>
    </row>
    <row r="788" spans="2:8" ht="24" thickBot="1" x14ac:dyDescent="0.3">
      <c r="B788" s="588" t="s">
        <v>31</v>
      </c>
      <c r="C788" s="589"/>
      <c r="D788" s="349">
        <v>340.74</v>
      </c>
      <c r="E788" s="344">
        <v>50</v>
      </c>
      <c r="F788" s="317" t="s">
        <v>25</v>
      </c>
      <c r="G788" s="549">
        <f t="shared" si="17"/>
        <v>17037</v>
      </c>
      <c r="H788" s="585"/>
    </row>
    <row r="789" spans="2:8" x14ac:dyDescent="0.25">
      <c r="B789" s="158"/>
      <c r="C789" s="308"/>
      <c r="D789" s="308"/>
      <c r="E789" s="309"/>
      <c r="F789" s="309"/>
      <c r="G789" s="158"/>
      <c r="H789" s="330"/>
    </row>
    <row r="790" spans="2:8" ht="25.5" x14ac:dyDescent="0.25">
      <c r="B790" s="527"/>
      <c r="C790" s="534" t="s">
        <v>14</v>
      </c>
      <c r="D790" s="526"/>
      <c r="E790" s="527"/>
      <c r="F790" s="527"/>
      <c r="G790" s="525"/>
      <c r="H790" s="158"/>
    </row>
    <row r="791" spans="2:8" ht="20.25" x14ac:dyDescent="0.25">
      <c r="B791" s="527"/>
      <c r="C791" s="570" t="s">
        <v>6</v>
      </c>
      <c r="D791" s="528" t="s">
        <v>0</v>
      </c>
      <c r="E791" s="529">
        <f>IF(G779&gt;0, ROUND((G779+D772)/D772,2), 0)</f>
        <v>1</v>
      </c>
      <c r="F791" s="529"/>
      <c r="G791" s="530"/>
      <c r="H791" s="312"/>
    </row>
    <row r="792" spans="2:8" x14ac:dyDescent="0.25">
      <c r="B792" s="527"/>
      <c r="C792" s="570"/>
      <c r="D792" s="528" t="s">
        <v>1</v>
      </c>
      <c r="E792" s="529">
        <f>IF(SUM(G780:G781)&gt;0,ROUND((G780+G781+D772)/D772,2),0)</f>
        <v>1</v>
      </c>
      <c r="F792" s="529"/>
      <c r="G792" s="531"/>
      <c r="H792" s="331"/>
    </row>
    <row r="793" spans="2:8" x14ac:dyDescent="0.25">
      <c r="B793" s="527"/>
      <c r="C793" s="570"/>
      <c r="D793" s="528" t="s">
        <v>2</v>
      </c>
      <c r="E793" s="529">
        <f>IF(G782&gt;0,ROUND((G782+D772)/D772,2),0)</f>
        <v>0</v>
      </c>
      <c r="F793" s="532"/>
      <c r="G793" s="531"/>
      <c r="H793" s="158"/>
    </row>
    <row r="794" spans="2:8" x14ac:dyDescent="0.25">
      <c r="B794" s="527"/>
      <c r="C794" s="570"/>
      <c r="D794" s="533" t="s">
        <v>3</v>
      </c>
      <c r="E794" s="540">
        <f>IF(SUM(G783:G788)&gt;0,ROUND((SUM(G783:G788)+D772)/D772,2),0)</f>
        <v>1.67</v>
      </c>
      <c r="F794" s="530"/>
      <c r="G794" s="531"/>
      <c r="H794" s="158"/>
    </row>
    <row r="795" spans="2:8" ht="25.5" x14ac:dyDescent="0.25">
      <c r="B795" s="527"/>
      <c r="C795" s="527"/>
      <c r="D795" s="541" t="s">
        <v>4</v>
      </c>
      <c r="E795" s="542">
        <f>SUM(E791:E794)-IF(VALUE(COUNTIF(E791:E794,"&gt;0"))=4,3,0)-IF(VALUE(COUNTIF(E791:E794,"&gt;0"))=3,2,0)-IF(VALUE(COUNTIF(E791:E794,"&gt;0"))=2,1,0)</f>
        <v>1.67</v>
      </c>
      <c r="F795" s="539"/>
      <c r="G795" s="525"/>
      <c r="H795" s="158"/>
    </row>
    <row r="796" spans="2:8" x14ac:dyDescent="0.25">
      <c r="B796" s="527"/>
      <c r="C796" s="527"/>
      <c r="D796" s="527"/>
      <c r="E796" s="535"/>
      <c r="F796" s="527"/>
      <c r="G796" s="525"/>
      <c r="H796" s="158"/>
    </row>
    <row r="797" spans="2:8" ht="25.5" x14ac:dyDescent="0.35">
      <c r="B797" s="538"/>
      <c r="C797" s="536" t="s">
        <v>23</v>
      </c>
      <c r="D797" s="571">
        <f>E795*D772</f>
        <v>155114.1257</v>
      </c>
      <c r="E797" s="571"/>
      <c r="F797" s="527"/>
      <c r="G797" s="525"/>
      <c r="H797" s="158"/>
    </row>
    <row r="798" spans="2:8" ht="20.25" x14ac:dyDescent="0.3">
      <c r="B798" s="527"/>
      <c r="C798" s="537" t="s">
        <v>8</v>
      </c>
      <c r="D798" s="572">
        <f>D797/D771</f>
        <v>136.66442792951543</v>
      </c>
      <c r="E798" s="572"/>
      <c r="F798" s="527"/>
      <c r="G798" s="527"/>
      <c r="H798" s="332"/>
    </row>
    <row r="799" spans="2:8" x14ac:dyDescent="0.3">
      <c r="B799" s="527"/>
      <c r="C799" s="537"/>
      <c r="D799" s="543"/>
      <c r="E799" s="543"/>
      <c r="F799" s="527"/>
      <c r="G799" s="527"/>
      <c r="H799" s="310"/>
    </row>
    <row r="800" spans="2:8" x14ac:dyDescent="0.25">
      <c r="B800" s="304"/>
      <c r="C800" s="304"/>
      <c r="D800" s="304"/>
      <c r="E800" s="304"/>
      <c r="F800" s="304"/>
      <c r="G800" s="303"/>
      <c r="H800" s="303"/>
    </row>
    <row r="801" spans="2:9" x14ac:dyDescent="0.25">
      <c r="B801" s="304"/>
      <c r="C801" s="304"/>
      <c r="D801" s="304"/>
      <c r="E801" s="304"/>
      <c r="F801" s="304"/>
      <c r="G801" s="303"/>
      <c r="H801" s="303"/>
    </row>
    <row r="802" spans="2:9" x14ac:dyDescent="0.25">
      <c r="B802" s="304"/>
      <c r="C802" s="304"/>
      <c r="D802" s="304"/>
      <c r="E802" s="304"/>
      <c r="F802" s="304"/>
      <c r="G802" s="303"/>
      <c r="H802" s="303"/>
    </row>
    <row r="803" spans="2:9" x14ac:dyDescent="0.25">
      <c r="B803" s="304"/>
      <c r="C803" s="304"/>
      <c r="D803" s="304"/>
      <c r="E803" s="304"/>
      <c r="F803" s="304"/>
      <c r="G803" s="303"/>
      <c r="H803" s="303"/>
    </row>
    <row r="804" spans="2:9" x14ac:dyDescent="0.25">
      <c r="B804" s="304"/>
      <c r="C804" s="304"/>
      <c r="D804" s="304"/>
      <c r="E804" s="304"/>
      <c r="F804" s="304"/>
      <c r="G804" s="303"/>
      <c r="H804" s="303"/>
    </row>
    <row r="805" spans="2:9" x14ac:dyDescent="0.25">
      <c r="B805" s="304"/>
      <c r="C805" s="304"/>
      <c r="D805" s="304"/>
      <c r="E805" s="304"/>
      <c r="F805" s="304"/>
      <c r="G805" s="303"/>
      <c r="H805" s="303"/>
    </row>
    <row r="806" spans="2:9" ht="60.75" x14ac:dyDescent="0.8">
      <c r="B806" s="594" t="s">
        <v>54</v>
      </c>
      <c r="C806" s="594"/>
      <c r="D806" s="594"/>
      <c r="E806" s="594"/>
      <c r="F806" s="594"/>
      <c r="G806" s="594"/>
      <c r="H806" s="594"/>
    </row>
    <row r="807" spans="2:9" ht="20.25" x14ac:dyDescent="0.25">
      <c r="B807" s="595" t="s">
        <v>36</v>
      </c>
      <c r="C807" s="595"/>
      <c r="D807" s="595"/>
      <c r="E807" s="595"/>
      <c r="F807" s="595"/>
      <c r="G807" s="595"/>
      <c r="H807" s="158"/>
      <c r="I807" s="435"/>
    </row>
    <row r="808" spans="2:9" ht="20.25" x14ac:dyDescent="0.25">
      <c r="B808" s="158"/>
      <c r="C808" s="371"/>
      <c r="D808" s="158"/>
      <c r="E808" s="158"/>
      <c r="F808" s="158"/>
      <c r="G808" s="357"/>
      <c r="H808" s="158"/>
    </row>
    <row r="809" spans="2:9" ht="25.5" x14ac:dyDescent="0.25">
      <c r="B809" s="158"/>
      <c r="C809" s="359" t="s">
        <v>5</v>
      </c>
      <c r="D809" s="356"/>
      <c r="E809" s="158"/>
      <c r="F809" s="158"/>
      <c r="G809" s="158"/>
      <c r="H809" s="158"/>
    </row>
    <row r="810" spans="2:9" ht="20.25" x14ac:dyDescent="0.25">
      <c r="B810" s="358"/>
      <c r="C810" s="596" t="s">
        <v>15</v>
      </c>
      <c r="D810" s="604" t="s">
        <v>64</v>
      </c>
      <c r="E810" s="605"/>
      <c r="F810" s="605"/>
      <c r="G810" s="606"/>
      <c r="H810" s="372"/>
    </row>
    <row r="811" spans="2:9" ht="20.25" customHeight="1" x14ac:dyDescent="0.25">
      <c r="B811" s="358"/>
      <c r="C811" s="597"/>
      <c r="D811" s="603" t="s">
        <v>80</v>
      </c>
      <c r="E811" s="603"/>
      <c r="F811" s="603"/>
      <c r="G811" s="603"/>
      <c r="H811" s="372"/>
    </row>
    <row r="812" spans="2:9" ht="20.25" x14ac:dyDescent="0.25">
      <c r="B812" s="358"/>
      <c r="C812" s="598"/>
      <c r="D812" s="602" t="s">
        <v>105</v>
      </c>
      <c r="E812" s="602"/>
      <c r="F812" s="602"/>
      <c r="G812" s="602"/>
      <c r="H812" s="372"/>
    </row>
    <row r="813" spans="2:9" x14ac:dyDescent="0.25">
      <c r="B813" s="158"/>
      <c r="C813" s="367" t="s">
        <v>12</v>
      </c>
      <c r="D813" s="380">
        <v>3</v>
      </c>
      <c r="E813" s="378"/>
      <c r="F813" s="358"/>
      <c r="G813" s="350"/>
      <c r="H813" s="350"/>
    </row>
    <row r="814" spans="2:9" ht="22.5" x14ac:dyDescent="0.25">
      <c r="B814" s="158"/>
      <c r="C814" s="351" t="s">
        <v>9</v>
      </c>
      <c r="D814" s="381">
        <v>680</v>
      </c>
      <c r="E814" s="573" t="s">
        <v>16</v>
      </c>
      <c r="F814" s="574"/>
      <c r="G814" s="577">
        <f>D815/D814</f>
        <v>104.81566176470588</v>
      </c>
      <c r="H814" s="350"/>
    </row>
    <row r="815" spans="2:9" ht="22.5" x14ac:dyDescent="0.25">
      <c r="B815" s="158"/>
      <c r="C815" s="351" t="s">
        <v>10</v>
      </c>
      <c r="D815" s="381">
        <v>71274.649999999994</v>
      </c>
      <c r="E815" s="575"/>
      <c r="F815" s="576"/>
      <c r="G815" s="578"/>
      <c r="H815" s="350"/>
    </row>
    <row r="816" spans="2:9" x14ac:dyDescent="0.25">
      <c r="B816" s="158"/>
      <c r="C816" s="369"/>
      <c r="D816" s="370"/>
      <c r="E816" s="379"/>
      <c r="F816" s="158"/>
      <c r="G816" s="158"/>
      <c r="H816" s="158"/>
      <c r="I816" s="357"/>
    </row>
    <row r="817" spans="2:9" ht="20.25" x14ac:dyDescent="0.3">
      <c r="B817" s="158"/>
      <c r="C817" s="368" t="s">
        <v>7</v>
      </c>
      <c r="D817" s="511" t="s">
        <v>106</v>
      </c>
      <c r="E817" s="158"/>
      <c r="F817" s="158"/>
      <c r="G817" s="158"/>
      <c r="H817" s="158"/>
      <c r="I817" s="357"/>
    </row>
    <row r="818" spans="2:9" ht="20.25" x14ac:dyDescent="0.3">
      <c r="B818" s="158"/>
      <c r="C818" s="368" t="s">
        <v>11</v>
      </c>
      <c r="D818" s="382">
        <v>65</v>
      </c>
      <c r="E818" s="158"/>
      <c r="F818" s="158"/>
      <c r="G818" s="158"/>
      <c r="H818" s="158"/>
      <c r="I818" s="357"/>
    </row>
    <row r="819" spans="2:9" ht="22.5" x14ac:dyDescent="0.3">
      <c r="B819" s="158"/>
      <c r="C819" s="368" t="s">
        <v>13</v>
      </c>
      <c r="D819" s="519" t="s">
        <v>34</v>
      </c>
      <c r="E819" s="373"/>
      <c r="F819" s="158"/>
      <c r="G819" s="158"/>
      <c r="H819" s="158"/>
      <c r="I819" s="357"/>
    </row>
    <row r="820" spans="2:9" ht="21" thickBot="1" x14ac:dyDescent="0.3">
      <c r="B820" s="158"/>
      <c r="C820" s="374"/>
      <c r="D820" s="374"/>
      <c r="E820" s="158"/>
      <c r="F820" s="158"/>
      <c r="G820" s="158"/>
      <c r="H820" s="158"/>
      <c r="I820" s="357"/>
    </row>
    <row r="821" spans="2:9" ht="48" thickBot="1" x14ac:dyDescent="0.3">
      <c r="B821" s="579" t="s">
        <v>17</v>
      </c>
      <c r="C821" s="580"/>
      <c r="D821" s="364" t="s">
        <v>20</v>
      </c>
      <c r="E821" s="581" t="s">
        <v>22</v>
      </c>
      <c r="F821" s="582"/>
      <c r="G821" s="352" t="s">
        <v>21</v>
      </c>
      <c r="H821" s="350"/>
    </row>
    <row r="822" spans="2:9" ht="24" thickBot="1" x14ac:dyDescent="0.3">
      <c r="B822" s="583" t="s">
        <v>35</v>
      </c>
      <c r="C822" s="584"/>
      <c r="D822" s="390">
        <v>50</v>
      </c>
      <c r="E822" s="383">
        <v>3</v>
      </c>
      <c r="F822" s="360" t="s">
        <v>25</v>
      </c>
      <c r="G822" s="366">
        <f>D822*E822</f>
        <v>150</v>
      </c>
      <c r="H822" s="585"/>
    </row>
    <row r="823" spans="2:9" ht="24" thickBot="1" x14ac:dyDescent="0.3">
      <c r="B823" s="586" t="s">
        <v>18</v>
      </c>
      <c r="C823" s="587"/>
      <c r="D823" s="386">
        <v>97.44</v>
      </c>
      <c r="E823" s="384">
        <v>0.5</v>
      </c>
      <c r="F823" s="361" t="s">
        <v>26</v>
      </c>
      <c r="G823" s="549">
        <f t="shared" ref="G823:G831" si="18">D823*E823</f>
        <v>48.72</v>
      </c>
      <c r="H823" s="585"/>
    </row>
    <row r="824" spans="2:9" ht="24" thickBot="1" x14ac:dyDescent="0.3">
      <c r="B824" s="588" t="s">
        <v>19</v>
      </c>
      <c r="C824" s="589"/>
      <c r="D824" s="389">
        <v>151.63</v>
      </c>
      <c r="E824" s="385">
        <v>0.5</v>
      </c>
      <c r="F824" s="362" t="s">
        <v>26</v>
      </c>
      <c r="G824" s="549">
        <f t="shared" si="18"/>
        <v>75.814999999999998</v>
      </c>
      <c r="H824" s="585"/>
    </row>
    <row r="825" spans="2:9" ht="24" thickBot="1" x14ac:dyDescent="0.3">
      <c r="B825" s="590" t="s">
        <v>28</v>
      </c>
      <c r="C825" s="591"/>
      <c r="D825" s="391">
        <v>731.97</v>
      </c>
      <c r="E825" s="391"/>
      <c r="F825" s="365" t="s">
        <v>25</v>
      </c>
      <c r="G825" s="549">
        <f t="shared" si="18"/>
        <v>0</v>
      </c>
      <c r="H825" s="585"/>
    </row>
    <row r="826" spans="2:9" ht="24" thickBot="1" x14ac:dyDescent="0.3">
      <c r="B826" s="586" t="s">
        <v>33</v>
      </c>
      <c r="C826" s="587"/>
      <c r="D826" s="386">
        <v>652.6</v>
      </c>
      <c r="E826" s="386">
        <v>6</v>
      </c>
      <c r="F826" s="361" t="s">
        <v>25</v>
      </c>
      <c r="G826" s="549">
        <f t="shared" si="18"/>
        <v>3915.6000000000004</v>
      </c>
      <c r="H826" s="585"/>
    </row>
    <row r="827" spans="2:9" ht="24" thickBot="1" x14ac:dyDescent="0.3">
      <c r="B827" s="592" t="s">
        <v>27</v>
      </c>
      <c r="C827" s="593"/>
      <c r="D827" s="392">
        <v>526.99</v>
      </c>
      <c r="E827" s="387"/>
      <c r="F827" s="363" t="s">
        <v>25</v>
      </c>
      <c r="G827" s="549">
        <f t="shared" si="18"/>
        <v>0</v>
      </c>
      <c r="H827" s="585"/>
    </row>
    <row r="828" spans="2:9" ht="24" thickBot="1" x14ac:dyDescent="0.3">
      <c r="B828" s="592" t="s">
        <v>29</v>
      </c>
      <c r="C828" s="593"/>
      <c r="D828" s="393">
        <v>5438.99</v>
      </c>
      <c r="E828" s="388">
        <v>3</v>
      </c>
      <c r="F828" s="363" t="s">
        <v>25</v>
      </c>
      <c r="G828" s="549">
        <f t="shared" si="18"/>
        <v>16316.97</v>
      </c>
      <c r="H828" s="585"/>
    </row>
    <row r="829" spans="2:9" ht="24" thickBot="1" x14ac:dyDescent="0.3">
      <c r="B829" s="592" t="s">
        <v>30</v>
      </c>
      <c r="C829" s="593"/>
      <c r="D829" s="393">
        <v>1672.77</v>
      </c>
      <c r="E829" s="388">
        <v>3</v>
      </c>
      <c r="F829" s="363" t="s">
        <v>25</v>
      </c>
      <c r="G829" s="549">
        <f t="shared" si="18"/>
        <v>5018.3099999999995</v>
      </c>
      <c r="H829" s="585"/>
    </row>
    <row r="830" spans="2:9" ht="24" thickBot="1" x14ac:dyDescent="0.3">
      <c r="B830" s="592" t="s">
        <v>32</v>
      </c>
      <c r="C830" s="593"/>
      <c r="D830" s="393">
        <v>548.24</v>
      </c>
      <c r="E830" s="388">
        <v>3</v>
      </c>
      <c r="F830" s="363" t="s">
        <v>25</v>
      </c>
      <c r="G830" s="549">
        <f t="shared" si="18"/>
        <v>1644.72</v>
      </c>
      <c r="H830" s="585"/>
    </row>
    <row r="831" spans="2:9" ht="24" thickBot="1" x14ac:dyDescent="0.3">
      <c r="B831" s="588" t="s">
        <v>31</v>
      </c>
      <c r="C831" s="589"/>
      <c r="D831" s="394">
        <v>340.74</v>
      </c>
      <c r="E831" s="389">
        <v>30</v>
      </c>
      <c r="F831" s="362" t="s">
        <v>25</v>
      </c>
      <c r="G831" s="549">
        <f t="shared" si="18"/>
        <v>10222.200000000001</v>
      </c>
      <c r="H831" s="585"/>
    </row>
    <row r="832" spans="2:9" x14ac:dyDescent="0.25">
      <c r="B832" s="158"/>
      <c r="C832" s="353"/>
      <c r="D832" s="353"/>
      <c r="E832" s="354"/>
      <c r="F832" s="354"/>
      <c r="G832" s="158"/>
      <c r="H832" s="375"/>
      <c r="I832" s="357"/>
    </row>
    <row r="833" spans="2:9" ht="25.5" x14ac:dyDescent="0.25">
      <c r="B833" s="527"/>
      <c r="C833" s="534" t="s">
        <v>14</v>
      </c>
      <c r="D833" s="526"/>
      <c r="E833" s="527"/>
      <c r="F833" s="527"/>
      <c r="G833" s="525"/>
      <c r="H833" s="158"/>
      <c r="I833" s="357"/>
    </row>
    <row r="834" spans="2:9" ht="20.25" x14ac:dyDescent="0.25">
      <c r="B834" s="527"/>
      <c r="C834" s="570" t="s">
        <v>6</v>
      </c>
      <c r="D834" s="528" t="s">
        <v>0</v>
      </c>
      <c r="E834" s="529">
        <f>IF(G822&gt;0, ROUND((G822+D815)/D815,2), 0)</f>
        <v>1</v>
      </c>
      <c r="F834" s="529"/>
      <c r="G834" s="530"/>
      <c r="H834" s="357"/>
      <c r="I834" s="357"/>
    </row>
    <row r="835" spans="2:9" x14ac:dyDescent="0.25">
      <c r="B835" s="527"/>
      <c r="C835" s="570"/>
      <c r="D835" s="528" t="s">
        <v>1</v>
      </c>
      <c r="E835" s="529">
        <f>IF(SUM(G823:G824)&gt;0,ROUND((G823+G824+D815)/D815,2),0)</f>
        <v>1</v>
      </c>
      <c r="F835" s="529"/>
      <c r="G835" s="531"/>
      <c r="H835" s="376"/>
      <c r="I835" s="357"/>
    </row>
    <row r="836" spans="2:9" x14ac:dyDescent="0.25">
      <c r="B836" s="527"/>
      <c r="C836" s="570"/>
      <c r="D836" s="528" t="s">
        <v>2</v>
      </c>
      <c r="E836" s="529">
        <f>IF(G825&gt;0,ROUND((G825+D815)/D815,2),0)</f>
        <v>0</v>
      </c>
      <c r="F836" s="532"/>
      <c r="G836" s="531"/>
      <c r="H836" s="158"/>
      <c r="I836" s="357"/>
    </row>
    <row r="837" spans="2:9" x14ac:dyDescent="0.25">
      <c r="B837" s="527"/>
      <c r="C837" s="570"/>
      <c r="D837" s="533" t="s">
        <v>3</v>
      </c>
      <c r="E837" s="540">
        <f>IF(SUM(G826:G831)&gt;0,ROUND((SUM(G826:G831)+D815)/D815,2),0)</f>
        <v>1.52</v>
      </c>
      <c r="F837" s="530"/>
      <c r="G837" s="531"/>
      <c r="H837" s="158"/>
      <c r="I837" s="357"/>
    </row>
    <row r="838" spans="2:9" ht="25.5" x14ac:dyDescent="0.25">
      <c r="B838" s="527"/>
      <c r="C838" s="527"/>
      <c r="D838" s="541" t="s">
        <v>4</v>
      </c>
      <c r="E838" s="542">
        <f>SUM(E834:E837)-IF(VALUE(COUNTIF(E834:E837,"&gt;0"))=4,3,0)-IF(VALUE(COUNTIF(E834:E837,"&gt;0"))=3,2,0)-IF(VALUE(COUNTIF(E834:E837,"&gt;0"))=2,1,0)</f>
        <v>1.52</v>
      </c>
      <c r="F838" s="539"/>
      <c r="G838" s="525"/>
      <c r="H838" s="158"/>
      <c r="I838" s="357"/>
    </row>
    <row r="839" spans="2:9" x14ac:dyDescent="0.25">
      <c r="B839" s="527"/>
      <c r="C839" s="527"/>
      <c r="D839" s="527"/>
      <c r="E839" s="535"/>
      <c r="F839" s="527"/>
      <c r="G839" s="525"/>
      <c r="H839" s="158"/>
      <c r="I839" s="357"/>
    </row>
    <row r="840" spans="2:9" ht="25.5" x14ac:dyDescent="0.35">
      <c r="B840" s="538"/>
      <c r="C840" s="536" t="s">
        <v>23</v>
      </c>
      <c r="D840" s="571">
        <f>E838*D815</f>
        <v>108337.46799999999</v>
      </c>
      <c r="E840" s="571"/>
      <c r="F840" s="527"/>
      <c r="G840" s="525"/>
      <c r="H840" s="158"/>
      <c r="I840" s="357"/>
    </row>
    <row r="841" spans="2:9" ht="20.25" x14ac:dyDescent="0.3">
      <c r="B841" s="527"/>
      <c r="C841" s="537" t="s">
        <v>8</v>
      </c>
      <c r="D841" s="572">
        <f>D840/D814</f>
        <v>159.31980588235294</v>
      </c>
      <c r="E841" s="572"/>
      <c r="F841" s="527"/>
      <c r="G841" s="527"/>
      <c r="H841" s="377"/>
      <c r="I841" s="357"/>
    </row>
    <row r="842" spans="2:9" x14ac:dyDescent="0.3">
      <c r="B842" s="527"/>
      <c r="C842" s="537"/>
      <c r="D842" s="543"/>
      <c r="E842" s="543"/>
      <c r="F842" s="527"/>
      <c r="G842" s="527"/>
      <c r="H842" s="355"/>
      <c r="I842" s="357"/>
    </row>
    <row r="843" spans="2:9" x14ac:dyDescent="0.25">
      <c r="B843" s="312"/>
      <c r="C843" s="312"/>
      <c r="D843" s="312"/>
      <c r="E843" s="312"/>
      <c r="F843" s="312"/>
      <c r="G843" s="310"/>
      <c r="H843" s="310"/>
    </row>
    <row r="844" spans="2:9" x14ac:dyDescent="0.25">
      <c r="B844" s="312"/>
      <c r="C844" s="312"/>
      <c r="D844" s="312"/>
      <c r="E844" s="312"/>
      <c r="F844" s="312"/>
      <c r="G844" s="310"/>
      <c r="H844" s="310"/>
    </row>
    <row r="845" spans="2:9" x14ac:dyDescent="0.25">
      <c r="B845" s="312"/>
      <c r="C845" s="312"/>
      <c r="D845" s="312"/>
      <c r="E845" s="312"/>
      <c r="F845" s="312"/>
      <c r="G845" s="310"/>
      <c r="H845" s="310"/>
    </row>
    <row r="846" spans="2:9" x14ac:dyDescent="0.25">
      <c r="B846" s="312"/>
      <c r="C846" s="312"/>
      <c r="D846" s="312"/>
      <c r="E846" s="312"/>
      <c r="F846" s="312"/>
      <c r="G846" s="310"/>
      <c r="H846" s="310"/>
    </row>
    <row r="847" spans="2:9" x14ac:dyDescent="0.25">
      <c r="B847" s="312"/>
      <c r="C847" s="312"/>
      <c r="D847" s="312"/>
      <c r="E847" s="312"/>
      <c r="F847" s="312"/>
      <c r="G847" s="310"/>
      <c r="H847" s="310"/>
    </row>
    <row r="848" spans="2:9" x14ac:dyDescent="0.25">
      <c r="B848" s="312"/>
      <c r="C848" s="312"/>
      <c r="D848" s="312"/>
      <c r="E848" s="312"/>
      <c r="F848" s="312"/>
      <c r="G848" s="310"/>
      <c r="H848" s="310"/>
    </row>
    <row r="849" spans="2:9" x14ac:dyDescent="0.25">
      <c r="B849" s="312"/>
      <c r="C849" s="312"/>
      <c r="D849" s="312"/>
      <c r="E849" s="312"/>
      <c r="F849" s="312"/>
      <c r="G849" s="310"/>
      <c r="H849" s="310"/>
    </row>
    <row r="850" spans="2:9" ht="60.75" x14ac:dyDescent="0.8">
      <c r="B850" s="594" t="s">
        <v>55</v>
      </c>
      <c r="C850" s="594"/>
      <c r="D850" s="594"/>
      <c r="E850" s="594"/>
      <c r="F850" s="594"/>
      <c r="G850" s="594"/>
      <c r="H850" s="594"/>
    </row>
    <row r="851" spans="2:9" ht="20.25" x14ac:dyDescent="0.25">
      <c r="B851" s="595" t="s">
        <v>36</v>
      </c>
      <c r="C851" s="595"/>
      <c r="D851" s="595"/>
      <c r="E851" s="595"/>
      <c r="F851" s="595"/>
      <c r="G851" s="595"/>
      <c r="H851" s="158"/>
      <c r="I851" s="435"/>
    </row>
    <row r="852" spans="2:9" ht="20.25" x14ac:dyDescent="0.25">
      <c r="B852" s="158"/>
      <c r="C852" s="411"/>
      <c r="D852" s="158"/>
      <c r="E852" s="158"/>
      <c r="F852" s="158"/>
      <c r="G852" s="435"/>
      <c r="H852" s="158"/>
    </row>
    <row r="853" spans="2:9" ht="25.5" x14ac:dyDescent="0.25">
      <c r="B853" s="158"/>
      <c r="C853" s="399" t="s">
        <v>5</v>
      </c>
      <c r="D853" s="434"/>
      <c r="E853" s="158"/>
      <c r="F853" s="158"/>
      <c r="G853" s="158"/>
      <c r="H853" s="158"/>
    </row>
    <row r="854" spans="2:9" ht="20.25" x14ac:dyDescent="0.25">
      <c r="B854" s="436"/>
      <c r="C854" s="596" t="s">
        <v>15</v>
      </c>
      <c r="D854" s="604" t="s">
        <v>64</v>
      </c>
      <c r="E854" s="605"/>
      <c r="F854" s="605"/>
      <c r="G854" s="606"/>
      <c r="H854" s="412"/>
    </row>
    <row r="855" spans="2:9" ht="20.25" customHeight="1" x14ac:dyDescent="0.25">
      <c r="B855" s="436"/>
      <c r="C855" s="597"/>
      <c r="D855" s="603" t="s">
        <v>80</v>
      </c>
      <c r="E855" s="603"/>
      <c r="F855" s="603"/>
      <c r="G855" s="603"/>
      <c r="H855" s="412"/>
    </row>
    <row r="856" spans="2:9" ht="20.25" x14ac:dyDescent="0.25">
      <c r="B856" s="436"/>
      <c r="C856" s="598"/>
      <c r="D856" s="602" t="s">
        <v>107</v>
      </c>
      <c r="E856" s="602"/>
      <c r="F856" s="602"/>
      <c r="G856" s="602"/>
      <c r="H856" s="412"/>
    </row>
    <row r="857" spans="2:9" x14ac:dyDescent="0.25">
      <c r="B857" s="158"/>
      <c r="C857" s="407" t="s">
        <v>12</v>
      </c>
      <c r="D857" s="415">
        <v>1.2</v>
      </c>
      <c r="E857" s="414"/>
      <c r="F857" s="398"/>
      <c r="G857" s="395"/>
      <c r="H857" s="395"/>
    </row>
    <row r="858" spans="2:9" ht="22.5" x14ac:dyDescent="0.25">
      <c r="B858" s="158"/>
      <c r="C858" s="396" t="s">
        <v>9</v>
      </c>
      <c r="D858" s="416">
        <v>182</v>
      </c>
      <c r="E858" s="573" t="s">
        <v>16</v>
      </c>
      <c r="F858" s="574"/>
      <c r="G858" s="577">
        <f>D859/D858</f>
        <v>70.831043956043956</v>
      </c>
      <c r="H858" s="395"/>
    </row>
    <row r="859" spans="2:9" ht="22.5" x14ac:dyDescent="0.25">
      <c r="B859" s="158"/>
      <c r="C859" s="396" t="s">
        <v>10</v>
      </c>
      <c r="D859" s="416">
        <v>12891.25</v>
      </c>
      <c r="E859" s="575"/>
      <c r="F859" s="576"/>
      <c r="G859" s="578"/>
      <c r="H859" s="395"/>
    </row>
    <row r="860" spans="2:9" x14ac:dyDescent="0.25">
      <c r="B860" s="158"/>
      <c r="C860" s="409"/>
      <c r="D860" s="410"/>
      <c r="E860" s="441"/>
      <c r="F860" s="158"/>
      <c r="G860" s="158"/>
      <c r="H860" s="158"/>
      <c r="I860" s="435"/>
    </row>
    <row r="861" spans="2:9" ht="20.25" x14ac:dyDescent="0.3">
      <c r="B861" s="158"/>
      <c r="C861" s="408" t="s">
        <v>7</v>
      </c>
      <c r="D861" s="511" t="s">
        <v>108</v>
      </c>
      <c r="E861" s="158"/>
      <c r="F861" s="158"/>
      <c r="G861" s="158"/>
      <c r="H861" s="158"/>
      <c r="I861" s="435"/>
    </row>
    <row r="862" spans="2:9" ht="20.25" x14ac:dyDescent="0.3">
      <c r="B862" s="158"/>
      <c r="C862" s="408" t="s">
        <v>11</v>
      </c>
      <c r="D862" s="417">
        <v>65</v>
      </c>
      <c r="E862" s="158"/>
      <c r="F862" s="158"/>
      <c r="G862" s="158"/>
      <c r="H862" s="158"/>
      <c r="I862" s="435"/>
    </row>
    <row r="863" spans="2:9" ht="22.5" x14ac:dyDescent="0.3">
      <c r="B863" s="158"/>
      <c r="C863" s="408" t="s">
        <v>13</v>
      </c>
      <c r="D863" s="425" t="s">
        <v>34</v>
      </c>
      <c r="E863" s="437"/>
      <c r="F863" s="158"/>
      <c r="G863" s="158"/>
      <c r="H863" s="158"/>
      <c r="I863" s="435"/>
    </row>
    <row r="864" spans="2:9" ht="21" thickBot="1" x14ac:dyDescent="0.3">
      <c r="B864" s="158"/>
      <c r="C864" s="413"/>
      <c r="D864" s="413"/>
      <c r="E864" s="158"/>
      <c r="F864" s="158"/>
      <c r="G864" s="158"/>
      <c r="H864" s="158"/>
      <c r="I864" s="435"/>
    </row>
    <row r="865" spans="2:9" ht="48" thickBot="1" x14ac:dyDescent="0.3">
      <c r="B865" s="579" t="s">
        <v>17</v>
      </c>
      <c r="C865" s="580"/>
      <c r="D865" s="404" t="s">
        <v>20</v>
      </c>
      <c r="E865" s="581" t="s">
        <v>22</v>
      </c>
      <c r="F865" s="582"/>
      <c r="G865" s="397" t="s">
        <v>21</v>
      </c>
      <c r="H865" s="395"/>
    </row>
    <row r="866" spans="2:9" ht="24" thickBot="1" x14ac:dyDescent="0.3">
      <c r="B866" s="583" t="s">
        <v>35</v>
      </c>
      <c r="C866" s="584"/>
      <c r="D866" s="426">
        <v>50</v>
      </c>
      <c r="E866" s="418">
        <v>1.2</v>
      </c>
      <c r="F866" s="400" t="s">
        <v>25</v>
      </c>
      <c r="G866" s="406">
        <f>D866*E866</f>
        <v>60</v>
      </c>
      <c r="H866" s="585"/>
    </row>
    <row r="867" spans="2:9" ht="24" thickBot="1" x14ac:dyDescent="0.3">
      <c r="B867" s="586" t="s">
        <v>18</v>
      </c>
      <c r="C867" s="587"/>
      <c r="D867" s="421">
        <v>97.44</v>
      </c>
      <c r="E867" s="419">
        <v>0.4</v>
      </c>
      <c r="F867" s="401" t="s">
        <v>26</v>
      </c>
      <c r="G867" s="549">
        <f t="shared" ref="G867:G875" si="19">D867*E867</f>
        <v>38.975999999999999</v>
      </c>
      <c r="H867" s="585"/>
    </row>
    <row r="868" spans="2:9" ht="24" thickBot="1" x14ac:dyDescent="0.3">
      <c r="B868" s="588" t="s">
        <v>19</v>
      </c>
      <c r="C868" s="589"/>
      <c r="D868" s="424">
        <v>151.63</v>
      </c>
      <c r="E868" s="420">
        <v>0.4</v>
      </c>
      <c r="F868" s="402" t="s">
        <v>26</v>
      </c>
      <c r="G868" s="549">
        <f t="shared" si="19"/>
        <v>60.652000000000001</v>
      </c>
      <c r="H868" s="585"/>
    </row>
    <row r="869" spans="2:9" ht="24" thickBot="1" x14ac:dyDescent="0.3">
      <c r="B869" s="590" t="s">
        <v>28</v>
      </c>
      <c r="C869" s="591"/>
      <c r="D869" s="427">
        <v>731.97</v>
      </c>
      <c r="E869" s="427"/>
      <c r="F869" s="405" t="s">
        <v>25</v>
      </c>
      <c r="G869" s="549">
        <f t="shared" si="19"/>
        <v>0</v>
      </c>
      <c r="H869" s="585"/>
    </row>
    <row r="870" spans="2:9" ht="24" thickBot="1" x14ac:dyDescent="0.3">
      <c r="B870" s="586" t="s">
        <v>33</v>
      </c>
      <c r="C870" s="587"/>
      <c r="D870" s="421">
        <v>652.6</v>
      </c>
      <c r="E870" s="421">
        <v>2.4</v>
      </c>
      <c r="F870" s="401" t="s">
        <v>25</v>
      </c>
      <c r="G870" s="549">
        <f t="shared" si="19"/>
        <v>1566.24</v>
      </c>
      <c r="H870" s="585"/>
    </row>
    <row r="871" spans="2:9" ht="24" thickBot="1" x14ac:dyDescent="0.3">
      <c r="B871" s="592" t="s">
        <v>27</v>
      </c>
      <c r="C871" s="593"/>
      <c r="D871" s="428">
        <v>526.99</v>
      </c>
      <c r="E871" s="422"/>
      <c r="F871" s="403" t="s">
        <v>25</v>
      </c>
      <c r="G871" s="549">
        <f t="shared" si="19"/>
        <v>0</v>
      </c>
      <c r="H871" s="585"/>
    </row>
    <row r="872" spans="2:9" ht="24" thickBot="1" x14ac:dyDescent="0.3">
      <c r="B872" s="592" t="s">
        <v>29</v>
      </c>
      <c r="C872" s="593"/>
      <c r="D872" s="429">
        <v>5438.99</v>
      </c>
      <c r="E872" s="423">
        <v>1.2</v>
      </c>
      <c r="F872" s="403" t="s">
        <v>25</v>
      </c>
      <c r="G872" s="549">
        <f t="shared" si="19"/>
        <v>6526.7879999999996</v>
      </c>
      <c r="H872" s="585"/>
    </row>
    <row r="873" spans="2:9" ht="24" thickBot="1" x14ac:dyDescent="0.3">
      <c r="B873" s="592" t="s">
        <v>30</v>
      </c>
      <c r="C873" s="593"/>
      <c r="D873" s="429">
        <v>1672.77</v>
      </c>
      <c r="E873" s="423">
        <v>1.2</v>
      </c>
      <c r="F873" s="403" t="s">
        <v>25</v>
      </c>
      <c r="G873" s="549">
        <f t="shared" si="19"/>
        <v>2007.3239999999998</v>
      </c>
      <c r="H873" s="585"/>
    </row>
    <row r="874" spans="2:9" ht="24" thickBot="1" x14ac:dyDescent="0.3">
      <c r="B874" s="592" t="s">
        <v>32</v>
      </c>
      <c r="C874" s="593"/>
      <c r="D874" s="429">
        <v>548.24</v>
      </c>
      <c r="E874" s="423">
        <v>1.2</v>
      </c>
      <c r="F874" s="403" t="s">
        <v>25</v>
      </c>
      <c r="G874" s="549">
        <f t="shared" si="19"/>
        <v>657.88800000000003</v>
      </c>
      <c r="H874" s="585"/>
    </row>
    <row r="875" spans="2:9" ht="24" thickBot="1" x14ac:dyDescent="0.3">
      <c r="B875" s="588" t="s">
        <v>31</v>
      </c>
      <c r="C875" s="589"/>
      <c r="D875" s="430">
        <v>340.74</v>
      </c>
      <c r="E875" s="424">
        <v>12</v>
      </c>
      <c r="F875" s="402" t="s">
        <v>25</v>
      </c>
      <c r="G875" s="549">
        <f t="shared" si="19"/>
        <v>4088.88</v>
      </c>
      <c r="H875" s="585"/>
    </row>
    <row r="876" spans="2:9" x14ac:dyDescent="0.25">
      <c r="B876" s="158"/>
      <c r="C876" s="431"/>
      <c r="D876" s="431"/>
      <c r="E876" s="432"/>
      <c r="F876" s="432"/>
      <c r="G876" s="158"/>
      <c r="H876" s="438"/>
      <c r="I876" s="435"/>
    </row>
    <row r="877" spans="2:9" ht="25.5" x14ac:dyDescent="0.25">
      <c r="B877" s="527"/>
      <c r="C877" s="534" t="s">
        <v>14</v>
      </c>
      <c r="D877" s="526"/>
      <c r="E877" s="527"/>
      <c r="F877" s="527"/>
      <c r="G877" s="525"/>
      <c r="H877" s="158"/>
      <c r="I877" s="435"/>
    </row>
    <row r="878" spans="2:9" ht="20.25" x14ac:dyDescent="0.25">
      <c r="B878" s="527"/>
      <c r="C878" s="570" t="s">
        <v>6</v>
      </c>
      <c r="D878" s="528" t="s">
        <v>0</v>
      </c>
      <c r="E878" s="529">
        <f>IF(G866&gt;0, ROUND((G866+D859)/D859,2), 0)</f>
        <v>1</v>
      </c>
      <c r="F878" s="529"/>
      <c r="G878" s="530"/>
      <c r="H878" s="435"/>
      <c r="I878" s="435"/>
    </row>
    <row r="879" spans="2:9" x14ac:dyDescent="0.25">
      <c r="B879" s="527"/>
      <c r="C879" s="570"/>
      <c r="D879" s="528" t="s">
        <v>1</v>
      </c>
      <c r="E879" s="529">
        <f>IF(SUM(G867:G868)&gt;0,ROUND((G867+G868+D859)/D859,2),0)</f>
        <v>1.01</v>
      </c>
      <c r="F879" s="529"/>
      <c r="G879" s="531"/>
      <c r="H879" s="439"/>
      <c r="I879" s="435"/>
    </row>
    <row r="880" spans="2:9" x14ac:dyDescent="0.25">
      <c r="B880" s="527"/>
      <c r="C880" s="570"/>
      <c r="D880" s="528" t="s">
        <v>2</v>
      </c>
      <c r="E880" s="529">
        <f>IF(G869&gt;0,ROUND((G869+D859)/D859,2),0)</f>
        <v>0</v>
      </c>
      <c r="F880" s="532"/>
      <c r="G880" s="531"/>
      <c r="H880" s="158"/>
      <c r="I880" s="435"/>
    </row>
    <row r="881" spans="2:9" x14ac:dyDescent="0.25">
      <c r="B881" s="527"/>
      <c r="C881" s="570"/>
      <c r="D881" s="533" t="s">
        <v>3</v>
      </c>
      <c r="E881" s="540">
        <f>IF(SUM(G870:G875)&gt;0,ROUND((SUM(G870:G875)+D859)/D859,2),0)</f>
        <v>2.15</v>
      </c>
      <c r="F881" s="530"/>
      <c r="G881" s="531"/>
      <c r="H881" s="158"/>
      <c r="I881" s="435"/>
    </row>
    <row r="882" spans="2:9" ht="25.5" x14ac:dyDescent="0.25">
      <c r="B882" s="527"/>
      <c r="C882" s="527"/>
      <c r="D882" s="541" t="s">
        <v>4</v>
      </c>
      <c r="E882" s="542">
        <f>SUM(E878:E881)-IF(VALUE(COUNTIF(E878:E881,"&gt;0"))=4,3,0)-IF(VALUE(COUNTIF(E878:E881,"&gt;0"))=3,2,0)-IF(VALUE(COUNTIF(E878:E881,"&gt;0"))=2,1,0)</f>
        <v>2.16</v>
      </c>
      <c r="F882" s="539"/>
      <c r="G882" s="525"/>
      <c r="H882" s="158"/>
      <c r="I882" s="435"/>
    </row>
    <row r="883" spans="2:9" x14ac:dyDescent="0.25">
      <c r="B883" s="527"/>
      <c r="C883" s="527"/>
      <c r="D883" s="527"/>
      <c r="E883" s="535"/>
      <c r="F883" s="527"/>
      <c r="G883" s="525"/>
      <c r="H883" s="158"/>
      <c r="I883" s="435"/>
    </row>
    <row r="884" spans="2:9" ht="25.5" x14ac:dyDescent="0.35">
      <c r="B884" s="538"/>
      <c r="C884" s="536" t="s">
        <v>23</v>
      </c>
      <c r="D884" s="571">
        <f>E882*D859</f>
        <v>27845.100000000002</v>
      </c>
      <c r="E884" s="571"/>
      <c r="F884" s="527"/>
      <c r="G884" s="525"/>
      <c r="H884" s="158"/>
      <c r="I884" s="435"/>
    </row>
    <row r="885" spans="2:9" ht="20.25" x14ac:dyDescent="0.3">
      <c r="B885" s="527"/>
      <c r="C885" s="537" t="s">
        <v>8</v>
      </c>
      <c r="D885" s="572">
        <f>D884/D858</f>
        <v>152.99505494505496</v>
      </c>
      <c r="E885" s="572"/>
      <c r="F885" s="527"/>
      <c r="G885" s="527"/>
      <c r="H885" s="440"/>
      <c r="I885" s="435"/>
    </row>
    <row r="886" spans="2:9" x14ac:dyDescent="0.3">
      <c r="B886" s="527"/>
      <c r="C886" s="537"/>
      <c r="D886" s="543"/>
      <c r="E886" s="543"/>
      <c r="F886" s="527"/>
      <c r="G886" s="527"/>
      <c r="H886" s="355"/>
    </row>
    <row r="887" spans="2:9" x14ac:dyDescent="0.25">
      <c r="B887" s="435"/>
      <c r="C887" s="435"/>
      <c r="D887" s="435"/>
      <c r="E887" s="435"/>
      <c r="F887" s="435"/>
      <c r="G887" s="433"/>
      <c r="H887" s="355"/>
    </row>
    <row r="888" spans="2:9" x14ac:dyDescent="0.25">
      <c r="B888" s="357"/>
      <c r="C888" s="357"/>
      <c r="D888" s="357"/>
      <c r="E888" s="357"/>
      <c r="F888" s="357"/>
      <c r="G888" s="355"/>
      <c r="H888" s="355"/>
    </row>
    <row r="889" spans="2:9" x14ac:dyDescent="0.25">
      <c r="B889" s="357"/>
      <c r="C889" s="357"/>
      <c r="D889" s="357"/>
      <c r="E889" s="357"/>
      <c r="F889" s="357"/>
      <c r="G889" s="355"/>
      <c r="H889" s="355"/>
    </row>
    <row r="890" spans="2:9" x14ac:dyDescent="0.25">
      <c r="B890" s="357"/>
      <c r="C890" s="357"/>
      <c r="D890" s="357"/>
      <c r="E890" s="357"/>
      <c r="F890" s="357"/>
      <c r="G890" s="355"/>
      <c r="H890" s="355"/>
    </row>
    <row r="891" spans="2:9" x14ac:dyDescent="0.25">
      <c r="B891" s="357"/>
      <c r="C891" s="357"/>
      <c r="D891" s="357"/>
      <c r="E891" s="357"/>
      <c r="F891" s="357"/>
      <c r="G891" s="355"/>
      <c r="H891" s="355"/>
    </row>
    <row r="892" spans="2:9" x14ac:dyDescent="0.25">
      <c r="B892" s="357"/>
      <c r="C892" s="357"/>
      <c r="D892" s="357"/>
      <c r="E892" s="357"/>
      <c r="F892" s="357"/>
      <c r="G892" s="355"/>
      <c r="H892" s="355"/>
    </row>
    <row r="893" spans="2:9" x14ac:dyDescent="0.25">
      <c r="B893" s="357"/>
      <c r="C893" s="357"/>
      <c r="D893" s="357"/>
      <c r="E893" s="357"/>
      <c r="F893" s="357"/>
      <c r="G893" s="355"/>
      <c r="H893" s="355"/>
    </row>
    <row r="894" spans="2:9" ht="60.75" x14ac:dyDescent="0.8">
      <c r="B894" s="594" t="s">
        <v>56</v>
      </c>
      <c r="C894" s="594"/>
      <c r="D894" s="594"/>
      <c r="E894" s="594"/>
      <c r="F894" s="594"/>
      <c r="G894" s="594"/>
      <c r="H894" s="594"/>
    </row>
    <row r="895" spans="2:9" ht="20.25" x14ac:dyDescent="0.25">
      <c r="B895" s="595" t="s">
        <v>36</v>
      </c>
      <c r="C895" s="595"/>
      <c r="D895" s="595"/>
      <c r="E895" s="595"/>
      <c r="F895" s="595"/>
      <c r="G895" s="595"/>
      <c r="H895" s="158"/>
      <c r="I895" s="486"/>
    </row>
    <row r="896" spans="2:9" ht="20.25" x14ac:dyDescent="0.25">
      <c r="B896" s="158"/>
      <c r="C896" s="460"/>
      <c r="D896" s="158"/>
      <c r="E896" s="158"/>
      <c r="F896" s="158"/>
      <c r="G896" s="486"/>
      <c r="H896" s="158"/>
      <c r="I896" s="486"/>
    </row>
    <row r="897" spans="2:9" ht="25.5" x14ac:dyDescent="0.25">
      <c r="B897" s="158"/>
      <c r="C897" s="448" t="s">
        <v>5</v>
      </c>
      <c r="D897" s="485"/>
      <c r="E897" s="158"/>
      <c r="F897" s="158"/>
      <c r="G897" s="158"/>
      <c r="H897" s="158"/>
      <c r="I897" s="486"/>
    </row>
    <row r="898" spans="2:9" ht="20.25" x14ac:dyDescent="0.25">
      <c r="B898" s="487"/>
      <c r="C898" s="596" t="s">
        <v>15</v>
      </c>
      <c r="D898" s="602" t="s">
        <v>64</v>
      </c>
      <c r="E898" s="602"/>
      <c r="F898" s="602"/>
      <c r="G898" s="602"/>
      <c r="H898" s="461"/>
    </row>
    <row r="899" spans="2:9" ht="20.25" x14ac:dyDescent="0.25">
      <c r="B899" s="487"/>
      <c r="C899" s="597"/>
      <c r="D899" s="602" t="s">
        <v>82</v>
      </c>
      <c r="E899" s="602"/>
      <c r="F899" s="602"/>
      <c r="G899" s="602"/>
      <c r="H899" s="461"/>
    </row>
    <row r="900" spans="2:9" ht="20.25" x14ac:dyDescent="0.25">
      <c r="B900" s="487"/>
      <c r="C900" s="598"/>
      <c r="D900" s="602" t="s">
        <v>109</v>
      </c>
      <c r="E900" s="602"/>
      <c r="F900" s="602"/>
      <c r="G900" s="602"/>
      <c r="H900" s="461"/>
    </row>
    <row r="901" spans="2:9" x14ac:dyDescent="0.25">
      <c r="B901" s="158"/>
      <c r="C901" s="456" t="s">
        <v>12</v>
      </c>
      <c r="D901" s="464">
        <v>1.5</v>
      </c>
      <c r="E901" s="463"/>
      <c r="F901" s="447"/>
      <c r="G901" s="442"/>
      <c r="H901" s="442"/>
    </row>
    <row r="902" spans="2:9" ht="22.5" x14ac:dyDescent="0.25">
      <c r="B902" s="158"/>
      <c r="C902" s="443" t="s">
        <v>9</v>
      </c>
      <c r="D902" s="465">
        <v>378</v>
      </c>
      <c r="E902" s="573" t="s">
        <v>16</v>
      </c>
      <c r="F902" s="574"/>
      <c r="G902" s="577">
        <f>D903/D902</f>
        <v>67.552645502645504</v>
      </c>
      <c r="H902" s="442"/>
    </row>
    <row r="903" spans="2:9" ht="22.5" x14ac:dyDescent="0.25">
      <c r="B903" s="158"/>
      <c r="C903" s="443" t="s">
        <v>10</v>
      </c>
      <c r="D903" s="465">
        <v>25534.9</v>
      </c>
      <c r="E903" s="575"/>
      <c r="F903" s="576"/>
      <c r="G903" s="578"/>
      <c r="H903" s="442"/>
    </row>
    <row r="904" spans="2:9" x14ac:dyDescent="0.25">
      <c r="B904" s="158"/>
      <c r="C904" s="458"/>
      <c r="D904" s="459"/>
      <c r="E904" s="508"/>
      <c r="F904" s="158"/>
      <c r="G904" s="158"/>
      <c r="H904" s="158"/>
      <c r="I904" s="486"/>
    </row>
    <row r="905" spans="2:9" ht="20.25" x14ac:dyDescent="0.3">
      <c r="B905" s="158"/>
      <c r="C905" s="497" t="s">
        <v>7</v>
      </c>
      <c r="D905" s="622" t="s">
        <v>110</v>
      </c>
      <c r="E905" s="158"/>
      <c r="F905" s="158"/>
      <c r="G905" s="158"/>
      <c r="H905" s="158"/>
      <c r="I905" s="486"/>
    </row>
    <row r="906" spans="2:9" ht="20.25" x14ac:dyDescent="0.3">
      <c r="B906" s="158"/>
      <c r="C906" s="497" t="s">
        <v>11</v>
      </c>
      <c r="D906" s="202">
        <v>72</v>
      </c>
      <c r="E906" s="158"/>
      <c r="F906" s="158"/>
      <c r="G906" s="158"/>
      <c r="H906" s="158"/>
      <c r="I906" s="486"/>
    </row>
    <row r="907" spans="2:9" ht="22.5" x14ac:dyDescent="0.3">
      <c r="B907" s="158"/>
      <c r="C907" s="497" t="s">
        <v>13</v>
      </c>
      <c r="D907" s="519" t="s">
        <v>34</v>
      </c>
      <c r="E907" s="502"/>
      <c r="F907" s="158"/>
      <c r="G907" s="158"/>
      <c r="H907" s="158"/>
      <c r="I907" s="486"/>
    </row>
    <row r="908" spans="2:9" ht="21" thickBot="1" x14ac:dyDescent="0.3">
      <c r="B908" s="158"/>
      <c r="C908" s="503"/>
      <c r="D908" s="503"/>
      <c r="E908" s="158"/>
      <c r="F908" s="158"/>
      <c r="G908" s="158"/>
      <c r="H908" s="158"/>
      <c r="I908" s="486"/>
    </row>
    <row r="909" spans="2:9" ht="48" thickBot="1" x14ac:dyDescent="0.3">
      <c r="B909" s="579" t="s">
        <v>17</v>
      </c>
      <c r="C909" s="580"/>
      <c r="D909" s="453" t="s">
        <v>20</v>
      </c>
      <c r="E909" s="581" t="s">
        <v>22</v>
      </c>
      <c r="F909" s="582"/>
      <c r="G909" s="444" t="s">
        <v>21</v>
      </c>
      <c r="H909" s="442"/>
    </row>
    <row r="910" spans="2:9" ht="24" customHeight="1" thickBot="1" x14ac:dyDescent="0.3">
      <c r="B910" s="583" t="s">
        <v>35</v>
      </c>
      <c r="C910" s="584"/>
      <c r="D910" s="557">
        <v>50</v>
      </c>
      <c r="E910" s="550">
        <v>1.5</v>
      </c>
      <c r="F910" s="544" t="s">
        <v>25</v>
      </c>
      <c r="G910" s="549">
        <f>D910*E910</f>
        <v>75</v>
      </c>
      <c r="H910" s="585"/>
    </row>
    <row r="911" spans="2:9" ht="23.25" customHeight="1" thickBot="1" x14ac:dyDescent="0.3">
      <c r="B911" s="586" t="s">
        <v>18</v>
      </c>
      <c r="C911" s="587"/>
      <c r="D911" s="553">
        <v>97.44</v>
      </c>
      <c r="E911" s="551">
        <v>0.5</v>
      </c>
      <c r="F911" s="545" t="s">
        <v>26</v>
      </c>
      <c r="G911" s="549">
        <f t="shared" ref="G911:G919" si="20">D911*E911</f>
        <v>48.72</v>
      </c>
      <c r="H911" s="585"/>
    </row>
    <row r="912" spans="2:9" ht="24" customHeight="1" thickBot="1" x14ac:dyDescent="0.3">
      <c r="B912" s="588" t="s">
        <v>19</v>
      </c>
      <c r="C912" s="589"/>
      <c r="D912" s="556">
        <v>151.63</v>
      </c>
      <c r="E912" s="552">
        <v>0.5</v>
      </c>
      <c r="F912" s="546" t="s">
        <v>26</v>
      </c>
      <c r="G912" s="549">
        <f t="shared" si="20"/>
        <v>75.814999999999998</v>
      </c>
      <c r="H912" s="585"/>
    </row>
    <row r="913" spans="2:9" ht="24" customHeight="1" thickBot="1" x14ac:dyDescent="0.3">
      <c r="B913" s="590" t="s">
        <v>28</v>
      </c>
      <c r="C913" s="591"/>
      <c r="D913" s="558">
        <v>731.97</v>
      </c>
      <c r="E913" s="558"/>
      <c r="F913" s="548" t="s">
        <v>25</v>
      </c>
      <c r="G913" s="549">
        <f t="shared" si="20"/>
        <v>0</v>
      </c>
      <c r="H913" s="585"/>
    </row>
    <row r="914" spans="2:9" ht="23.25" customHeight="1" thickBot="1" x14ac:dyDescent="0.3">
      <c r="B914" s="586" t="s">
        <v>33</v>
      </c>
      <c r="C914" s="587"/>
      <c r="D914" s="553">
        <v>652.6</v>
      </c>
      <c r="E914" s="553">
        <v>3</v>
      </c>
      <c r="F914" s="545" t="s">
        <v>25</v>
      </c>
      <c r="G914" s="549">
        <f t="shared" si="20"/>
        <v>1957.8000000000002</v>
      </c>
      <c r="H914" s="585"/>
    </row>
    <row r="915" spans="2:9" ht="23.25" customHeight="1" thickBot="1" x14ac:dyDescent="0.3">
      <c r="B915" s="592" t="s">
        <v>27</v>
      </c>
      <c r="C915" s="593"/>
      <c r="D915" s="559">
        <v>526.99</v>
      </c>
      <c r="E915" s="554"/>
      <c r="F915" s="547" t="s">
        <v>25</v>
      </c>
      <c r="G915" s="549">
        <f t="shared" si="20"/>
        <v>0</v>
      </c>
      <c r="H915" s="585"/>
    </row>
    <row r="916" spans="2:9" ht="23.25" customHeight="1" thickBot="1" x14ac:dyDescent="0.3">
      <c r="B916" s="592" t="s">
        <v>29</v>
      </c>
      <c r="C916" s="593"/>
      <c r="D916" s="560">
        <v>5438.99</v>
      </c>
      <c r="E916" s="555">
        <v>1.5</v>
      </c>
      <c r="F916" s="547" t="s">
        <v>25</v>
      </c>
      <c r="G916" s="549">
        <f t="shared" si="20"/>
        <v>8158.4849999999997</v>
      </c>
      <c r="H916" s="585"/>
    </row>
    <row r="917" spans="2:9" ht="23.25" customHeight="1" thickBot="1" x14ac:dyDescent="0.3">
      <c r="B917" s="592" t="s">
        <v>30</v>
      </c>
      <c r="C917" s="593"/>
      <c r="D917" s="560">
        <v>1672.77</v>
      </c>
      <c r="E917" s="555">
        <v>1.5</v>
      </c>
      <c r="F917" s="547" t="s">
        <v>25</v>
      </c>
      <c r="G917" s="549">
        <f t="shared" si="20"/>
        <v>2509.1549999999997</v>
      </c>
      <c r="H917" s="585"/>
    </row>
    <row r="918" spans="2:9" ht="23.25" customHeight="1" thickBot="1" x14ac:dyDescent="0.3">
      <c r="B918" s="592" t="s">
        <v>32</v>
      </c>
      <c r="C918" s="593"/>
      <c r="D918" s="560">
        <v>548.24</v>
      </c>
      <c r="E918" s="555">
        <v>1.5</v>
      </c>
      <c r="F918" s="547" t="s">
        <v>25</v>
      </c>
      <c r="G918" s="549">
        <f t="shared" si="20"/>
        <v>822.36</v>
      </c>
      <c r="H918" s="585"/>
    </row>
    <row r="919" spans="2:9" ht="24" thickBot="1" x14ac:dyDescent="0.3">
      <c r="B919" s="588" t="s">
        <v>31</v>
      </c>
      <c r="C919" s="589"/>
      <c r="D919" s="561">
        <v>340.74</v>
      </c>
      <c r="E919" s="556">
        <v>15</v>
      </c>
      <c r="F919" s="546" t="s">
        <v>25</v>
      </c>
      <c r="G919" s="549">
        <f t="shared" si="20"/>
        <v>5111.1000000000004</v>
      </c>
      <c r="H919" s="585"/>
    </row>
    <row r="920" spans="2:9" x14ac:dyDescent="0.25">
      <c r="B920" s="158"/>
      <c r="C920" s="482"/>
      <c r="D920" s="482"/>
      <c r="E920" s="483"/>
      <c r="F920" s="483"/>
      <c r="G920" s="158"/>
      <c r="H920" s="504"/>
      <c r="I920" s="486"/>
    </row>
    <row r="921" spans="2:9" ht="25.5" x14ac:dyDescent="0.25">
      <c r="B921" s="527"/>
      <c r="C921" s="534" t="s">
        <v>14</v>
      </c>
      <c r="D921" s="526"/>
      <c r="E921" s="527"/>
      <c r="F921" s="527"/>
      <c r="G921" s="525"/>
      <c r="H921" s="158"/>
      <c r="I921" s="486"/>
    </row>
    <row r="922" spans="2:9" ht="20.25" x14ac:dyDescent="0.25">
      <c r="B922" s="527"/>
      <c r="C922" s="570" t="s">
        <v>6</v>
      </c>
      <c r="D922" s="528" t="s">
        <v>0</v>
      </c>
      <c r="E922" s="529">
        <f>IF(G910&gt;0, ROUND((G910+D903)/D903,2), 0)</f>
        <v>1</v>
      </c>
      <c r="F922" s="529"/>
      <c r="G922" s="530"/>
      <c r="H922" s="486"/>
      <c r="I922" s="486"/>
    </row>
    <row r="923" spans="2:9" x14ac:dyDescent="0.25">
      <c r="B923" s="527"/>
      <c r="C923" s="570"/>
      <c r="D923" s="528" t="s">
        <v>1</v>
      </c>
      <c r="E923" s="529">
        <f>IF(SUM(G911:G912)&gt;0,ROUND((G911+G912+D903)/D903,2),0)</f>
        <v>1</v>
      </c>
      <c r="F923" s="529"/>
      <c r="G923" s="531"/>
      <c r="H923" s="505"/>
      <c r="I923" s="486"/>
    </row>
    <row r="924" spans="2:9" x14ac:dyDescent="0.25">
      <c r="B924" s="527"/>
      <c r="C924" s="570"/>
      <c r="D924" s="528" t="s">
        <v>2</v>
      </c>
      <c r="E924" s="529">
        <f>IF(G913&gt;0,ROUND((G913+D903)/D903,2),0)</f>
        <v>0</v>
      </c>
      <c r="F924" s="532"/>
      <c r="G924" s="531"/>
      <c r="H924" s="158"/>
      <c r="I924" s="486"/>
    </row>
    <row r="925" spans="2:9" x14ac:dyDescent="0.25">
      <c r="B925" s="527"/>
      <c r="C925" s="570"/>
      <c r="D925" s="533" t="s">
        <v>3</v>
      </c>
      <c r="E925" s="540">
        <f>IF(SUM(G914:G919)&gt;0,ROUND((SUM(G914:G919)+D903)/D903,2),0)</f>
        <v>1.73</v>
      </c>
      <c r="F925" s="530"/>
      <c r="G925" s="531"/>
      <c r="H925" s="158"/>
      <c r="I925" s="486"/>
    </row>
    <row r="926" spans="2:9" ht="25.5" x14ac:dyDescent="0.25">
      <c r="B926" s="527"/>
      <c r="C926" s="527"/>
      <c r="D926" s="541" t="s">
        <v>4</v>
      </c>
      <c r="E926" s="542">
        <f>SUM(E922:E925)-IF(VALUE(COUNTIF(E922:E925,"&gt;0"))=4,3,0)-IF(VALUE(COUNTIF(E922:E925,"&gt;0"))=3,2,0)-IF(VALUE(COUNTIF(E922:E925,"&gt;0"))=2,1,0)</f>
        <v>1.73</v>
      </c>
      <c r="F926" s="539"/>
      <c r="G926" s="525"/>
      <c r="H926" s="158"/>
      <c r="I926" s="486"/>
    </row>
    <row r="927" spans="2:9" x14ac:dyDescent="0.25">
      <c r="B927" s="527"/>
      <c r="C927" s="527"/>
      <c r="D927" s="527"/>
      <c r="E927" s="535"/>
      <c r="F927" s="527"/>
      <c r="G927" s="525"/>
      <c r="H927" s="158"/>
      <c r="I927" s="486"/>
    </row>
    <row r="928" spans="2:9" ht="25.5" x14ac:dyDescent="0.35">
      <c r="B928" s="538"/>
      <c r="C928" s="536" t="s">
        <v>23</v>
      </c>
      <c r="D928" s="571">
        <f>E926*D903</f>
        <v>44175.377</v>
      </c>
      <c r="E928" s="571"/>
      <c r="F928" s="527"/>
      <c r="G928" s="525"/>
      <c r="H928" s="158"/>
      <c r="I928" s="486"/>
    </row>
    <row r="929" spans="2:9" ht="20.25" x14ac:dyDescent="0.3">
      <c r="B929" s="527"/>
      <c r="C929" s="537" t="s">
        <v>8</v>
      </c>
      <c r="D929" s="572">
        <f>D928/D902</f>
        <v>116.86607671957672</v>
      </c>
      <c r="E929" s="572"/>
      <c r="F929" s="527"/>
      <c r="G929" s="527"/>
      <c r="H929" s="506"/>
      <c r="I929" s="486"/>
    </row>
    <row r="930" spans="2:9" x14ac:dyDescent="0.3">
      <c r="B930" s="527"/>
      <c r="C930" s="537"/>
      <c r="D930" s="543"/>
      <c r="E930" s="543"/>
      <c r="F930" s="527"/>
      <c r="G930" s="527"/>
      <c r="H930" s="433"/>
    </row>
    <row r="931" spans="2:9" x14ac:dyDescent="0.25">
      <c r="B931" s="435"/>
      <c r="C931" s="435"/>
      <c r="D931" s="435"/>
      <c r="E931" s="435"/>
      <c r="F931" s="435"/>
      <c r="G931" s="433"/>
      <c r="H931" s="433"/>
    </row>
    <row r="932" spans="2:9" x14ac:dyDescent="0.25">
      <c r="B932" s="435"/>
      <c r="C932" s="435"/>
      <c r="D932" s="435"/>
      <c r="E932" s="435"/>
      <c r="F932" s="435"/>
      <c r="G932" s="433"/>
      <c r="H932" s="433"/>
    </row>
    <row r="933" spans="2:9" x14ac:dyDescent="0.25">
      <c r="B933" s="435"/>
      <c r="C933" s="435"/>
      <c r="D933" s="435"/>
      <c r="E933" s="435"/>
      <c r="F933" s="435"/>
      <c r="G933" s="433"/>
      <c r="H933" s="433"/>
    </row>
    <row r="934" spans="2:9" x14ac:dyDescent="0.25">
      <c r="B934" s="435"/>
      <c r="C934" s="435"/>
      <c r="D934" s="435"/>
      <c r="E934" s="435"/>
      <c r="F934" s="435"/>
      <c r="G934" s="433"/>
      <c r="H934" s="433"/>
    </row>
    <row r="935" spans="2:9" x14ac:dyDescent="0.25">
      <c r="B935" s="435"/>
      <c r="C935" s="435"/>
      <c r="D935" s="435"/>
      <c r="E935" s="435"/>
      <c r="F935" s="435"/>
      <c r="G935" s="433"/>
      <c r="H935" s="433"/>
    </row>
    <row r="936" spans="2:9" x14ac:dyDescent="0.25">
      <c r="B936" s="435"/>
      <c r="C936" s="435"/>
      <c r="D936" s="435"/>
      <c r="E936" s="435"/>
      <c r="F936" s="435"/>
      <c r="G936" s="433"/>
      <c r="H936" s="433"/>
    </row>
    <row r="937" spans="2:9" x14ac:dyDescent="0.25">
      <c r="B937" s="435"/>
      <c r="C937" s="435"/>
      <c r="D937" s="435"/>
      <c r="E937" s="435"/>
      <c r="F937" s="435"/>
      <c r="G937" s="433"/>
      <c r="H937" s="433"/>
    </row>
    <row r="938" spans="2:9" x14ac:dyDescent="0.25">
      <c r="B938" s="435"/>
      <c r="C938" s="435"/>
      <c r="D938" s="435"/>
      <c r="E938" s="435"/>
      <c r="F938" s="435"/>
      <c r="G938" s="433"/>
      <c r="H938" s="433"/>
    </row>
    <row r="939" spans="2:9" ht="60.75" x14ac:dyDescent="0.8">
      <c r="B939" s="594" t="s">
        <v>57</v>
      </c>
      <c r="C939" s="594"/>
      <c r="D939" s="594"/>
      <c r="E939" s="594"/>
      <c r="F939" s="594"/>
      <c r="G939" s="594"/>
      <c r="H939" s="594"/>
    </row>
    <row r="940" spans="2:9" ht="20.25" x14ac:dyDescent="0.25">
      <c r="B940" s="595" t="s">
        <v>36</v>
      </c>
      <c r="C940" s="595"/>
      <c r="D940" s="595"/>
      <c r="E940" s="595"/>
      <c r="F940" s="595"/>
      <c r="G940" s="595"/>
      <c r="H940" s="158"/>
      <c r="I940" s="486"/>
    </row>
    <row r="941" spans="2:9" ht="20.25" x14ac:dyDescent="0.25">
      <c r="B941" s="158"/>
      <c r="C941" s="460"/>
      <c r="D941" s="158"/>
      <c r="E941" s="158"/>
      <c r="F941" s="158"/>
      <c r="G941" s="486"/>
      <c r="H941" s="158"/>
    </row>
    <row r="942" spans="2:9" ht="25.5" x14ac:dyDescent="0.25">
      <c r="B942" s="158"/>
      <c r="C942" s="448" t="s">
        <v>5</v>
      </c>
      <c r="D942" s="485"/>
      <c r="E942" s="158"/>
      <c r="F942" s="158"/>
      <c r="G942" s="158"/>
      <c r="H942" s="158"/>
    </row>
    <row r="943" spans="2:9" ht="20.25" x14ac:dyDescent="0.25">
      <c r="B943" s="487"/>
      <c r="C943" s="596" t="s">
        <v>15</v>
      </c>
      <c r="D943" s="602" t="s">
        <v>64</v>
      </c>
      <c r="E943" s="602"/>
      <c r="F943" s="602"/>
      <c r="G943" s="602"/>
      <c r="H943" s="461"/>
    </row>
    <row r="944" spans="2:9" ht="20.25" customHeight="1" x14ac:dyDescent="0.25">
      <c r="B944" s="487"/>
      <c r="C944" s="597"/>
      <c r="D944" s="602" t="s">
        <v>82</v>
      </c>
      <c r="E944" s="602"/>
      <c r="F944" s="602"/>
      <c r="G944" s="602"/>
      <c r="H944" s="461"/>
    </row>
    <row r="945" spans="2:9" ht="20.25" x14ac:dyDescent="0.25">
      <c r="B945" s="487"/>
      <c r="C945" s="598"/>
      <c r="D945" s="602" t="s">
        <v>111</v>
      </c>
      <c r="E945" s="602"/>
      <c r="F945" s="602"/>
      <c r="G945" s="602"/>
      <c r="H945" s="461"/>
    </row>
    <row r="946" spans="2:9" x14ac:dyDescent="0.25">
      <c r="B946" s="158"/>
      <c r="C946" s="456" t="s">
        <v>12</v>
      </c>
      <c r="D946" s="464">
        <v>2.1</v>
      </c>
      <c r="E946" s="463"/>
      <c r="F946" s="447"/>
      <c r="G946" s="442"/>
      <c r="H946" s="442"/>
    </row>
    <row r="947" spans="2:9" ht="22.5" x14ac:dyDescent="0.25">
      <c r="B947" s="158"/>
      <c r="C947" s="443" t="s">
        <v>9</v>
      </c>
      <c r="D947" s="465">
        <v>237</v>
      </c>
      <c r="E947" s="573" t="s">
        <v>16</v>
      </c>
      <c r="F947" s="574"/>
      <c r="G947" s="577">
        <f>D948/D947</f>
        <v>47.71974683544304</v>
      </c>
      <c r="H947" s="442"/>
    </row>
    <row r="948" spans="2:9" ht="22.5" x14ac:dyDescent="0.25">
      <c r="B948" s="158"/>
      <c r="C948" s="443" t="s">
        <v>10</v>
      </c>
      <c r="D948" s="465">
        <v>11309.58</v>
      </c>
      <c r="E948" s="575"/>
      <c r="F948" s="576"/>
      <c r="G948" s="578"/>
      <c r="H948" s="442"/>
    </row>
    <row r="949" spans="2:9" x14ac:dyDescent="0.25">
      <c r="B949" s="158"/>
      <c r="C949" s="458"/>
      <c r="D949" s="459"/>
      <c r="E949" s="508"/>
      <c r="F949" s="158"/>
      <c r="G949" s="158"/>
      <c r="H949" s="158"/>
      <c r="I949" s="486"/>
    </row>
    <row r="950" spans="2:9" ht="20.25" x14ac:dyDescent="0.3">
      <c r="B950" s="158"/>
      <c r="C950" s="457" t="s">
        <v>7</v>
      </c>
      <c r="D950" s="511" t="s">
        <v>112</v>
      </c>
      <c r="E950" s="158"/>
      <c r="F950" s="158"/>
      <c r="G950" s="158"/>
      <c r="H950" s="158"/>
      <c r="I950" s="486"/>
    </row>
    <row r="951" spans="2:9" ht="20.25" x14ac:dyDescent="0.3">
      <c r="B951" s="158"/>
      <c r="C951" s="457" t="s">
        <v>11</v>
      </c>
      <c r="D951" s="466">
        <v>65</v>
      </c>
      <c r="E951" s="158"/>
      <c r="F951" s="158"/>
      <c r="G951" s="158"/>
      <c r="H951" s="158"/>
      <c r="I951" s="486"/>
    </row>
    <row r="952" spans="2:9" ht="22.5" x14ac:dyDescent="0.3">
      <c r="B952" s="158"/>
      <c r="C952" s="457" t="s">
        <v>13</v>
      </c>
      <c r="D952" s="519" t="s">
        <v>34</v>
      </c>
      <c r="E952" s="502"/>
      <c r="F952" s="158"/>
      <c r="G952" s="158"/>
      <c r="H952" s="158"/>
      <c r="I952" s="486"/>
    </row>
    <row r="953" spans="2:9" ht="21" thickBot="1" x14ac:dyDescent="0.3">
      <c r="B953" s="158"/>
      <c r="C953" s="462"/>
      <c r="D953" s="462"/>
      <c r="E953" s="158"/>
      <c r="F953" s="158"/>
      <c r="G953" s="158"/>
      <c r="H953" s="158"/>
      <c r="I953" s="486"/>
    </row>
    <row r="954" spans="2:9" ht="48" thickBot="1" x14ac:dyDescent="0.3">
      <c r="B954" s="579" t="s">
        <v>17</v>
      </c>
      <c r="C954" s="580"/>
      <c r="D954" s="453" t="s">
        <v>20</v>
      </c>
      <c r="E954" s="581" t="s">
        <v>22</v>
      </c>
      <c r="F954" s="582"/>
      <c r="G954" s="444" t="s">
        <v>21</v>
      </c>
      <c r="H954" s="442"/>
    </row>
    <row r="955" spans="2:9" ht="24" thickBot="1" x14ac:dyDescent="0.3">
      <c r="B955" s="583" t="s">
        <v>35</v>
      </c>
      <c r="C955" s="584"/>
      <c r="D955" s="474">
        <v>50</v>
      </c>
      <c r="E955" s="467">
        <v>2.1</v>
      </c>
      <c r="F955" s="449" t="s">
        <v>25</v>
      </c>
      <c r="G955" s="455">
        <f>D955*E955</f>
        <v>105</v>
      </c>
      <c r="H955" s="585"/>
    </row>
    <row r="956" spans="2:9" ht="24" thickBot="1" x14ac:dyDescent="0.3">
      <c r="B956" s="586" t="s">
        <v>18</v>
      </c>
      <c r="C956" s="587"/>
      <c r="D956" s="470">
        <v>97.44</v>
      </c>
      <c r="E956" s="468">
        <v>0.6</v>
      </c>
      <c r="F956" s="450" t="s">
        <v>26</v>
      </c>
      <c r="G956" s="549">
        <f t="shared" ref="G956:G964" si="21">D956*E956</f>
        <v>58.463999999999999</v>
      </c>
      <c r="H956" s="585"/>
    </row>
    <row r="957" spans="2:9" ht="24" thickBot="1" x14ac:dyDescent="0.3">
      <c r="B957" s="588" t="s">
        <v>19</v>
      </c>
      <c r="C957" s="589"/>
      <c r="D957" s="473">
        <v>151.63</v>
      </c>
      <c r="E957" s="469">
        <v>0.6</v>
      </c>
      <c r="F957" s="451" t="s">
        <v>26</v>
      </c>
      <c r="G957" s="549">
        <f t="shared" si="21"/>
        <v>90.977999999999994</v>
      </c>
      <c r="H957" s="585"/>
    </row>
    <row r="958" spans="2:9" ht="24" thickBot="1" x14ac:dyDescent="0.3">
      <c r="B958" s="590" t="s">
        <v>28</v>
      </c>
      <c r="C958" s="591"/>
      <c r="D958" s="475">
        <v>731.97</v>
      </c>
      <c r="E958" s="475"/>
      <c r="F958" s="454" t="s">
        <v>25</v>
      </c>
      <c r="G958" s="549">
        <f t="shared" si="21"/>
        <v>0</v>
      </c>
      <c r="H958" s="585"/>
    </row>
    <row r="959" spans="2:9" ht="24" thickBot="1" x14ac:dyDescent="0.3">
      <c r="B959" s="586" t="s">
        <v>33</v>
      </c>
      <c r="C959" s="587"/>
      <c r="D959" s="470">
        <v>652.6</v>
      </c>
      <c r="E959" s="470">
        <v>4.2</v>
      </c>
      <c r="F959" s="450" t="s">
        <v>25</v>
      </c>
      <c r="G959" s="549">
        <f t="shared" si="21"/>
        <v>2740.92</v>
      </c>
      <c r="H959" s="585"/>
    </row>
    <row r="960" spans="2:9" ht="24" thickBot="1" x14ac:dyDescent="0.3">
      <c r="B960" s="592" t="s">
        <v>27</v>
      </c>
      <c r="C960" s="593"/>
      <c r="D960" s="476">
        <v>526.99</v>
      </c>
      <c r="E960" s="471"/>
      <c r="F960" s="452" t="s">
        <v>25</v>
      </c>
      <c r="G960" s="549">
        <f t="shared" si="21"/>
        <v>0</v>
      </c>
      <c r="H960" s="585"/>
    </row>
    <row r="961" spans="2:9" ht="24" thickBot="1" x14ac:dyDescent="0.3">
      <c r="B961" s="592" t="s">
        <v>29</v>
      </c>
      <c r="C961" s="593"/>
      <c r="D961" s="477">
        <v>5438.99</v>
      </c>
      <c r="E961" s="472">
        <v>2.1</v>
      </c>
      <c r="F961" s="452" t="s">
        <v>25</v>
      </c>
      <c r="G961" s="549">
        <f t="shared" si="21"/>
        <v>11421.879000000001</v>
      </c>
      <c r="H961" s="585"/>
    </row>
    <row r="962" spans="2:9" ht="24" thickBot="1" x14ac:dyDescent="0.3">
      <c r="B962" s="592" t="s">
        <v>30</v>
      </c>
      <c r="C962" s="593"/>
      <c r="D962" s="477">
        <v>1672.77</v>
      </c>
      <c r="E962" s="472">
        <v>2.1</v>
      </c>
      <c r="F962" s="452" t="s">
        <v>25</v>
      </c>
      <c r="G962" s="549">
        <f t="shared" si="21"/>
        <v>3512.817</v>
      </c>
      <c r="H962" s="585"/>
    </row>
    <row r="963" spans="2:9" ht="24" thickBot="1" x14ac:dyDescent="0.3">
      <c r="B963" s="592" t="s">
        <v>32</v>
      </c>
      <c r="C963" s="593"/>
      <c r="D963" s="477">
        <v>548.24</v>
      </c>
      <c r="E963" s="472">
        <v>2.1</v>
      </c>
      <c r="F963" s="452" t="s">
        <v>25</v>
      </c>
      <c r="G963" s="549">
        <f t="shared" si="21"/>
        <v>1151.3040000000001</v>
      </c>
      <c r="H963" s="585"/>
    </row>
    <row r="964" spans="2:9" ht="24" thickBot="1" x14ac:dyDescent="0.3">
      <c r="B964" s="588" t="s">
        <v>31</v>
      </c>
      <c r="C964" s="589"/>
      <c r="D964" s="478">
        <v>340.74</v>
      </c>
      <c r="E964" s="473">
        <v>21</v>
      </c>
      <c r="F964" s="451" t="s">
        <v>25</v>
      </c>
      <c r="G964" s="549">
        <f t="shared" si="21"/>
        <v>7155.54</v>
      </c>
      <c r="H964" s="585"/>
    </row>
    <row r="965" spans="2:9" x14ac:dyDescent="0.25">
      <c r="B965" s="158"/>
      <c r="C965" s="482"/>
      <c r="D965" s="482"/>
      <c r="E965" s="483"/>
      <c r="F965" s="483"/>
      <c r="G965" s="158"/>
      <c r="H965" s="504"/>
      <c r="I965" s="486"/>
    </row>
    <row r="966" spans="2:9" ht="25.5" x14ac:dyDescent="0.25">
      <c r="B966" s="527"/>
      <c r="C966" s="534" t="s">
        <v>14</v>
      </c>
      <c r="D966" s="526"/>
      <c r="E966" s="527"/>
      <c r="F966" s="527"/>
      <c r="G966" s="525"/>
      <c r="H966" s="158"/>
      <c r="I966" s="486"/>
    </row>
    <row r="967" spans="2:9" ht="20.25" x14ac:dyDescent="0.25">
      <c r="B967" s="527"/>
      <c r="C967" s="570" t="s">
        <v>6</v>
      </c>
      <c r="D967" s="528" t="s">
        <v>0</v>
      </c>
      <c r="E967" s="529">
        <f>IF(G955&gt;0, ROUND((G955+D948)/D948,2), 0)</f>
        <v>1.01</v>
      </c>
      <c r="F967" s="529"/>
      <c r="G967" s="530"/>
      <c r="H967" s="486"/>
      <c r="I967" s="486"/>
    </row>
    <row r="968" spans="2:9" x14ac:dyDescent="0.25">
      <c r="B968" s="527"/>
      <c r="C968" s="570"/>
      <c r="D968" s="528" t="s">
        <v>1</v>
      </c>
      <c r="E968" s="529">
        <f>IF(SUM(G956:G957)&gt;0,ROUND((G956+G957+D948)/D948,2),0)</f>
        <v>1.01</v>
      </c>
      <c r="F968" s="529"/>
      <c r="G968" s="531"/>
      <c r="H968" s="505"/>
      <c r="I968" s="486"/>
    </row>
    <row r="969" spans="2:9" x14ac:dyDescent="0.25">
      <c r="B969" s="527"/>
      <c r="C969" s="570"/>
      <c r="D969" s="528" t="s">
        <v>2</v>
      </c>
      <c r="E969" s="529">
        <f>IF(G958&gt;0,ROUND((G958+D948)/D948,2),0)</f>
        <v>0</v>
      </c>
      <c r="F969" s="532"/>
      <c r="G969" s="531"/>
      <c r="H969" s="158"/>
      <c r="I969" s="486"/>
    </row>
    <row r="970" spans="2:9" x14ac:dyDescent="0.25">
      <c r="B970" s="527"/>
      <c r="C970" s="570"/>
      <c r="D970" s="533" t="s">
        <v>3</v>
      </c>
      <c r="E970" s="540">
        <f>IF(SUM(G959:G964)&gt;0,ROUND((SUM(G959:G964)+D948)/D948,2),0)</f>
        <v>3.3</v>
      </c>
      <c r="F970" s="530"/>
      <c r="G970" s="531"/>
      <c r="H970" s="158"/>
      <c r="I970" s="486"/>
    </row>
    <row r="971" spans="2:9" ht="25.5" x14ac:dyDescent="0.25">
      <c r="B971" s="527"/>
      <c r="C971" s="527"/>
      <c r="D971" s="541" t="s">
        <v>4</v>
      </c>
      <c r="E971" s="542">
        <f>SUM(E967:E970)-IF(VALUE(COUNTIF(E967:E970,"&gt;0"))=4,3,0)-IF(VALUE(COUNTIF(E967:E970,"&gt;0"))=3,2,0)-IF(VALUE(COUNTIF(E967:E970,"&gt;0"))=2,1,0)</f>
        <v>3.3200000000000003</v>
      </c>
      <c r="F971" s="539"/>
      <c r="G971" s="525"/>
      <c r="H971" s="158"/>
      <c r="I971" s="486"/>
    </row>
    <row r="972" spans="2:9" x14ac:dyDescent="0.25">
      <c r="B972" s="527"/>
      <c r="C972" s="527"/>
      <c r="D972" s="527"/>
      <c r="E972" s="535"/>
      <c r="F972" s="527"/>
      <c r="G972" s="525"/>
      <c r="H972" s="158"/>
      <c r="I972" s="486"/>
    </row>
    <row r="973" spans="2:9" ht="25.5" x14ac:dyDescent="0.35">
      <c r="B973" s="538"/>
      <c r="C973" s="536" t="s">
        <v>23</v>
      </c>
      <c r="D973" s="571">
        <f>E971*D948</f>
        <v>37547.8056</v>
      </c>
      <c r="E973" s="571"/>
      <c r="F973" s="527"/>
      <c r="G973" s="525"/>
      <c r="H973" s="158"/>
      <c r="I973" s="486"/>
    </row>
    <row r="974" spans="2:9" ht="20.25" x14ac:dyDescent="0.3">
      <c r="B974" s="527"/>
      <c r="C974" s="537" t="s">
        <v>8</v>
      </c>
      <c r="D974" s="572">
        <f>D973/D947</f>
        <v>158.42955949367089</v>
      </c>
      <c r="E974" s="572"/>
      <c r="F974" s="527"/>
      <c r="G974" s="527"/>
      <c r="H974" s="506"/>
      <c r="I974" s="486"/>
    </row>
    <row r="975" spans="2:9" x14ac:dyDescent="0.3">
      <c r="B975" s="527"/>
      <c r="C975" s="537"/>
      <c r="D975" s="543"/>
      <c r="E975" s="543"/>
      <c r="F975" s="527"/>
      <c r="G975" s="527"/>
      <c r="H975" s="433"/>
    </row>
    <row r="976" spans="2:9" x14ac:dyDescent="0.25">
      <c r="B976" s="435"/>
      <c r="C976" s="435"/>
      <c r="D976" s="435"/>
      <c r="E976" s="435"/>
      <c r="F976" s="435"/>
      <c r="G976" s="433"/>
      <c r="H976" s="433"/>
    </row>
    <row r="977" spans="2:9" x14ac:dyDescent="0.25">
      <c r="B977" s="435"/>
      <c r="C977" s="435"/>
      <c r="D977" s="435"/>
      <c r="E977" s="435"/>
      <c r="F977" s="435"/>
      <c r="G977" s="433"/>
      <c r="H977" s="433"/>
    </row>
    <row r="978" spans="2:9" x14ac:dyDescent="0.25">
      <c r="B978" s="435"/>
      <c r="C978" s="435"/>
      <c r="D978" s="435"/>
      <c r="E978" s="435"/>
      <c r="F978" s="435"/>
      <c r="G978" s="433"/>
      <c r="H978" s="433"/>
    </row>
    <row r="979" spans="2:9" x14ac:dyDescent="0.25">
      <c r="B979" s="435"/>
      <c r="C979" s="435"/>
      <c r="D979" s="435"/>
      <c r="E979" s="435"/>
      <c r="F979" s="435"/>
      <c r="G979" s="433"/>
      <c r="H979" s="433"/>
    </row>
    <row r="980" spans="2:9" x14ac:dyDescent="0.25">
      <c r="B980" s="435"/>
      <c r="C980" s="435"/>
      <c r="D980" s="435"/>
      <c r="E980" s="435"/>
      <c r="F980" s="435"/>
      <c r="G980" s="433"/>
      <c r="H980" s="433"/>
    </row>
    <row r="981" spans="2:9" x14ac:dyDescent="0.25">
      <c r="B981" s="435"/>
      <c r="C981" s="435"/>
      <c r="D981" s="435"/>
      <c r="E981" s="435"/>
      <c r="F981" s="435"/>
      <c r="G981" s="433"/>
      <c r="H981" s="433"/>
    </row>
    <row r="982" spans="2:9" x14ac:dyDescent="0.25">
      <c r="B982" s="435"/>
      <c r="C982" s="435"/>
      <c r="D982" s="435"/>
      <c r="E982" s="435"/>
      <c r="F982" s="435"/>
      <c r="G982" s="433"/>
      <c r="H982" s="433"/>
    </row>
    <row r="983" spans="2:9" x14ac:dyDescent="0.25">
      <c r="B983" s="435"/>
      <c r="C983" s="435"/>
      <c r="D983" s="435"/>
      <c r="E983" s="435"/>
      <c r="F983" s="435"/>
      <c r="G983" s="433"/>
      <c r="H983" s="433"/>
    </row>
    <row r="984" spans="2:9" ht="60.75" x14ac:dyDescent="0.8">
      <c r="B984" s="594" t="s">
        <v>58</v>
      </c>
      <c r="C984" s="594"/>
      <c r="D984" s="594"/>
      <c r="E984" s="594"/>
      <c r="F984" s="594"/>
      <c r="G984" s="594"/>
      <c r="H984" s="594"/>
    </row>
    <row r="985" spans="2:9" ht="20.25" x14ac:dyDescent="0.25">
      <c r="B985" s="595" t="s">
        <v>36</v>
      </c>
      <c r="C985" s="595"/>
      <c r="D985" s="595"/>
      <c r="E985" s="595"/>
      <c r="F985" s="595"/>
      <c r="G985" s="595"/>
      <c r="H985" s="158"/>
      <c r="I985" s="486"/>
    </row>
    <row r="986" spans="2:9" ht="20.25" x14ac:dyDescent="0.25">
      <c r="B986" s="158"/>
      <c r="C986" s="460"/>
      <c r="D986" s="158"/>
      <c r="E986" s="158"/>
      <c r="F986" s="158"/>
      <c r="G986" s="486"/>
      <c r="H986" s="158"/>
      <c r="I986" s="486"/>
    </row>
    <row r="987" spans="2:9" ht="25.5" x14ac:dyDescent="0.25">
      <c r="B987" s="158"/>
      <c r="C987" s="448" t="s">
        <v>5</v>
      </c>
      <c r="D987" s="485"/>
      <c r="E987" s="158"/>
      <c r="F987" s="158"/>
      <c r="G987" s="158"/>
      <c r="H987" s="158"/>
      <c r="I987" s="486"/>
    </row>
    <row r="988" spans="2:9" ht="20.25" x14ac:dyDescent="0.25">
      <c r="B988" s="487"/>
      <c r="C988" s="596" t="s">
        <v>15</v>
      </c>
      <c r="D988" s="602" t="s">
        <v>64</v>
      </c>
      <c r="E988" s="602"/>
      <c r="F988" s="602"/>
      <c r="G988" s="602"/>
      <c r="H988" s="461"/>
    </row>
    <row r="989" spans="2:9" ht="20.25" customHeight="1" x14ac:dyDescent="0.25">
      <c r="B989" s="487"/>
      <c r="C989" s="597"/>
      <c r="D989" s="602" t="s">
        <v>82</v>
      </c>
      <c r="E989" s="602"/>
      <c r="F989" s="602"/>
      <c r="G989" s="602"/>
      <c r="H989" s="461"/>
    </row>
    <row r="990" spans="2:9" ht="20.25" x14ac:dyDescent="0.25">
      <c r="B990" s="487"/>
      <c r="C990" s="598"/>
      <c r="D990" s="602" t="s">
        <v>113</v>
      </c>
      <c r="E990" s="602"/>
      <c r="F990" s="602"/>
      <c r="G990" s="602"/>
      <c r="H990" s="461"/>
    </row>
    <row r="991" spans="2:9" x14ac:dyDescent="0.25">
      <c r="B991" s="158"/>
      <c r="C991" s="456" t="s">
        <v>12</v>
      </c>
      <c r="D991" s="464">
        <v>2.1</v>
      </c>
      <c r="E991" s="463"/>
      <c r="F991" s="447"/>
      <c r="G991" s="442"/>
      <c r="H991" s="442"/>
    </row>
    <row r="992" spans="2:9" ht="22.5" x14ac:dyDescent="0.25">
      <c r="B992" s="158"/>
      <c r="C992" s="443" t="s">
        <v>9</v>
      </c>
      <c r="D992" s="465">
        <v>261</v>
      </c>
      <c r="E992" s="573" t="s">
        <v>16</v>
      </c>
      <c r="F992" s="574"/>
      <c r="G992" s="577">
        <f>D993/D992</f>
        <v>71.099425287356325</v>
      </c>
      <c r="H992" s="442"/>
    </row>
    <row r="993" spans="2:9" ht="22.5" x14ac:dyDescent="0.25">
      <c r="B993" s="158"/>
      <c r="C993" s="443" t="s">
        <v>10</v>
      </c>
      <c r="D993" s="465">
        <v>18556.95</v>
      </c>
      <c r="E993" s="575"/>
      <c r="F993" s="576"/>
      <c r="G993" s="578"/>
      <c r="H993" s="442"/>
    </row>
    <row r="994" spans="2:9" x14ac:dyDescent="0.25">
      <c r="B994" s="158"/>
      <c r="C994" s="458"/>
      <c r="D994" s="459"/>
      <c r="E994" s="508"/>
      <c r="F994" s="158"/>
      <c r="G994" s="158"/>
      <c r="H994" s="158"/>
      <c r="I994" s="486"/>
    </row>
    <row r="995" spans="2:9" ht="20.25" x14ac:dyDescent="0.3">
      <c r="B995" s="158"/>
      <c r="C995" s="457" t="s">
        <v>7</v>
      </c>
      <c r="D995" s="511" t="s">
        <v>114</v>
      </c>
      <c r="E995" s="158"/>
      <c r="F995" s="158"/>
      <c r="G995" s="158"/>
      <c r="H995" s="158"/>
      <c r="I995" s="486"/>
    </row>
    <row r="996" spans="2:9" ht="20.25" x14ac:dyDescent="0.3">
      <c r="B996" s="158"/>
      <c r="C996" s="457" t="s">
        <v>11</v>
      </c>
      <c r="D996" s="466">
        <v>70</v>
      </c>
      <c r="E996" s="158"/>
      <c r="F996" s="158"/>
      <c r="G996" s="158"/>
      <c r="H996" s="158"/>
      <c r="I996" s="486"/>
    </row>
    <row r="997" spans="2:9" ht="22.5" x14ac:dyDescent="0.3">
      <c r="B997" s="158"/>
      <c r="C997" s="457" t="s">
        <v>13</v>
      </c>
      <c r="D997" s="519" t="s">
        <v>34</v>
      </c>
      <c r="E997" s="502"/>
      <c r="F997" s="158"/>
      <c r="G997" s="158"/>
      <c r="H997" s="158"/>
      <c r="I997" s="486"/>
    </row>
    <row r="998" spans="2:9" ht="21" thickBot="1" x14ac:dyDescent="0.3">
      <c r="B998" s="158"/>
      <c r="C998" s="462"/>
      <c r="D998" s="462"/>
      <c r="E998" s="158"/>
      <c r="F998" s="158"/>
      <c r="G998" s="158"/>
      <c r="H998" s="158"/>
      <c r="I998" s="486"/>
    </row>
    <row r="999" spans="2:9" ht="48" thickBot="1" x14ac:dyDescent="0.3">
      <c r="B999" s="579" t="s">
        <v>17</v>
      </c>
      <c r="C999" s="580"/>
      <c r="D999" s="453" t="s">
        <v>20</v>
      </c>
      <c r="E999" s="581" t="s">
        <v>22</v>
      </c>
      <c r="F999" s="582"/>
      <c r="G999" s="444" t="s">
        <v>21</v>
      </c>
      <c r="H999" s="442"/>
    </row>
    <row r="1000" spans="2:9" ht="24" thickBot="1" x14ac:dyDescent="0.3">
      <c r="B1000" s="583" t="s">
        <v>35</v>
      </c>
      <c r="C1000" s="584"/>
      <c r="D1000" s="474">
        <v>50</v>
      </c>
      <c r="E1000" s="467">
        <v>2.1</v>
      </c>
      <c r="F1000" s="449" t="s">
        <v>25</v>
      </c>
      <c r="G1000" s="455">
        <f>D1000*E1000</f>
        <v>105</v>
      </c>
      <c r="H1000" s="585"/>
    </row>
    <row r="1001" spans="2:9" ht="24" thickBot="1" x14ac:dyDescent="0.3">
      <c r="B1001" s="586" t="s">
        <v>18</v>
      </c>
      <c r="C1001" s="587"/>
      <c r="D1001" s="470">
        <v>97.44</v>
      </c>
      <c r="E1001" s="468">
        <v>0.6</v>
      </c>
      <c r="F1001" s="450" t="s">
        <v>26</v>
      </c>
      <c r="G1001" s="549">
        <f t="shared" ref="G1001:G1009" si="22">D1001*E1001</f>
        <v>58.463999999999999</v>
      </c>
      <c r="H1001" s="585"/>
    </row>
    <row r="1002" spans="2:9" ht="24" thickBot="1" x14ac:dyDescent="0.3">
      <c r="B1002" s="588" t="s">
        <v>19</v>
      </c>
      <c r="C1002" s="589"/>
      <c r="D1002" s="473">
        <v>151.63</v>
      </c>
      <c r="E1002" s="469">
        <v>0.6</v>
      </c>
      <c r="F1002" s="451" t="s">
        <v>26</v>
      </c>
      <c r="G1002" s="549">
        <f t="shared" si="22"/>
        <v>90.977999999999994</v>
      </c>
      <c r="H1002" s="585"/>
    </row>
    <row r="1003" spans="2:9" ht="24" thickBot="1" x14ac:dyDescent="0.3">
      <c r="B1003" s="590" t="s">
        <v>28</v>
      </c>
      <c r="C1003" s="591"/>
      <c r="D1003" s="475">
        <v>731.97</v>
      </c>
      <c r="E1003" s="475"/>
      <c r="F1003" s="454" t="s">
        <v>25</v>
      </c>
      <c r="G1003" s="549">
        <f t="shared" si="22"/>
        <v>0</v>
      </c>
      <c r="H1003" s="585"/>
    </row>
    <row r="1004" spans="2:9" ht="24" thickBot="1" x14ac:dyDescent="0.3">
      <c r="B1004" s="586" t="s">
        <v>33</v>
      </c>
      <c r="C1004" s="587"/>
      <c r="D1004" s="470">
        <v>652.6</v>
      </c>
      <c r="E1004" s="470">
        <v>4.2</v>
      </c>
      <c r="F1004" s="450" t="s">
        <v>25</v>
      </c>
      <c r="G1004" s="549">
        <f t="shared" si="22"/>
        <v>2740.92</v>
      </c>
      <c r="H1004" s="585"/>
    </row>
    <row r="1005" spans="2:9" ht="24" thickBot="1" x14ac:dyDescent="0.3">
      <c r="B1005" s="592" t="s">
        <v>27</v>
      </c>
      <c r="C1005" s="593"/>
      <c r="D1005" s="476">
        <v>526.99</v>
      </c>
      <c r="E1005" s="471"/>
      <c r="F1005" s="452" t="s">
        <v>25</v>
      </c>
      <c r="G1005" s="549">
        <f t="shared" si="22"/>
        <v>0</v>
      </c>
      <c r="H1005" s="585"/>
    </row>
    <row r="1006" spans="2:9" ht="24" thickBot="1" x14ac:dyDescent="0.3">
      <c r="B1006" s="592" t="s">
        <v>29</v>
      </c>
      <c r="C1006" s="593"/>
      <c r="D1006" s="477">
        <v>5438.99</v>
      </c>
      <c r="E1006" s="472">
        <v>2.1</v>
      </c>
      <c r="F1006" s="452" t="s">
        <v>25</v>
      </c>
      <c r="G1006" s="549">
        <f t="shared" si="22"/>
        <v>11421.879000000001</v>
      </c>
      <c r="H1006" s="585"/>
    </row>
    <row r="1007" spans="2:9" ht="24" thickBot="1" x14ac:dyDescent="0.3">
      <c r="B1007" s="592" t="s">
        <v>30</v>
      </c>
      <c r="C1007" s="593"/>
      <c r="D1007" s="477">
        <v>1672.77</v>
      </c>
      <c r="E1007" s="472">
        <v>2.1</v>
      </c>
      <c r="F1007" s="452" t="s">
        <v>25</v>
      </c>
      <c r="G1007" s="549">
        <f t="shared" si="22"/>
        <v>3512.817</v>
      </c>
      <c r="H1007" s="585"/>
    </row>
    <row r="1008" spans="2:9" ht="24" thickBot="1" x14ac:dyDescent="0.3">
      <c r="B1008" s="592" t="s">
        <v>32</v>
      </c>
      <c r="C1008" s="593"/>
      <c r="D1008" s="477">
        <v>548.24</v>
      </c>
      <c r="E1008" s="472">
        <v>2.1</v>
      </c>
      <c r="F1008" s="452" t="s">
        <v>25</v>
      </c>
      <c r="G1008" s="549">
        <f t="shared" si="22"/>
        <v>1151.3040000000001</v>
      </c>
      <c r="H1008" s="585"/>
    </row>
    <row r="1009" spans="2:9" ht="24" thickBot="1" x14ac:dyDescent="0.3">
      <c r="B1009" s="588" t="s">
        <v>31</v>
      </c>
      <c r="C1009" s="589"/>
      <c r="D1009" s="478">
        <v>340.74</v>
      </c>
      <c r="E1009" s="473">
        <v>21</v>
      </c>
      <c r="F1009" s="451" t="s">
        <v>25</v>
      </c>
      <c r="G1009" s="549">
        <f t="shared" si="22"/>
        <v>7155.54</v>
      </c>
      <c r="H1009" s="585"/>
    </row>
    <row r="1010" spans="2:9" x14ac:dyDescent="0.25">
      <c r="B1010" s="158"/>
      <c r="C1010" s="482"/>
      <c r="D1010" s="482"/>
      <c r="E1010" s="483"/>
      <c r="F1010" s="483"/>
      <c r="G1010" s="158"/>
      <c r="H1010" s="504"/>
      <c r="I1010" s="486"/>
    </row>
    <row r="1011" spans="2:9" ht="25.5" x14ac:dyDescent="0.25">
      <c r="B1011" s="527"/>
      <c r="C1011" s="534" t="s">
        <v>14</v>
      </c>
      <c r="D1011" s="526"/>
      <c r="E1011" s="527"/>
      <c r="F1011" s="527"/>
      <c r="G1011" s="525"/>
      <c r="H1011" s="158"/>
      <c r="I1011" s="486"/>
    </row>
    <row r="1012" spans="2:9" ht="20.25" x14ac:dyDescent="0.25">
      <c r="B1012" s="527"/>
      <c r="C1012" s="570" t="s">
        <v>6</v>
      </c>
      <c r="D1012" s="528" t="s">
        <v>0</v>
      </c>
      <c r="E1012" s="529">
        <f>IF(G1000&gt;0, ROUND((G1000+D993)/D993,2), 0)</f>
        <v>1.01</v>
      </c>
      <c r="F1012" s="529"/>
      <c r="G1012" s="530"/>
      <c r="H1012" s="486"/>
      <c r="I1012" s="486"/>
    </row>
    <row r="1013" spans="2:9" x14ac:dyDescent="0.25">
      <c r="B1013" s="527"/>
      <c r="C1013" s="570"/>
      <c r="D1013" s="528" t="s">
        <v>1</v>
      </c>
      <c r="E1013" s="529">
        <f>IF(SUM(G1001:G1002)&gt;0,ROUND((G1001+G1002+D993)/D993,2),0)</f>
        <v>1.01</v>
      </c>
      <c r="F1013" s="529"/>
      <c r="G1013" s="531"/>
      <c r="H1013" s="505"/>
      <c r="I1013" s="486"/>
    </row>
    <row r="1014" spans="2:9" x14ac:dyDescent="0.25">
      <c r="B1014" s="527"/>
      <c r="C1014" s="570"/>
      <c r="D1014" s="528" t="s">
        <v>2</v>
      </c>
      <c r="E1014" s="529">
        <f>IF(G1003&gt;0,ROUND((G1003+D993)/D993,2),0)</f>
        <v>0</v>
      </c>
      <c r="F1014" s="532"/>
      <c r="G1014" s="531"/>
      <c r="H1014" s="158"/>
      <c r="I1014" s="486"/>
    </row>
    <row r="1015" spans="2:9" x14ac:dyDescent="0.25">
      <c r="B1015" s="527"/>
      <c r="C1015" s="570"/>
      <c r="D1015" s="533" t="s">
        <v>3</v>
      </c>
      <c r="E1015" s="540">
        <f>IF(SUM(G1004:G1009)&gt;0,ROUND((SUM(G1004:G1009)+D993)/D993,2),0)</f>
        <v>2.4</v>
      </c>
      <c r="F1015" s="530"/>
      <c r="G1015" s="531"/>
      <c r="H1015" s="158"/>
      <c r="I1015" s="486"/>
    </row>
    <row r="1016" spans="2:9" ht="25.5" x14ac:dyDescent="0.25">
      <c r="B1016" s="527"/>
      <c r="C1016" s="527"/>
      <c r="D1016" s="541" t="s">
        <v>4</v>
      </c>
      <c r="E1016" s="542">
        <f>SUM(E1012:E1015)-IF(VALUE(COUNTIF(E1012:E1015,"&gt;0"))=4,3,0)-IF(VALUE(COUNTIF(E1012:E1015,"&gt;0"))=3,2,0)-IF(VALUE(COUNTIF(E1012:E1015,"&gt;0"))=2,1,0)</f>
        <v>2.42</v>
      </c>
      <c r="F1016" s="539"/>
      <c r="G1016" s="525"/>
      <c r="H1016" s="158"/>
      <c r="I1016" s="486"/>
    </row>
    <row r="1017" spans="2:9" x14ac:dyDescent="0.25">
      <c r="B1017" s="527"/>
      <c r="C1017" s="527"/>
      <c r="D1017" s="527"/>
      <c r="E1017" s="535"/>
      <c r="F1017" s="527"/>
      <c r="G1017" s="525"/>
      <c r="H1017" s="158"/>
      <c r="I1017" s="486"/>
    </row>
    <row r="1018" spans="2:9" ht="25.5" x14ac:dyDescent="0.35">
      <c r="B1018" s="538"/>
      <c r="C1018" s="536" t="s">
        <v>23</v>
      </c>
      <c r="D1018" s="571">
        <f>E1016*D993</f>
        <v>44907.819000000003</v>
      </c>
      <c r="E1018" s="571"/>
      <c r="F1018" s="527"/>
      <c r="G1018" s="525"/>
      <c r="H1018" s="158"/>
      <c r="I1018" s="486"/>
    </row>
    <row r="1019" spans="2:9" ht="20.25" x14ac:dyDescent="0.3">
      <c r="B1019" s="527"/>
      <c r="C1019" s="537" t="s">
        <v>8</v>
      </c>
      <c r="D1019" s="572">
        <f>D1018/D992</f>
        <v>172.06060919540232</v>
      </c>
      <c r="E1019" s="572"/>
      <c r="F1019" s="527"/>
      <c r="G1019" s="527"/>
      <c r="H1019" s="506"/>
      <c r="I1019" s="486"/>
    </row>
    <row r="1020" spans="2:9" x14ac:dyDescent="0.3">
      <c r="B1020" s="527"/>
      <c r="C1020" s="537"/>
      <c r="D1020" s="543"/>
      <c r="E1020" s="543"/>
      <c r="F1020" s="527"/>
      <c r="G1020" s="527"/>
      <c r="H1020" s="433"/>
    </row>
    <row r="1021" spans="2:9" x14ac:dyDescent="0.25">
      <c r="B1021" s="435"/>
      <c r="C1021" s="435"/>
      <c r="D1021" s="435"/>
      <c r="E1021" s="435"/>
      <c r="F1021" s="435"/>
      <c r="G1021" s="433"/>
      <c r="H1021" s="433"/>
    </row>
    <row r="1022" spans="2:9" x14ac:dyDescent="0.25">
      <c r="B1022" s="435"/>
      <c r="C1022" s="435"/>
      <c r="D1022" s="435"/>
      <c r="E1022" s="435"/>
      <c r="F1022" s="435"/>
      <c r="G1022" s="433"/>
      <c r="H1022" s="433"/>
    </row>
    <row r="1023" spans="2:9" x14ac:dyDescent="0.25">
      <c r="B1023" s="435"/>
      <c r="C1023" s="435"/>
      <c r="D1023" s="435"/>
      <c r="E1023" s="435"/>
      <c r="F1023" s="435"/>
      <c r="G1023" s="433"/>
      <c r="H1023" s="433"/>
    </row>
    <row r="1024" spans="2:9" x14ac:dyDescent="0.25">
      <c r="B1024" s="435"/>
      <c r="C1024" s="435"/>
      <c r="D1024" s="435"/>
      <c r="E1024" s="435"/>
      <c r="F1024" s="435"/>
      <c r="G1024" s="433"/>
      <c r="H1024" s="433"/>
    </row>
    <row r="1025" spans="2:9" x14ac:dyDescent="0.25">
      <c r="B1025" s="435"/>
      <c r="C1025" s="435"/>
      <c r="D1025" s="435"/>
      <c r="E1025" s="435"/>
      <c r="F1025" s="435"/>
      <c r="G1025" s="433"/>
      <c r="H1025" s="433"/>
    </row>
    <row r="1026" spans="2:9" x14ac:dyDescent="0.25">
      <c r="B1026" s="435"/>
      <c r="C1026" s="435"/>
      <c r="D1026" s="435"/>
      <c r="E1026" s="435"/>
      <c r="F1026" s="435"/>
      <c r="G1026" s="433"/>
      <c r="H1026" s="433"/>
    </row>
    <row r="1027" spans="2:9" ht="60.75" x14ac:dyDescent="0.8">
      <c r="B1027" s="594" t="s">
        <v>59</v>
      </c>
      <c r="C1027" s="594"/>
      <c r="D1027" s="594"/>
      <c r="E1027" s="594"/>
      <c r="F1027" s="594"/>
      <c r="G1027" s="594"/>
      <c r="H1027" s="594"/>
    </row>
    <row r="1028" spans="2:9" ht="20.25" x14ac:dyDescent="0.25">
      <c r="B1028" s="595" t="s">
        <v>36</v>
      </c>
      <c r="C1028" s="595"/>
      <c r="D1028" s="595"/>
      <c r="E1028" s="595"/>
      <c r="F1028" s="595"/>
      <c r="G1028" s="595"/>
      <c r="H1028" s="158"/>
      <c r="I1028" s="486"/>
    </row>
    <row r="1029" spans="2:9" ht="20.25" x14ac:dyDescent="0.25">
      <c r="B1029" s="158"/>
      <c r="C1029" s="500"/>
      <c r="D1029" s="158"/>
      <c r="E1029" s="158"/>
      <c r="F1029" s="158"/>
      <c r="G1029" s="486"/>
      <c r="H1029" s="158"/>
      <c r="I1029" s="486"/>
    </row>
    <row r="1030" spans="2:9" ht="25.5" x14ac:dyDescent="0.25">
      <c r="B1030" s="158"/>
      <c r="C1030" s="488" t="s">
        <v>5</v>
      </c>
      <c r="D1030" s="485"/>
      <c r="E1030" s="158"/>
      <c r="F1030" s="158"/>
      <c r="G1030" s="158"/>
      <c r="H1030" s="158"/>
      <c r="I1030" s="486"/>
    </row>
    <row r="1031" spans="2:9" ht="20.25" x14ac:dyDescent="0.25">
      <c r="B1031" s="487"/>
      <c r="C1031" s="596" t="s">
        <v>15</v>
      </c>
      <c r="D1031" s="602" t="s">
        <v>64</v>
      </c>
      <c r="E1031" s="602"/>
      <c r="F1031" s="602"/>
      <c r="G1031" s="602"/>
      <c r="H1031" s="501"/>
    </row>
    <row r="1032" spans="2:9" ht="20.25" x14ac:dyDescent="0.25">
      <c r="B1032" s="487"/>
      <c r="C1032" s="597"/>
      <c r="D1032" s="602" t="s">
        <v>95</v>
      </c>
      <c r="E1032" s="602"/>
      <c r="F1032" s="602"/>
      <c r="G1032" s="602"/>
      <c r="H1032" s="501"/>
    </row>
    <row r="1033" spans="2:9" ht="20.25" x14ac:dyDescent="0.25">
      <c r="B1033" s="487"/>
      <c r="C1033" s="598"/>
      <c r="D1033" s="602" t="s">
        <v>115</v>
      </c>
      <c r="E1033" s="602"/>
      <c r="F1033" s="602"/>
      <c r="G1033" s="602"/>
      <c r="H1033" s="501"/>
    </row>
    <row r="1034" spans="2:9" x14ac:dyDescent="0.25">
      <c r="B1034" s="158"/>
      <c r="C1034" s="496" t="s">
        <v>12</v>
      </c>
      <c r="D1034" s="509">
        <v>3.2</v>
      </c>
      <c r="E1034" s="507"/>
      <c r="F1034" s="487"/>
      <c r="G1034" s="479"/>
      <c r="H1034" s="479"/>
    </row>
    <row r="1035" spans="2:9" ht="22.5" x14ac:dyDescent="0.25">
      <c r="B1035" s="158"/>
      <c r="C1035" s="480" t="s">
        <v>9</v>
      </c>
      <c r="D1035" s="510">
        <v>513</v>
      </c>
      <c r="E1035" s="573" t="s">
        <v>16</v>
      </c>
      <c r="F1035" s="574"/>
      <c r="G1035" s="577">
        <f>D1036/D1035</f>
        <v>87.161247563352831</v>
      </c>
      <c r="H1035" s="479"/>
    </row>
    <row r="1036" spans="2:9" ht="22.5" x14ac:dyDescent="0.25">
      <c r="B1036" s="158"/>
      <c r="C1036" s="480" t="s">
        <v>10</v>
      </c>
      <c r="D1036" s="510">
        <v>44713.72</v>
      </c>
      <c r="E1036" s="575"/>
      <c r="F1036" s="576"/>
      <c r="G1036" s="578"/>
      <c r="H1036" s="479"/>
    </row>
    <row r="1037" spans="2:9" x14ac:dyDescent="0.25">
      <c r="B1037" s="158"/>
      <c r="C1037" s="498"/>
      <c r="D1037" s="499"/>
      <c r="E1037" s="508"/>
      <c r="F1037" s="158"/>
      <c r="G1037" s="158"/>
      <c r="H1037" s="158"/>
      <c r="I1037" s="486"/>
    </row>
    <row r="1038" spans="2:9" ht="20.25" x14ac:dyDescent="0.3">
      <c r="B1038" s="158"/>
      <c r="C1038" s="497" t="s">
        <v>7</v>
      </c>
      <c r="D1038" s="568" t="s">
        <v>116</v>
      </c>
      <c r="E1038" s="158"/>
      <c r="F1038" s="158"/>
      <c r="G1038" s="158"/>
      <c r="H1038" s="158"/>
      <c r="I1038" s="486"/>
    </row>
    <row r="1039" spans="2:9" ht="20.25" x14ac:dyDescent="0.3">
      <c r="B1039" s="158"/>
      <c r="C1039" s="497" t="s">
        <v>11</v>
      </c>
      <c r="D1039" s="511">
        <v>65</v>
      </c>
      <c r="E1039" s="158"/>
      <c r="F1039" s="158"/>
      <c r="G1039" s="158"/>
      <c r="H1039" s="158"/>
      <c r="I1039" s="486"/>
    </row>
    <row r="1040" spans="2:9" ht="22.5" x14ac:dyDescent="0.3">
      <c r="B1040" s="158"/>
      <c r="C1040" s="497" t="s">
        <v>13</v>
      </c>
      <c r="D1040" s="519" t="s">
        <v>34</v>
      </c>
      <c r="E1040" s="502"/>
      <c r="F1040" s="158"/>
      <c r="G1040" s="158"/>
      <c r="H1040" s="158"/>
      <c r="I1040" s="486"/>
    </row>
    <row r="1041" spans="2:9" ht="21" thickBot="1" x14ac:dyDescent="0.3">
      <c r="B1041" s="158"/>
      <c r="C1041" s="503"/>
      <c r="D1041" s="503"/>
      <c r="E1041" s="158"/>
      <c r="F1041" s="158"/>
      <c r="G1041" s="158"/>
      <c r="H1041" s="158"/>
      <c r="I1041" s="486"/>
    </row>
    <row r="1042" spans="2:9" ht="48" thickBot="1" x14ac:dyDescent="0.3">
      <c r="B1042" s="579" t="s">
        <v>17</v>
      </c>
      <c r="C1042" s="580"/>
      <c r="D1042" s="493" t="s">
        <v>20</v>
      </c>
      <c r="E1042" s="581" t="s">
        <v>22</v>
      </c>
      <c r="F1042" s="582"/>
      <c r="G1042" s="481" t="s">
        <v>21</v>
      </c>
      <c r="H1042" s="479"/>
    </row>
    <row r="1043" spans="2:9" ht="24" thickBot="1" x14ac:dyDescent="0.3">
      <c r="B1043" s="583" t="s">
        <v>35</v>
      </c>
      <c r="C1043" s="584"/>
      <c r="D1043" s="520">
        <v>50</v>
      </c>
      <c r="E1043" s="512">
        <v>3.2</v>
      </c>
      <c r="F1043" s="489" t="s">
        <v>25</v>
      </c>
      <c r="G1043" s="495">
        <f>D1043*E1043</f>
        <v>160</v>
      </c>
      <c r="H1043" s="585"/>
    </row>
    <row r="1044" spans="2:9" ht="24" thickBot="1" x14ac:dyDescent="0.3">
      <c r="B1044" s="586" t="s">
        <v>18</v>
      </c>
      <c r="C1044" s="587"/>
      <c r="D1044" s="515">
        <v>97.44</v>
      </c>
      <c r="E1044" s="513">
        <v>0.8</v>
      </c>
      <c r="F1044" s="490" t="s">
        <v>26</v>
      </c>
      <c r="G1044" s="549">
        <f t="shared" ref="G1044:G1052" si="23">D1044*E1044</f>
        <v>77.951999999999998</v>
      </c>
      <c r="H1044" s="585"/>
    </row>
    <row r="1045" spans="2:9" ht="24" thickBot="1" x14ac:dyDescent="0.3">
      <c r="B1045" s="588" t="s">
        <v>19</v>
      </c>
      <c r="C1045" s="589"/>
      <c r="D1045" s="518">
        <v>151.63</v>
      </c>
      <c r="E1045" s="514">
        <v>0.8</v>
      </c>
      <c r="F1045" s="491" t="s">
        <v>26</v>
      </c>
      <c r="G1045" s="549">
        <f t="shared" si="23"/>
        <v>121.304</v>
      </c>
      <c r="H1045" s="585"/>
    </row>
    <row r="1046" spans="2:9" ht="24" thickBot="1" x14ac:dyDescent="0.3">
      <c r="B1046" s="590" t="s">
        <v>28</v>
      </c>
      <c r="C1046" s="591"/>
      <c r="D1046" s="521">
        <v>731.97</v>
      </c>
      <c r="E1046" s="521"/>
      <c r="F1046" s="494" t="s">
        <v>25</v>
      </c>
      <c r="G1046" s="549">
        <f t="shared" si="23"/>
        <v>0</v>
      </c>
      <c r="H1046" s="585"/>
    </row>
    <row r="1047" spans="2:9" ht="24" thickBot="1" x14ac:dyDescent="0.3">
      <c r="B1047" s="586" t="s">
        <v>33</v>
      </c>
      <c r="C1047" s="587"/>
      <c r="D1047" s="515">
        <v>652.6</v>
      </c>
      <c r="E1047" s="515">
        <v>6.4</v>
      </c>
      <c r="F1047" s="490" t="s">
        <v>25</v>
      </c>
      <c r="G1047" s="549">
        <f t="shared" si="23"/>
        <v>4176.6400000000003</v>
      </c>
      <c r="H1047" s="585"/>
    </row>
    <row r="1048" spans="2:9" ht="24" thickBot="1" x14ac:dyDescent="0.3">
      <c r="B1048" s="592" t="s">
        <v>27</v>
      </c>
      <c r="C1048" s="593"/>
      <c r="D1048" s="522">
        <v>526.99</v>
      </c>
      <c r="E1048" s="516"/>
      <c r="F1048" s="492" t="s">
        <v>25</v>
      </c>
      <c r="G1048" s="549">
        <f t="shared" si="23"/>
        <v>0</v>
      </c>
      <c r="H1048" s="585"/>
    </row>
    <row r="1049" spans="2:9" ht="24" thickBot="1" x14ac:dyDescent="0.3">
      <c r="B1049" s="592" t="s">
        <v>29</v>
      </c>
      <c r="C1049" s="593"/>
      <c r="D1049" s="523">
        <v>5438.99</v>
      </c>
      <c r="E1049" s="517">
        <v>3.2</v>
      </c>
      <c r="F1049" s="492" t="s">
        <v>25</v>
      </c>
      <c r="G1049" s="549">
        <f t="shared" si="23"/>
        <v>17404.768</v>
      </c>
      <c r="H1049" s="585"/>
    </row>
    <row r="1050" spans="2:9" ht="24" thickBot="1" x14ac:dyDescent="0.3">
      <c r="B1050" s="592" t="s">
        <v>30</v>
      </c>
      <c r="C1050" s="593"/>
      <c r="D1050" s="523">
        <v>1672.77</v>
      </c>
      <c r="E1050" s="517">
        <v>3.2</v>
      </c>
      <c r="F1050" s="492" t="s">
        <v>25</v>
      </c>
      <c r="G1050" s="549">
        <f t="shared" si="23"/>
        <v>5352.8640000000005</v>
      </c>
      <c r="H1050" s="585"/>
    </row>
    <row r="1051" spans="2:9" ht="24" thickBot="1" x14ac:dyDescent="0.3">
      <c r="B1051" s="592" t="s">
        <v>32</v>
      </c>
      <c r="C1051" s="593"/>
      <c r="D1051" s="523">
        <v>548.24</v>
      </c>
      <c r="E1051" s="517">
        <v>3.2</v>
      </c>
      <c r="F1051" s="492" t="s">
        <v>25</v>
      </c>
      <c r="G1051" s="549">
        <f t="shared" si="23"/>
        <v>1754.3680000000002</v>
      </c>
      <c r="H1051" s="585"/>
    </row>
    <row r="1052" spans="2:9" ht="24" thickBot="1" x14ac:dyDescent="0.3">
      <c r="B1052" s="588" t="s">
        <v>31</v>
      </c>
      <c r="C1052" s="589"/>
      <c r="D1052" s="524">
        <v>340.74</v>
      </c>
      <c r="E1052" s="518">
        <v>32</v>
      </c>
      <c r="F1052" s="491" t="s">
        <v>25</v>
      </c>
      <c r="G1052" s="549">
        <f t="shared" si="23"/>
        <v>10903.68</v>
      </c>
      <c r="H1052" s="585"/>
    </row>
    <row r="1053" spans="2:9" x14ac:dyDescent="0.25">
      <c r="B1053" s="158"/>
      <c r="C1053" s="482"/>
      <c r="D1053" s="482"/>
      <c r="E1053" s="483"/>
      <c r="F1053" s="483"/>
      <c r="G1053" s="158"/>
      <c r="H1053" s="504"/>
      <c r="I1053" s="486"/>
    </row>
    <row r="1054" spans="2:9" ht="25.5" x14ac:dyDescent="0.25">
      <c r="B1054" s="527"/>
      <c r="C1054" s="534" t="s">
        <v>14</v>
      </c>
      <c r="D1054" s="526"/>
      <c r="E1054" s="527"/>
      <c r="F1054" s="527"/>
      <c r="G1054" s="525"/>
      <c r="H1054" s="158"/>
      <c r="I1054" s="486"/>
    </row>
    <row r="1055" spans="2:9" ht="20.25" x14ac:dyDescent="0.25">
      <c r="B1055" s="527"/>
      <c r="C1055" s="570" t="s">
        <v>6</v>
      </c>
      <c r="D1055" s="528" t="s">
        <v>0</v>
      </c>
      <c r="E1055" s="529">
        <f>IF(G1043&gt;0, ROUND((G1043+D1036)/D1036,2), 0)</f>
        <v>1</v>
      </c>
      <c r="F1055" s="529"/>
      <c r="G1055" s="530"/>
      <c r="H1055" s="486"/>
      <c r="I1055" s="486"/>
    </row>
    <row r="1056" spans="2:9" x14ac:dyDescent="0.25">
      <c r="B1056" s="527"/>
      <c r="C1056" s="570"/>
      <c r="D1056" s="528" t="s">
        <v>1</v>
      </c>
      <c r="E1056" s="529">
        <f>IF(SUM(G1044:G1045)&gt;0,ROUND((G1044+G1045+D1036)/D1036,2),0)</f>
        <v>1</v>
      </c>
      <c r="F1056" s="529"/>
      <c r="G1056" s="531"/>
      <c r="H1056" s="505"/>
      <c r="I1056" s="486"/>
    </row>
    <row r="1057" spans="2:9" x14ac:dyDescent="0.25">
      <c r="B1057" s="527"/>
      <c r="C1057" s="570"/>
      <c r="D1057" s="528" t="s">
        <v>2</v>
      </c>
      <c r="E1057" s="529">
        <f>IF(G1046&gt;0,ROUND((G1046+D1036)/D1036,2),0)</f>
        <v>0</v>
      </c>
      <c r="F1057" s="532"/>
      <c r="G1057" s="531"/>
      <c r="H1057" s="158"/>
      <c r="I1057" s="486"/>
    </row>
    <row r="1058" spans="2:9" x14ac:dyDescent="0.25">
      <c r="B1058" s="527"/>
      <c r="C1058" s="570"/>
      <c r="D1058" s="533" t="s">
        <v>3</v>
      </c>
      <c r="E1058" s="540">
        <f>IF(SUM(G1047:G1052)&gt;0,ROUND((SUM(G1047:G1052)+D1036)/D1036,2),0)</f>
        <v>1.89</v>
      </c>
      <c r="F1058" s="530"/>
      <c r="G1058" s="531"/>
      <c r="H1058" s="158"/>
      <c r="I1058" s="486"/>
    </row>
    <row r="1059" spans="2:9" ht="25.5" x14ac:dyDescent="0.25">
      <c r="B1059" s="527"/>
      <c r="C1059" s="527"/>
      <c r="D1059" s="541" t="s">
        <v>4</v>
      </c>
      <c r="E1059" s="542">
        <f>SUM(E1055:E1058)-IF(VALUE(COUNTIF(E1055:E1058,"&gt;0"))=4,3,0)-IF(VALUE(COUNTIF(E1055:E1058,"&gt;0"))=3,2,0)-IF(VALUE(COUNTIF(E1055:E1058,"&gt;0"))=2,1,0)</f>
        <v>1.8899999999999997</v>
      </c>
      <c r="F1059" s="539"/>
      <c r="G1059" s="525"/>
      <c r="H1059" s="158"/>
      <c r="I1059" s="486"/>
    </row>
    <row r="1060" spans="2:9" x14ac:dyDescent="0.25">
      <c r="B1060" s="527"/>
      <c r="C1060" s="527"/>
      <c r="D1060" s="527"/>
      <c r="E1060" s="535"/>
      <c r="F1060" s="527"/>
      <c r="G1060" s="525"/>
      <c r="H1060" s="158"/>
      <c r="I1060" s="486"/>
    </row>
    <row r="1061" spans="2:9" ht="25.5" x14ac:dyDescent="0.35">
      <c r="B1061" s="538"/>
      <c r="C1061" s="536" t="s">
        <v>23</v>
      </c>
      <c r="D1061" s="571">
        <f>E1059*D1036</f>
        <v>84508.930799999987</v>
      </c>
      <c r="E1061" s="571"/>
      <c r="F1061" s="527"/>
      <c r="G1061" s="525"/>
      <c r="H1061" s="158"/>
      <c r="I1061" s="486"/>
    </row>
    <row r="1062" spans="2:9" ht="20.25" x14ac:dyDescent="0.3">
      <c r="B1062" s="527"/>
      <c r="C1062" s="537" t="s">
        <v>8</v>
      </c>
      <c r="D1062" s="572">
        <f>D1061/D1035</f>
        <v>164.73475789473682</v>
      </c>
      <c r="E1062" s="572"/>
      <c r="F1062" s="527"/>
      <c r="G1062" s="527"/>
      <c r="H1062" s="506"/>
      <c r="I1062" s="486"/>
    </row>
    <row r="1063" spans="2:9" x14ac:dyDescent="0.3">
      <c r="B1063" s="527"/>
      <c r="C1063" s="537"/>
      <c r="D1063" s="543"/>
      <c r="E1063" s="543"/>
      <c r="F1063" s="527"/>
      <c r="G1063" s="527"/>
      <c r="H1063" s="484"/>
      <c r="I1063" s="486"/>
    </row>
    <row r="1064" spans="2:9" x14ac:dyDescent="0.25">
      <c r="B1064" s="446"/>
      <c r="C1064" s="446"/>
      <c r="D1064" s="446"/>
      <c r="E1064" s="446"/>
      <c r="F1064" s="446"/>
      <c r="G1064" s="445"/>
      <c r="H1064" s="445"/>
    </row>
    <row r="1065" spans="2:9" x14ac:dyDescent="0.25">
      <c r="B1065" s="446"/>
      <c r="C1065" s="446"/>
      <c r="D1065" s="446"/>
      <c r="E1065" s="446"/>
      <c r="F1065" s="446"/>
      <c r="G1065" s="445"/>
      <c r="H1065" s="445"/>
    </row>
    <row r="1066" spans="2:9" x14ac:dyDescent="0.25">
      <c r="B1066" s="446"/>
      <c r="C1066" s="446"/>
      <c r="D1066" s="446"/>
      <c r="E1066" s="446"/>
      <c r="F1066" s="446"/>
      <c r="G1066" s="445"/>
      <c r="H1066" s="445"/>
    </row>
    <row r="1067" spans="2:9" x14ac:dyDescent="0.25">
      <c r="B1067" s="446"/>
      <c r="C1067" s="446"/>
      <c r="D1067" s="446"/>
      <c r="E1067" s="446"/>
      <c r="F1067" s="446"/>
      <c r="G1067" s="445"/>
      <c r="H1067" s="445"/>
    </row>
    <row r="1068" spans="2:9" x14ac:dyDescent="0.25">
      <c r="B1068" s="446"/>
      <c r="C1068" s="446"/>
      <c r="D1068" s="446"/>
      <c r="E1068" s="446"/>
      <c r="F1068" s="446"/>
      <c r="G1068" s="445"/>
      <c r="H1068" s="445"/>
    </row>
    <row r="1069" spans="2:9" x14ac:dyDescent="0.25">
      <c r="B1069" s="446"/>
      <c r="C1069" s="446"/>
      <c r="D1069" s="446"/>
      <c r="E1069" s="446"/>
      <c r="F1069" s="446"/>
      <c r="G1069" s="445"/>
      <c r="H1069" s="445"/>
    </row>
    <row r="1070" spans="2:9" x14ac:dyDescent="0.25">
      <c r="B1070" s="446"/>
      <c r="C1070" s="446"/>
      <c r="D1070" s="446"/>
      <c r="E1070" s="446"/>
      <c r="F1070" s="446"/>
      <c r="G1070" s="445"/>
      <c r="H1070" s="445"/>
    </row>
    <row r="1076" spans="2:8" ht="60.75" x14ac:dyDescent="0.8">
      <c r="B1076" s="594" t="s">
        <v>60</v>
      </c>
      <c r="C1076" s="594"/>
      <c r="D1076" s="594"/>
      <c r="E1076" s="594"/>
      <c r="F1076" s="594"/>
      <c r="G1076" s="594"/>
      <c r="H1076" s="594"/>
    </row>
    <row r="1077" spans="2:8" ht="20.25" x14ac:dyDescent="0.25">
      <c r="B1077" s="595" t="s">
        <v>36</v>
      </c>
      <c r="C1077" s="595"/>
      <c r="D1077" s="595"/>
      <c r="E1077" s="595"/>
      <c r="F1077" s="595"/>
      <c r="G1077" s="595"/>
      <c r="H1077" s="479"/>
    </row>
    <row r="1078" spans="2:8" ht="20.25" x14ac:dyDescent="0.25">
      <c r="B1078" s="158"/>
      <c r="C1078" s="563"/>
      <c r="D1078" s="158"/>
      <c r="E1078" s="158"/>
      <c r="F1078" s="158"/>
      <c r="G1078" s="527"/>
      <c r="H1078" s="158"/>
    </row>
    <row r="1079" spans="2:8" ht="25.5" x14ac:dyDescent="0.25">
      <c r="B1079" s="158"/>
      <c r="C1079" s="534" t="s">
        <v>5</v>
      </c>
      <c r="D1079" s="526"/>
      <c r="E1079" s="158"/>
      <c r="F1079" s="158"/>
      <c r="G1079" s="158"/>
      <c r="H1079" s="158"/>
    </row>
    <row r="1080" spans="2:8" ht="20.25" x14ac:dyDescent="0.25">
      <c r="B1080" s="530"/>
      <c r="C1080" s="596" t="s">
        <v>15</v>
      </c>
      <c r="D1080" s="599" t="s">
        <v>64</v>
      </c>
      <c r="E1080" s="600"/>
      <c r="F1080" s="600"/>
      <c r="G1080" s="601"/>
      <c r="H1080" s="501"/>
    </row>
    <row r="1081" spans="2:8" ht="20.25" customHeight="1" x14ac:dyDescent="0.25">
      <c r="B1081" s="530"/>
      <c r="C1081" s="597"/>
      <c r="D1081" s="602" t="s">
        <v>95</v>
      </c>
      <c r="E1081" s="602"/>
      <c r="F1081" s="602"/>
      <c r="G1081" s="602"/>
      <c r="H1081" s="501"/>
    </row>
    <row r="1082" spans="2:8" ht="20.25" x14ac:dyDescent="0.25">
      <c r="B1082" s="530"/>
      <c r="C1082" s="598"/>
      <c r="D1082" s="599" t="s">
        <v>117</v>
      </c>
      <c r="E1082" s="600"/>
      <c r="F1082" s="600"/>
      <c r="G1082" s="601"/>
      <c r="H1082" s="501"/>
    </row>
    <row r="1083" spans="2:8" x14ac:dyDescent="0.25">
      <c r="B1083" s="158"/>
      <c r="C1083" s="496" t="s">
        <v>12</v>
      </c>
      <c r="D1083" s="201">
        <v>2.8</v>
      </c>
      <c r="E1083" s="507"/>
      <c r="F1083" s="530"/>
      <c r="G1083" s="479"/>
      <c r="H1083" s="479"/>
    </row>
    <row r="1084" spans="2:8" ht="22.5" x14ac:dyDescent="0.25">
      <c r="B1084" s="158"/>
      <c r="C1084" s="480" t="s">
        <v>9</v>
      </c>
      <c r="D1084" s="200">
        <v>382</v>
      </c>
      <c r="E1084" s="573" t="s">
        <v>16</v>
      </c>
      <c r="F1084" s="574"/>
      <c r="G1084" s="577">
        <f>D1085/D1084</f>
        <v>69.108769633507848</v>
      </c>
      <c r="H1084" s="479"/>
    </row>
    <row r="1085" spans="2:8" ht="22.5" x14ac:dyDescent="0.25">
      <c r="B1085" s="158"/>
      <c r="C1085" s="480" t="s">
        <v>10</v>
      </c>
      <c r="D1085" s="200">
        <v>26399.55</v>
      </c>
      <c r="E1085" s="575"/>
      <c r="F1085" s="576"/>
      <c r="G1085" s="578"/>
      <c r="H1085" s="479"/>
    </row>
    <row r="1086" spans="2:8" x14ac:dyDescent="0.25">
      <c r="B1086" s="158"/>
      <c r="C1086" s="498"/>
      <c r="D1086" s="499"/>
      <c r="E1086" s="508"/>
      <c r="F1086" s="158"/>
      <c r="G1086" s="158"/>
      <c r="H1086" s="158"/>
    </row>
    <row r="1087" spans="2:8" ht="20.25" x14ac:dyDescent="0.3">
      <c r="B1087" s="158"/>
      <c r="C1087" s="497" t="s">
        <v>7</v>
      </c>
      <c r="D1087" s="568" t="s">
        <v>83</v>
      </c>
      <c r="E1087" s="158"/>
      <c r="F1087" s="158"/>
      <c r="G1087" s="158"/>
      <c r="H1087" s="158"/>
    </row>
    <row r="1088" spans="2:8" ht="20.25" x14ac:dyDescent="0.3">
      <c r="B1088" s="158"/>
      <c r="C1088" s="497" t="s">
        <v>11</v>
      </c>
      <c r="D1088" s="202">
        <v>65</v>
      </c>
      <c r="E1088" s="158"/>
      <c r="F1088" s="158"/>
      <c r="G1088" s="158"/>
      <c r="H1088" s="158"/>
    </row>
    <row r="1089" spans="2:8" ht="22.5" x14ac:dyDescent="0.3">
      <c r="B1089" s="158"/>
      <c r="C1089" s="497" t="s">
        <v>13</v>
      </c>
      <c r="D1089" s="519" t="s">
        <v>34</v>
      </c>
      <c r="E1089" s="502"/>
      <c r="F1089" s="158"/>
      <c r="G1089" s="158"/>
      <c r="H1089" s="158"/>
    </row>
    <row r="1090" spans="2:8" ht="21" thickBot="1" x14ac:dyDescent="0.3">
      <c r="B1090" s="158"/>
      <c r="C1090" s="503"/>
      <c r="D1090" s="503"/>
      <c r="E1090" s="158"/>
      <c r="F1090" s="158"/>
      <c r="G1090" s="158"/>
      <c r="H1090" s="158"/>
    </row>
    <row r="1091" spans="2:8" ht="48" thickBot="1" x14ac:dyDescent="0.3">
      <c r="B1091" s="579" t="s">
        <v>17</v>
      </c>
      <c r="C1091" s="580"/>
      <c r="D1091" s="493" t="s">
        <v>20</v>
      </c>
      <c r="E1091" s="581" t="s">
        <v>22</v>
      </c>
      <c r="F1091" s="582"/>
      <c r="G1091" s="481" t="s">
        <v>21</v>
      </c>
      <c r="H1091" s="479"/>
    </row>
    <row r="1092" spans="2:8" ht="24" thickBot="1" x14ac:dyDescent="0.3">
      <c r="B1092" s="583" t="s">
        <v>35</v>
      </c>
      <c r="C1092" s="584"/>
      <c r="D1092" s="557">
        <v>50</v>
      </c>
      <c r="E1092" s="204">
        <v>2.8</v>
      </c>
      <c r="F1092" s="544" t="s">
        <v>25</v>
      </c>
      <c r="G1092" s="549">
        <f>D1092*E1092</f>
        <v>140</v>
      </c>
      <c r="H1092" s="585"/>
    </row>
    <row r="1093" spans="2:8" ht="24" thickBot="1" x14ac:dyDescent="0.3">
      <c r="B1093" s="586" t="s">
        <v>18</v>
      </c>
      <c r="C1093" s="587"/>
      <c r="D1093" s="553">
        <v>97.44</v>
      </c>
      <c r="E1093" s="205">
        <v>0.8</v>
      </c>
      <c r="F1093" s="545" t="s">
        <v>26</v>
      </c>
      <c r="G1093" s="549">
        <f t="shared" ref="G1093:G1101" si="24">D1093*E1093</f>
        <v>77.951999999999998</v>
      </c>
      <c r="H1093" s="585"/>
    </row>
    <row r="1094" spans="2:8" ht="24" thickBot="1" x14ac:dyDescent="0.3">
      <c r="B1094" s="588" t="s">
        <v>19</v>
      </c>
      <c r="C1094" s="589"/>
      <c r="D1094" s="556">
        <v>151.63</v>
      </c>
      <c r="E1094" s="206">
        <v>0.8</v>
      </c>
      <c r="F1094" s="546" t="s">
        <v>26</v>
      </c>
      <c r="G1094" s="549">
        <f t="shared" si="24"/>
        <v>121.304</v>
      </c>
      <c r="H1094" s="585"/>
    </row>
    <row r="1095" spans="2:8" ht="24" thickBot="1" x14ac:dyDescent="0.3">
      <c r="B1095" s="590" t="s">
        <v>28</v>
      </c>
      <c r="C1095" s="591"/>
      <c r="D1095" s="558">
        <v>731.97</v>
      </c>
      <c r="E1095" s="207"/>
      <c r="F1095" s="548" t="s">
        <v>25</v>
      </c>
      <c r="G1095" s="549">
        <f t="shared" si="24"/>
        <v>0</v>
      </c>
      <c r="H1095" s="585"/>
    </row>
    <row r="1096" spans="2:8" ht="24" thickBot="1" x14ac:dyDescent="0.3">
      <c r="B1096" s="586" t="s">
        <v>33</v>
      </c>
      <c r="C1096" s="587"/>
      <c r="D1096" s="553">
        <v>652.6</v>
      </c>
      <c r="E1096" s="205">
        <v>5.6</v>
      </c>
      <c r="F1096" s="545" t="s">
        <v>25</v>
      </c>
      <c r="G1096" s="549">
        <f t="shared" si="24"/>
        <v>3654.56</v>
      </c>
      <c r="H1096" s="585"/>
    </row>
    <row r="1097" spans="2:8" ht="24" thickBot="1" x14ac:dyDescent="0.3">
      <c r="B1097" s="592" t="s">
        <v>27</v>
      </c>
      <c r="C1097" s="593"/>
      <c r="D1097" s="559">
        <v>526.99</v>
      </c>
      <c r="E1097" s="208"/>
      <c r="F1097" s="547" t="s">
        <v>25</v>
      </c>
      <c r="G1097" s="549">
        <f t="shared" si="24"/>
        <v>0</v>
      </c>
      <c r="H1097" s="585"/>
    </row>
    <row r="1098" spans="2:8" ht="24" thickBot="1" x14ac:dyDescent="0.3">
      <c r="B1098" s="592" t="s">
        <v>29</v>
      </c>
      <c r="C1098" s="593"/>
      <c r="D1098" s="560">
        <v>5438.99</v>
      </c>
      <c r="E1098" s="209">
        <v>2.8</v>
      </c>
      <c r="F1098" s="547" t="s">
        <v>25</v>
      </c>
      <c r="G1098" s="549">
        <f t="shared" si="24"/>
        <v>15229.171999999999</v>
      </c>
      <c r="H1098" s="585"/>
    </row>
    <row r="1099" spans="2:8" ht="24" thickBot="1" x14ac:dyDescent="0.3">
      <c r="B1099" s="592" t="s">
        <v>30</v>
      </c>
      <c r="C1099" s="593"/>
      <c r="D1099" s="560">
        <v>1672.77</v>
      </c>
      <c r="E1099" s="209">
        <v>2.8</v>
      </c>
      <c r="F1099" s="547" t="s">
        <v>25</v>
      </c>
      <c r="G1099" s="549">
        <f t="shared" si="24"/>
        <v>4683.7559999999994</v>
      </c>
      <c r="H1099" s="585"/>
    </row>
    <row r="1100" spans="2:8" ht="24" thickBot="1" x14ac:dyDescent="0.3">
      <c r="B1100" s="592" t="s">
        <v>32</v>
      </c>
      <c r="C1100" s="593"/>
      <c r="D1100" s="560">
        <v>548.24</v>
      </c>
      <c r="E1100" s="209">
        <v>2.8</v>
      </c>
      <c r="F1100" s="547" t="s">
        <v>25</v>
      </c>
      <c r="G1100" s="549">
        <f t="shared" si="24"/>
        <v>1535.0719999999999</v>
      </c>
      <c r="H1100" s="585"/>
    </row>
    <row r="1101" spans="2:8" ht="24" thickBot="1" x14ac:dyDescent="0.3">
      <c r="B1101" s="588" t="s">
        <v>31</v>
      </c>
      <c r="C1101" s="589"/>
      <c r="D1101" s="561">
        <v>340.74</v>
      </c>
      <c r="E1101" s="206">
        <v>28</v>
      </c>
      <c r="F1101" s="546" t="s">
        <v>25</v>
      </c>
      <c r="G1101" s="549">
        <f t="shared" si="24"/>
        <v>9540.7200000000012</v>
      </c>
      <c r="H1101" s="585"/>
    </row>
    <row r="1102" spans="2:8" x14ac:dyDescent="0.25">
      <c r="B1102" s="158"/>
      <c r="C1102" s="482"/>
      <c r="D1102" s="482"/>
      <c r="E1102" s="483"/>
      <c r="F1102" s="483"/>
      <c r="G1102" s="158"/>
      <c r="H1102" s="504"/>
    </row>
    <row r="1103" spans="2:8" ht="25.5" x14ac:dyDescent="0.25">
      <c r="B1103" s="527"/>
      <c r="C1103" s="534" t="s">
        <v>14</v>
      </c>
      <c r="D1103" s="526"/>
      <c r="E1103" s="527"/>
      <c r="F1103" s="527"/>
      <c r="G1103" s="525"/>
      <c r="H1103" s="158"/>
    </row>
    <row r="1104" spans="2:8" ht="20.25" x14ac:dyDescent="0.25">
      <c r="B1104" s="527"/>
      <c r="C1104" s="570" t="s">
        <v>6</v>
      </c>
      <c r="D1104" s="564" t="s">
        <v>0</v>
      </c>
      <c r="E1104" s="529">
        <f>IF(G1092&gt;0, ROUND((G1092+D1085)/D1085,2), 0)</f>
        <v>1.01</v>
      </c>
      <c r="F1104" s="529"/>
      <c r="G1104" s="530"/>
      <c r="H1104" s="527"/>
    </row>
    <row r="1105" spans="2:8" x14ac:dyDescent="0.25">
      <c r="B1105" s="527"/>
      <c r="C1105" s="570"/>
      <c r="D1105" s="564" t="s">
        <v>1</v>
      </c>
      <c r="E1105" s="529">
        <f>IF(SUM(G1093:G1094)&gt;0,ROUND((G1093+G1094+D1085)/D1085,2),0)</f>
        <v>1.01</v>
      </c>
      <c r="F1105" s="529"/>
      <c r="G1105" s="531"/>
      <c r="H1105" s="505"/>
    </row>
    <row r="1106" spans="2:8" x14ac:dyDescent="0.25">
      <c r="B1106" s="527"/>
      <c r="C1106" s="570"/>
      <c r="D1106" s="564" t="s">
        <v>2</v>
      </c>
      <c r="E1106" s="529">
        <f>IF(G1095&gt;0,ROUND((G1095+D1085)/D1085,2),0)</f>
        <v>0</v>
      </c>
      <c r="F1106" s="532"/>
      <c r="G1106" s="531"/>
      <c r="H1106" s="158"/>
    </row>
    <row r="1107" spans="2:8" x14ac:dyDescent="0.25">
      <c r="B1107" s="527"/>
      <c r="C1107" s="570"/>
      <c r="D1107" s="533" t="s">
        <v>3</v>
      </c>
      <c r="E1107" s="540">
        <f>IF(SUM(G1096:G1101)&gt;0,ROUND((SUM(G1096:G1101)+D1085)/D1085,2),0)</f>
        <v>2.31</v>
      </c>
      <c r="F1107" s="530"/>
      <c r="G1107" s="531"/>
      <c r="H1107" s="158"/>
    </row>
    <row r="1108" spans="2:8" ht="25.5" x14ac:dyDescent="0.25">
      <c r="B1108" s="527"/>
      <c r="C1108" s="527"/>
      <c r="D1108" s="541" t="s">
        <v>4</v>
      </c>
      <c r="E1108" s="542">
        <f>SUM(E1104:E1107)-IF(VALUE(COUNTIF(E1104:E1107,"&gt;0"))=4,3,0)-IF(VALUE(COUNTIF(E1104:E1107,"&gt;0"))=3,2,0)-IF(VALUE(COUNTIF(E1104:E1107,"&gt;0"))=2,1,0)</f>
        <v>2.33</v>
      </c>
      <c r="F1108" s="539"/>
      <c r="G1108" s="525"/>
      <c r="H1108" s="158"/>
    </row>
    <row r="1109" spans="2:8" x14ac:dyDescent="0.25">
      <c r="B1109" s="527"/>
      <c r="C1109" s="527"/>
      <c r="D1109" s="527"/>
      <c r="E1109" s="535"/>
      <c r="F1109" s="527"/>
      <c r="G1109" s="525"/>
      <c r="H1109" s="158"/>
    </row>
    <row r="1110" spans="2:8" ht="25.5" x14ac:dyDescent="0.35">
      <c r="B1110" s="538"/>
      <c r="C1110" s="536" t="s">
        <v>23</v>
      </c>
      <c r="D1110" s="571">
        <f>E1108*D1085</f>
        <v>61510.951500000003</v>
      </c>
      <c r="E1110" s="571"/>
      <c r="F1110" s="527"/>
      <c r="G1110" s="525"/>
      <c r="H1110" s="158"/>
    </row>
    <row r="1111" spans="2:8" ht="20.25" x14ac:dyDescent="0.3">
      <c r="B1111" s="527"/>
      <c r="C1111" s="537" t="s">
        <v>8</v>
      </c>
      <c r="D1111" s="572">
        <f>D1110/D1084</f>
        <v>161.0234332460733</v>
      </c>
      <c r="E1111" s="572"/>
      <c r="F1111" s="527"/>
      <c r="G1111" s="527"/>
      <c r="H1111" s="506"/>
    </row>
    <row r="1112" spans="2:8" x14ac:dyDescent="0.3">
      <c r="B1112" s="527"/>
      <c r="C1112" s="537"/>
      <c r="D1112" s="562"/>
      <c r="E1112" s="562"/>
      <c r="F1112" s="527"/>
      <c r="G1112" s="527"/>
      <c r="H1112" s="525"/>
    </row>
    <row r="1113" spans="2:8" x14ac:dyDescent="0.25">
      <c r="B1113" s="527"/>
      <c r="C1113" s="527"/>
      <c r="D1113" s="527"/>
      <c r="E1113" s="527"/>
      <c r="F1113" s="527"/>
      <c r="G1113" s="525"/>
      <c r="H1113" s="525"/>
    </row>
    <row r="1114" spans="2:8" x14ac:dyDescent="0.25">
      <c r="B1114" s="527"/>
      <c r="C1114" s="527"/>
      <c r="D1114" s="527"/>
      <c r="E1114" s="527"/>
      <c r="F1114" s="527"/>
      <c r="G1114" s="525"/>
      <c r="H1114" s="525"/>
    </row>
    <row r="1115" spans="2:8" x14ac:dyDescent="0.25">
      <c r="B1115" s="527"/>
      <c r="C1115" s="527"/>
      <c r="D1115" s="527"/>
      <c r="E1115" s="527"/>
      <c r="F1115" s="527"/>
      <c r="G1115" s="525"/>
      <c r="H1115" s="525"/>
    </row>
    <row r="1116" spans="2:8" x14ac:dyDescent="0.25">
      <c r="B1116" s="527"/>
      <c r="C1116" s="527"/>
      <c r="D1116" s="527"/>
      <c r="E1116" s="527"/>
      <c r="F1116" s="527"/>
      <c r="G1116" s="525"/>
      <c r="H1116" s="525"/>
    </row>
    <row r="1117" spans="2:8" x14ac:dyDescent="0.25">
      <c r="B1117" s="527"/>
      <c r="C1117" s="527"/>
      <c r="D1117" s="527"/>
      <c r="E1117" s="527"/>
      <c r="F1117" s="527"/>
      <c r="G1117" s="525"/>
      <c r="H1117" s="525"/>
    </row>
    <row r="1118" spans="2:8" x14ac:dyDescent="0.25">
      <c r="B1118" s="527"/>
      <c r="C1118" s="527"/>
      <c r="D1118" s="527"/>
      <c r="E1118" s="527"/>
      <c r="F1118" s="527"/>
      <c r="G1118" s="525"/>
      <c r="H1118" s="525"/>
    </row>
    <row r="1119" spans="2:8" x14ac:dyDescent="0.25">
      <c r="B1119" s="527"/>
      <c r="C1119" s="527"/>
      <c r="D1119" s="527"/>
      <c r="E1119" s="527"/>
      <c r="F1119" s="527"/>
      <c r="G1119" s="525"/>
      <c r="H1119" s="525"/>
    </row>
    <row r="1125" spans="2:8" ht="60.75" x14ac:dyDescent="0.8">
      <c r="B1125" s="594" t="s">
        <v>61</v>
      </c>
      <c r="C1125" s="594"/>
      <c r="D1125" s="594"/>
      <c r="E1125" s="594"/>
      <c r="F1125" s="594"/>
      <c r="G1125" s="594"/>
      <c r="H1125" s="594"/>
    </row>
    <row r="1126" spans="2:8" ht="20.25" x14ac:dyDescent="0.25">
      <c r="B1126" s="595" t="s">
        <v>36</v>
      </c>
      <c r="C1126" s="595"/>
      <c r="D1126" s="595"/>
      <c r="E1126" s="595"/>
      <c r="F1126" s="595"/>
      <c r="G1126" s="595"/>
      <c r="H1126" s="479"/>
    </row>
    <row r="1127" spans="2:8" ht="20.25" x14ac:dyDescent="0.25">
      <c r="B1127" s="158"/>
      <c r="C1127" s="567"/>
      <c r="D1127" s="158"/>
      <c r="E1127" s="158"/>
      <c r="F1127" s="158"/>
      <c r="G1127" s="527"/>
      <c r="H1127" s="158"/>
    </row>
    <row r="1128" spans="2:8" ht="25.5" x14ac:dyDescent="0.25">
      <c r="B1128" s="158"/>
      <c r="C1128" s="534" t="s">
        <v>5</v>
      </c>
      <c r="D1128" s="526"/>
      <c r="E1128" s="158"/>
      <c r="F1128" s="158"/>
      <c r="G1128" s="158"/>
      <c r="H1128" s="158"/>
    </row>
    <row r="1129" spans="2:8" ht="20.25" x14ac:dyDescent="0.25">
      <c r="B1129" s="530"/>
      <c r="C1129" s="596" t="s">
        <v>15</v>
      </c>
      <c r="D1129" s="599" t="s">
        <v>64</v>
      </c>
      <c r="E1129" s="600"/>
      <c r="F1129" s="600"/>
      <c r="G1129" s="601"/>
      <c r="H1129" s="501"/>
    </row>
    <row r="1130" spans="2:8" ht="20.25" x14ac:dyDescent="0.25">
      <c r="B1130" s="530"/>
      <c r="C1130" s="597"/>
      <c r="D1130" s="602" t="s">
        <v>95</v>
      </c>
      <c r="E1130" s="602"/>
      <c r="F1130" s="602"/>
      <c r="G1130" s="602"/>
      <c r="H1130" s="501"/>
    </row>
    <row r="1131" spans="2:8" ht="20.25" x14ac:dyDescent="0.25">
      <c r="B1131" s="530"/>
      <c r="C1131" s="598"/>
      <c r="D1131" s="599" t="s">
        <v>118</v>
      </c>
      <c r="E1131" s="600"/>
      <c r="F1131" s="600"/>
      <c r="G1131" s="601"/>
      <c r="H1131" s="501"/>
    </row>
    <row r="1132" spans="2:8" x14ac:dyDescent="0.25">
      <c r="B1132" s="158"/>
      <c r="C1132" s="496" t="s">
        <v>12</v>
      </c>
      <c r="D1132" s="201">
        <v>3.2</v>
      </c>
      <c r="E1132" s="507"/>
      <c r="F1132" s="530"/>
      <c r="G1132" s="479"/>
      <c r="H1132" s="479"/>
    </row>
    <row r="1133" spans="2:8" ht="22.5" x14ac:dyDescent="0.25">
      <c r="B1133" s="158"/>
      <c r="C1133" s="480" t="s">
        <v>9</v>
      </c>
      <c r="D1133" s="200">
        <v>469</v>
      </c>
      <c r="E1133" s="573" t="s">
        <v>16</v>
      </c>
      <c r="F1133" s="574"/>
      <c r="G1133" s="577">
        <f>D1134/D1133</f>
        <v>41.901918976545844</v>
      </c>
      <c r="H1133" s="479"/>
    </row>
    <row r="1134" spans="2:8" ht="22.5" x14ac:dyDescent="0.25">
      <c r="B1134" s="158"/>
      <c r="C1134" s="480" t="s">
        <v>10</v>
      </c>
      <c r="D1134" s="200">
        <v>19652</v>
      </c>
      <c r="E1134" s="575"/>
      <c r="F1134" s="576"/>
      <c r="G1134" s="578"/>
      <c r="H1134" s="479"/>
    </row>
    <row r="1135" spans="2:8" x14ac:dyDescent="0.25">
      <c r="B1135" s="158"/>
      <c r="C1135" s="498"/>
      <c r="D1135" s="499"/>
      <c r="E1135" s="508"/>
      <c r="F1135" s="158"/>
      <c r="G1135" s="158"/>
      <c r="H1135" s="158"/>
    </row>
    <row r="1136" spans="2:8" ht="20.25" x14ac:dyDescent="0.3">
      <c r="B1136" s="158"/>
      <c r="C1136" s="497" t="s">
        <v>7</v>
      </c>
      <c r="D1136" s="569" t="s">
        <v>119</v>
      </c>
      <c r="E1136" s="158"/>
      <c r="F1136" s="158"/>
      <c r="G1136" s="158"/>
      <c r="H1136" s="158"/>
    </row>
    <row r="1137" spans="2:8" ht="20.25" x14ac:dyDescent="0.3">
      <c r="B1137" s="158"/>
      <c r="C1137" s="497" t="s">
        <v>11</v>
      </c>
      <c r="D1137" s="202">
        <v>65</v>
      </c>
      <c r="E1137" s="158"/>
      <c r="F1137" s="158"/>
      <c r="G1137" s="158"/>
      <c r="H1137" s="158"/>
    </row>
    <row r="1138" spans="2:8" ht="22.5" x14ac:dyDescent="0.3">
      <c r="B1138" s="158"/>
      <c r="C1138" s="497" t="s">
        <v>13</v>
      </c>
      <c r="D1138" s="519" t="s">
        <v>34</v>
      </c>
      <c r="E1138" s="502"/>
      <c r="F1138" s="158"/>
      <c r="G1138" s="158"/>
      <c r="H1138" s="158"/>
    </row>
    <row r="1139" spans="2:8" ht="21" thickBot="1" x14ac:dyDescent="0.3">
      <c r="B1139" s="158"/>
      <c r="C1139" s="503"/>
      <c r="D1139" s="503"/>
      <c r="E1139" s="158"/>
      <c r="F1139" s="158"/>
      <c r="G1139" s="158"/>
      <c r="H1139" s="158"/>
    </row>
    <row r="1140" spans="2:8" ht="48" thickBot="1" x14ac:dyDescent="0.3">
      <c r="B1140" s="579" t="s">
        <v>17</v>
      </c>
      <c r="C1140" s="580"/>
      <c r="D1140" s="493" t="s">
        <v>20</v>
      </c>
      <c r="E1140" s="581" t="s">
        <v>22</v>
      </c>
      <c r="F1140" s="582"/>
      <c r="G1140" s="481" t="s">
        <v>21</v>
      </c>
      <c r="H1140" s="479"/>
    </row>
    <row r="1141" spans="2:8" ht="24" thickBot="1" x14ac:dyDescent="0.3">
      <c r="B1141" s="583" t="s">
        <v>35</v>
      </c>
      <c r="C1141" s="584"/>
      <c r="D1141" s="557">
        <v>50</v>
      </c>
      <c r="E1141" s="204">
        <v>3.2</v>
      </c>
      <c r="F1141" s="544" t="s">
        <v>25</v>
      </c>
      <c r="G1141" s="549">
        <f>D1141*E1141</f>
        <v>160</v>
      </c>
      <c r="H1141" s="585"/>
    </row>
    <row r="1142" spans="2:8" ht="24" thickBot="1" x14ac:dyDescent="0.3">
      <c r="B1142" s="586" t="s">
        <v>18</v>
      </c>
      <c r="C1142" s="587"/>
      <c r="D1142" s="553">
        <v>97.44</v>
      </c>
      <c r="E1142" s="205">
        <v>0.8</v>
      </c>
      <c r="F1142" s="545" t="s">
        <v>26</v>
      </c>
      <c r="G1142" s="549">
        <f t="shared" ref="G1142:G1150" si="25">D1142*E1142</f>
        <v>77.951999999999998</v>
      </c>
      <c r="H1142" s="585"/>
    </row>
    <row r="1143" spans="2:8" ht="24" thickBot="1" x14ac:dyDescent="0.3">
      <c r="B1143" s="588" t="s">
        <v>19</v>
      </c>
      <c r="C1143" s="589"/>
      <c r="D1143" s="556">
        <v>151.63</v>
      </c>
      <c r="E1143" s="206">
        <v>0.8</v>
      </c>
      <c r="F1143" s="546" t="s">
        <v>26</v>
      </c>
      <c r="G1143" s="549">
        <f t="shared" si="25"/>
        <v>121.304</v>
      </c>
      <c r="H1143" s="585"/>
    </row>
    <row r="1144" spans="2:8" ht="24" thickBot="1" x14ac:dyDescent="0.3">
      <c r="B1144" s="590" t="s">
        <v>28</v>
      </c>
      <c r="C1144" s="591"/>
      <c r="D1144" s="558">
        <v>731.97</v>
      </c>
      <c r="E1144" s="207"/>
      <c r="F1144" s="548" t="s">
        <v>25</v>
      </c>
      <c r="G1144" s="549">
        <f t="shared" si="25"/>
        <v>0</v>
      </c>
      <c r="H1144" s="585"/>
    </row>
    <row r="1145" spans="2:8" ht="24" thickBot="1" x14ac:dyDescent="0.3">
      <c r="B1145" s="586" t="s">
        <v>33</v>
      </c>
      <c r="C1145" s="587"/>
      <c r="D1145" s="553">
        <v>652.6</v>
      </c>
      <c r="E1145" s="205">
        <v>6.4</v>
      </c>
      <c r="F1145" s="545" t="s">
        <v>25</v>
      </c>
      <c r="G1145" s="549">
        <f t="shared" si="25"/>
        <v>4176.6400000000003</v>
      </c>
      <c r="H1145" s="585"/>
    </row>
    <row r="1146" spans="2:8" ht="24" thickBot="1" x14ac:dyDescent="0.3">
      <c r="B1146" s="592" t="s">
        <v>27</v>
      </c>
      <c r="C1146" s="593"/>
      <c r="D1146" s="559">
        <v>526.99</v>
      </c>
      <c r="E1146" s="208"/>
      <c r="F1146" s="547" t="s">
        <v>25</v>
      </c>
      <c r="G1146" s="549">
        <f t="shared" si="25"/>
        <v>0</v>
      </c>
      <c r="H1146" s="585"/>
    </row>
    <row r="1147" spans="2:8" ht="24" thickBot="1" x14ac:dyDescent="0.3">
      <c r="B1147" s="592" t="s">
        <v>29</v>
      </c>
      <c r="C1147" s="593"/>
      <c r="D1147" s="560">
        <v>5438.99</v>
      </c>
      <c r="E1147" s="209">
        <v>3.2</v>
      </c>
      <c r="F1147" s="547" t="s">
        <v>25</v>
      </c>
      <c r="G1147" s="549">
        <f t="shared" si="25"/>
        <v>17404.768</v>
      </c>
      <c r="H1147" s="585"/>
    </row>
    <row r="1148" spans="2:8" ht="24" thickBot="1" x14ac:dyDescent="0.3">
      <c r="B1148" s="592" t="s">
        <v>30</v>
      </c>
      <c r="C1148" s="593"/>
      <c r="D1148" s="560">
        <v>1672.77</v>
      </c>
      <c r="E1148" s="209">
        <v>3.2</v>
      </c>
      <c r="F1148" s="547" t="s">
        <v>25</v>
      </c>
      <c r="G1148" s="549">
        <f t="shared" si="25"/>
        <v>5352.8640000000005</v>
      </c>
      <c r="H1148" s="585"/>
    </row>
    <row r="1149" spans="2:8" ht="24" thickBot="1" x14ac:dyDescent="0.3">
      <c r="B1149" s="592" t="s">
        <v>32</v>
      </c>
      <c r="C1149" s="593"/>
      <c r="D1149" s="560">
        <v>548.24</v>
      </c>
      <c r="E1149" s="209">
        <v>3.2</v>
      </c>
      <c r="F1149" s="547" t="s">
        <v>25</v>
      </c>
      <c r="G1149" s="549">
        <f t="shared" si="25"/>
        <v>1754.3680000000002</v>
      </c>
      <c r="H1149" s="585"/>
    </row>
    <row r="1150" spans="2:8" ht="24" thickBot="1" x14ac:dyDescent="0.3">
      <c r="B1150" s="588" t="s">
        <v>31</v>
      </c>
      <c r="C1150" s="589"/>
      <c r="D1150" s="561">
        <v>340.74</v>
      </c>
      <c r="E1150" s="206">
        <v>32</v>
      </c>
      <c r="F1150" s="546" t="s">
        <v>25</v>
      </c>
      <c r="G1150" s="549">
        <f t="shared" si="25"/>
        <v>10903.68</v>
      </c>
      <c r="H1150" s="585"/>
    </row>
    <row r="1151" spans="2:8" x14ac:dyDescent="0.25">
      <c r="B1151" s="158"/>
      <c r="C1151" s="482"/>
      <c r="D1151" s="482"/>
      <c r="E1151" s="483"/>
      <c r="F1151" s="483"/>
      <c r="G1151" s="158"/>
      <c r="H1151" s="504"/>
    </row>
    <row r="1152" spans="2:8" ht="25.5" x14ac:dyDescent="0.25">
      <c r="B1152" s="527"/>
      <c r="C1152" s="534" t="s">
        <v>14</v>
      </c>
      <c r="D1152" s="526"/>
      <c r="E1152" s="527"/>
      <c r="F1152" s="527"/>
      <c r="G1152" s="525"/>
      <c r="H1152" s="158"/>
    </row>
    <row r="1153" spans="2:8" ht="20.25" x14ac:dyDescent="0.25">
      <c r="B1153" s="527"/>
      <c r="C1153" s="570" t="s">
        <v>6</v>
      </c>
      <c r="D1153" s="565" t="s">
        <v>0</v>
      </c>
      <c r="E1153" s="529">
        <f>IF(G1141&gt;0, ROUND((G1141+D1134)/D1134,2), 0)</f>
        <v>1.01</v>
      </c>
      <c r="F1153" s="529"/>
      <c r="G1153" s="530"/>
      <c r="H1153" s="527"/>
    </row>
    <row r="1154" spans="2:8" x14ac:dyDescent="0.25">
      <c r="B1154" s="527"/>
      <c r="C1154" s="570"/>
      <c r="D1154" s="565" t="s">
        <v>1</v>
      </c>
      <c r="E1154" s="529">
        <f>IF(SUM(G1142:G1143)&gt;0,ROUND((G1142+G1143+D1134)/D1134,2),0)</f>
        <v>1.01</v>
      </c>
      <c r="F1154" s="529"/>
      <c r="G1154" s="531"/>
      <c r="H1154" s="505"/>
    </row>
    <row r="1155" spans="2:8" x14ac:dyDescent="0.25">
      <c r="B1155" s="527"/>
      <c r="C1155" s="570"/>
      <c r="D1155" s="565" t="s">
        <v>2</v>
      </c>
      <c r="E1155" s="529">
        <f>IF(G1144&gt;0,ROUND((G1144+D1134)/D1134,2),0)</f>
        <v>0</v>
      </c>
      <c r="F1155" s="532"/>
      <c r="G1155" s="531"/>
      <c r="H1155" s="158"/>
    </row>
    <row r="1156" spans="2:8" x14ac:dyDescent="0.25">
      <c r="B1156" s="527"/>
      <c r="C1156" s="570"/>
      <c r="D1156" s="533" t="s">
        <v>3</v>
      </c>
      <c r="E1156" s="540">
        <f>IF(SUM(G1145:G1150)&gt;0,ROUND((SUM(G1145:G1150)+D1134)/D1134,2),0)</f>
        <v>3.01</v>
      </c>
      <c r="F1156" s="530"/>
      <c r="G1156" s="531"/>
      <c r="H1156" s="158"/>
    </row>
    <row r="1157" spans="2:8" ht="25.5" x14ac:dyDescent="0.25">
      <c r="B1157" s="527"/>
      <c r="C1157" s="527"/>
      <c r="D1157" s="541" t="s">
        <v>4</v>
      </c>
      <c r="E1157" s="542">
        <f>SUM(E1153:E1156)-IF(VALUE(COUNTIF(E1153:E1156,"&gt;0"))=4,3,0)-IF(VALUE(COUNTIF(E1153:E1156,"&gt;0"))=3,2,0)-IF(VALUE(COUNTIF(E1153:E1156,"&gt;0"))=2,1,0)</f>
        <v>3.0299999999999994</v>
      </c>
      <c r="F1157" s="539"/>
      <c r="G1157" s="525"/>
      <c r="H1157" s="158"/>
    </row>
    <row r="1158" spans="2:8" x14ac:dyDescent="0.25">
      <c r="B1158" s="527"/>
      <c r="C1158" s="527"/>
      <c r="D1158" s="527"/>
      <c r="E1158" s="535"/>
      <c r="F1158" s="527"/>
      <c r="G1158" s="525"/>
      <c r="H1158" s="158"/>
    </row>
    <row r="1159" spans="2:8" ht="25.5" x14ac:dyDescent="0.35">
      <c r="B1159" s="538"/>
      <c r="C1159" s="536" t="s">
        <v>23</v>
      </c>
      <c r="D1159" s="571">
        <f>E1157*D1134</f>
        <v>59545.55999999999</v>
      </c>
      <c r="E1159" s="571"/>
      <c r="F1159" s="527"/>
      <c r="G1159" s="525"/>
      <c r="H1159" s="158"/>
    </row>
    <row r="1160" spans="2:8" ht="20.25" x14ac:dyDescent="0.3">
      <c r="B1160" s="527"/>
      <c r="C1160" s="537" t="s">
        <v>8</v>
      </c>
      <c r="D1160" s="572">
        <f>D1159/D1133</f>
        <v>126.96281449893388</v>
      </c>
      <c r="E1160" s="572"/>
      <c r="F1160" s="527"/>
      <c r="G1160" s="527"/>
      <c r="H1160" s="506"/>
    </row>
    <row r="1161" spans="2:8" x14ac:dyDescent="0.3">
      <c r="B1161" s="527"/>
      <c r="C1161" s="537"/>
      <c r="D1161" s="566"/>
      <c r="E1161" s="566"/>
      <c r="F1161" s="527"/>
      <c r="G1161" s="527"/>
      <c r="H1161" s="525"/>
    </row>
    <row r="1162" spans="2:8" x14ac:dyDescent="0.25">
      <c r="B1162" s="527"/>
      <c r="C1162" s="527"/>
      <c r="D1162" s="527"/>
      <c r="E1162" s="527"/>
      <c r="F1162" s="527"/>
      <c r="G1162" s="525"/>
      <c r="H1162" s="525"/>
    </row>
    <row r="1163" spans="2:8" x14ac:dyDescent="0.25">
      <c r="B1163" s="527"/>
      <c r="C1163" s="527"/>
      <c r="D1163" s="527"/>
      <c r="E1163" s="527"/>
      <c r="F1163" s="527"/>
      <c r="G1163" s="525"/>
      <c r="H1163" s="525"/>
    </row>
    <row r="1164" spans="2:8" x14ac:dyDescent="0.25">
      <c r="B1164" s="527"/>
      <c r="C1164" s="527"/>
      <c r="D1164" s="527"/>
      <c r="E1164" s="527"/>
      <c r="F1164" s="527"/>
      <c r="G1164" s="525"/>
      <c r="H1164" s="525"/>
    </row>
    <row r="1165" spans="2:8" x14ac:dyDescent="0.25">
      <c r="B1165" s="527"/>
      <c r="C1165" s="527"/>
      <c r="D1165" s="527"/>
      <c r="E1165" s="527"/>
      <c r="F1165" s="527"/>
      <c r="G1165" s="525"/>
      <c r="H1165" s="525"/>
    </row>
    <row r="1166" spans="2:8" x14ac:dyDescent="0.25">
      <c r="B1166" s="527"/>
      <c r="C1166" s="527"/>
      <c r="D1166" s="527"/>
      <c r="E1166" s="527"/>
      <c r="F1166" s="527"/>
      <c r="G1166" s="525"/>
      <c r="H1166" s="525"/>
    </row>
    <row r="1167" spans="2:8" x14ac:dyDescent="0.25">
      <c r="B1167" s="527"/>
      <c r="C1167" s="527"/>
      <c r="D1167" s="527"/>
      <c r="E1167" s="527"/>
      <c r="F1167" s="527"/>
      <c r="G1167" s="525"/>
      <c r="H1167" s="525"/>
    </row>
    <row r="1168" spans="2:8" x14ac:dyDescent="0.25">
      <c r="B1168" s="527"/>
      <c r="C1168" s="527"/>
      <c r="D1168" s="527"/>
      <c r="E1168" s="527"/>
      <c r="F1168" s="527"/>
      <c r="G1168" s="525"/>
      <c r="H1168" s="525"/>
    </row>
    <row r="1169" spans="2:8" x14ac:dyDescent="0.25">
      <c r="B1169" s="527"/>
      <c r="C1169" s="527"/>
      <c r="D1169" s="527"/>
      <c r="E1169" s="527"/>
      <c r="F1169" s="527"/>
      <c r="G1169" s="525"/>
      <c r="H1169" s="525"/>
    </row>
    <row r="1170" spans="2:8" x14ac:dyDescent="0.25">
      <c r="B1170" s="527"/>
      <c r="C1170" s="527"/>
      <c r="D1170" s="527"/>
      <c r="E1170" s="527"/>
      <c r="F1170" s="527"/>
      <c r="G1170" s="525"/>
      <c r="H1170" s="525"/>
    </row>
    <row r="1171" spans="2:8" x14ac:dyDescent="0.25">
      <c r="B1171" s="527"/>
      <c r="C1171" s="527"/>
      <c r="D1171" s="527"/>
      <c r="E1171" s="527"/>
      <c r="F1171" s="527"/>
      <c r="G1171" s="525"/>
      <c r="H1171" s="525"/>
    </row>
    <row r="1172" spans="2:8" x14ac:dyDescent="0.25">
      <c r="B1172" s="527"/>
      <c r="C1172" s="527"/>
      <c r="D1172" s="527"/>
      <c r="E1172" s="527"/>
      <c r="F1172" s="527"/>
      <c r="G1172" s="525"/>
      <c r="H1172" s="525"/>
    </row>
    <row r="1173" spans="2:8" x14ac:dyDescent="0.25">
      <c r="B1173" s="527"/>
      <c r="C1173" s="527"/>
      <c r="D1173" s="527"/>
      <c r="E1173" s="527"/>
      <c r="F1173" s="527"/>
      <c r="G1173" s="525"/>
      <c r="H1173" s="525"/>
    </row>
    <row r="1174" spans="2:8" ht="60.75" x14ac:dyDescent="0.8">
      <c r="B1174" s="594" t="s">
        <v>84</v>
      </c>
      <c r="C1174" s="594"/>
      <c r="D1174" s="594"/>
      <c r="E1174" s="594"/>
      <c r="F1174" s="594"/>
      <c r="G1174" s="594"/>
      <c r="H1174" s="594"/>
    </row>
    <row r="1175" spans="2:8" ht="20.25" x14ac:dyDescent="0.25">
      <c r="B1175" s="595" t="s">
        <v>36</v>
      </c>
      <c r="C1175" s="595"/>
      <c r="D1175" s="595"/>
      <c r="E1175" s="595"/>
      <c r="F1175" s="595"/>
      <c r="G1175" s="595"/>
      <c r="H1175" s="479"/>
    </row>
    <row r="1176" spans="2:8" ht="20.25" x14ac:dyDescent="0.25">
      <c r="B1176" s="158"/>
      <c r="C1176" s="567"/>
      <c r="D1176" s="158"/>
      <c r="E1176" s="158"/>
      <c r="F1176" s="158"/>
      <c r="G1176" s="527"/>
      <c r="H1176" s="158"/>
    </row>
    <row r="1177" spans="2:8" ht="25.5" x14ac:dyDescent="0.25">
      <c r="B1177" s="158"/>
      <c r="C1177" s="534" t="s">
        <v>5</v>
      </c>
      <c r="D1177" s="526"/>
      <c r="E1177" s="158"/>
      <c r="F1177" s="158"/>
      <c r="G1177" s="158"/>
      <c r="H1177" s="158"/>
    </row>
    <row r="1178" spans="2:8" ht="20.25" x14ac:dyDescent="0.25">
      <c r="B1178" s="530"/>
      <c r="C1178" s="596" t="s">
        <v>15</v>
      </c>
      <c r="D1178" s="599" t="s">
        <v>64</v>
      </c>
      <c r="E1178" s="600"/>
      <c r="F1178" s="600"/>
      <c r="G1178" s="601"/>
      <c r="H1178" s="501"/>
    </row>
    <row r="1179" spans="2:8" ht="20.25" x14ac:dyDescent="0.25">
      <c r="B1179" s="530"/>
      <c r="C1179" s="597"/>
      <c r="D1179" s="602" t="s">
        <v>95</v>
      </c>
      <c r="E1179" s="602"/>
      <c r="F1179" s="602"/>
      <c r="G1179" s="602"/>
      <c r="H1179" s="501"/>
    </row>
    <row r="1180" spans="2:8" ht="20.25" x14ac:dyDescent="0.25">
      <c r="B1180" s="530"/>
      <c r="C1180" s="598"/>
      <c r="D1180" s="599" t="s">
        <v>120</v>
      </c>
      <c r="E1180" s="600"/>
      <c r="F1180" s="600"/>
      <c r="G1180" s="601"/>
      <c r="H1180" s="501"/>
    </row>
    <row r="1181" spans="2:8" x14ac:dyDescent="0.25">
      <c r="B1181" s="158"/>
      <c r="C1181" s="496" t="s">
        <v>12</v>
      </c>
      <c r="D1181" s="201">
        <v>3.3</v>
      </c>
      <c r="E1181" s="507"/>
      <c r="F1181" s="530"/>
      <c r="G1181" s="479"/>
      <c r="H1181" s="479"/>
    </row>
    <row r="1182" spans="2:8" ht="22.5" x14ac:dyDescent="0.25">
      <c r="B1182" s="158"/>
      <c r="C1182" s="480" t="s">
        <v>9</v>
      </c>
      <c r="D1182" s="200">
        <v>565</v>
      </c>
      <c r="E1182" s="573" t="s">
        <v>16</v>
      </c>
      <c r="F1182" s="574"/>
      <c r="G1182" s="577">
        <f>D1183/D1182</f>
        <v>70.830902654867259</v>
      </c>
      <c r="H1182" s="479"/>
    </row>
    <row r="1183" spans="2:8" ht="22.5" x14ac:dyDescent="0.25">
      <c r="B1183" s="158"/>
      <c r="C1183" s="480" t="s">
        <v>10</v>
      </c>
      <c r="D1183" s="200">
        <v>40019.46</v>
      </c>
      <c r="E1183" s="575"/>
      <c r="F1183" s="576"/>
      <c r="G1183" s="578"/>
      <c r="H1183" s="479"/>
    </row>
    <row r="1184" spans="2:8" x14ac:dyDescent="0.25">
      <c r="B1184" s="158"/>
      <c r="C1184" s="498"/>
      <c r="D1184" s="499"/>
      <c r="E1184" s="508"/>
      <c r="F1184" s="158"/>
      <c r="G1184" s="158"/>
      <c r="H1184" s="158"/>
    </row>
    <row r="1185" spans="2:8" ht="20.25" x14ac:dyDescent="0.3">
      <c r="B1185" s="158"/>
      <c r="C1185" s="497" t="s">
        <v>7</v>
      </c>
      <c r="D1185" s="569" t="s">
        <v>121</v>
      </c>
      <c r="E1185" s="158"/>
      <c r="F1185" s="158"/>
      <c r="G1185" s="158"/>
      <c r="H1185" s="158"/>
    </row>
    <row r="1186" spans="2:8" ht="20.25" x14ac:dyDescent="0.3">
      <c r="B1186" s="158"/>
      <c r="C1186" s="497" t="s">
        <v>11</v>
      </c>
      <c r="D1186" s="202">
        <v>65</v>
      </c>
      <c r="E1186" s="158"/>
      <c r="F1186" s="158"/>
      <c r="G1186" s="158"/>
      <c r="H1186" s="158"/>
    </row>
    <row r="1187" spans="2:8" ht="22.5" x14ac:dyDescent="0.3">
      <c r="B1187" s="158"/>
      <c r="C1187" s="497" t="s">
        <v>13</v>
      </c>
      <c r="D1187" s="519" t="s">
        <v>34</v>
      </c>
      <c r="E1187" s="502"/>
      <c r="F1187" s="158"/>
      <c r="G1187" s="158"/>
      <c r="H1187" s="158"/>
    </row>
    <row r="1188" spans="2:8" ht="21" thickBot="1" x14ac:dyDescent="0.3">
      <c r="B1188" s="158"/>
      <c r="C1188" s="503"/>
      <c r="D1188" s="503"/>
      <c r="E1188" s="158"/>
      <c r="F1188" s="158"/>
      <c r="G1188" s="158"/>
      <c r="H1188" s="158"/>
    </row>
    <row r="1189" spans="2:8" ht="48" thickBot="1" x14ac:dyDescent="0.3">
      <c r="B1189" s="579" t="s">
        <v>17</v>
      </c>
      <c r="C1189" s="580"/>
      <c r="D1189" s="493" t="s">
        <v>20</v>
      </c>
      <c r="E1189" s="581" t="s">
        <v>22</v>
      </c>
      <c r="F1189" s="582"/>
      <c r="G1189" s="481" t="s">
        <v>21</v>
      </c>
      <c r="H1189" s="479"/>
    </row>
    <row r="1190" spans="2:8" ht="24" thickBot="1" x14ac:dyDescent="0.3">
      <c r="B1190" s="583" t="s">
        <v>35</v>
      </c>
      <c r="C1190" s="584"/>
      <c r="D1190" s="557">
        <v>50</v>
      </c>
      <c r="E1190" s="204">
        <v>3.3</v>
      </c>
      <c r="F1190" s="544" t="s">
        <v>25</v>
      </c>
      <c r="G1190" s="549">
        <f>D1190*E1190</f>
        <v>165</v>
      </c>
      <c r="H1190" s="585"/>
    </row>
    <row r="1191" spans="2:8" ht="24" thickBot="1" x14ac:dyDescent="0.3">
      <c r="B1191" s="586" t="s">
        <v>18</v>
      </c>
      <c r="C1191" s="587"/>
      <c r="D1191" s="553">
        <v>97.44</v>
      </c>
      <c r="E1191" s="205">
        <v>0.9</v>
      </c>
      <c r="F1191" s="545" t="s">
        <v>26</v>
      </c>
      <c r="G1191" s="549">
        <f t="shared" ref="G1191:G1199" si="26">D1191*E1191</f>
        <v>87.695999999999998</v>
      </c>
      <c r="H1191" s="585"/>
    </row>
    <row r="1192" spans="2:8" ht="24" thickBot="1" x14ac:dyDescent="0.3">
      <c r="B1192" s="588" t="s">
        <v>19</v>
      </c>
      <c r="C1192" s="589"/>
      <c r="D1192" s="556">
        <v>151.63</v>
      </c>
      <c r="E1192" s="206">
        <v>0.9</v>
      </c>
      <c r="F1192" s="546" t="s">
        <v>26</v>
      </c>
      <c r="G1192" s="549">
        <f t="shared" si="26"/>
        <v>136.46700000000001</v>
      </c>
      <c r="H1192" s="585"/>
    </row>
    <row r="1193" spans="2:8" ht="24" thickBot="1" x14ac:dyDescent="0.3">
      <c r="B1193" s="590" t="s">
        <v>28</v>
      </c>
      <c r="C1193" s="591"/>
      <c r="D1193" s="558">
        <v>731.97</v>
      </c>
      <c r="E1193" s="207"/>
      <c r="F1193" s="548" t="s">
        <v>25</v>
      </c>
      <c r="G1193" s="549">
        <f t="shared" si="26"/>
        <v>0</v>
      </c>
      <c r="H1193" s="585"/>
    </row>
    <row r="1194" spans="2:8" ht="24" thickBot="1" x14ac:dyDescent="0.3">
      <c r="B1194" s="586" t="s">
        <v>33</v>
      </c>
      <c r="C1194" s="587"/>
      <c r="D1194" s="553">
        <v>652.6</v>
      </c>
      <c r="E1194" s="205">
        <v>6.6</v>
      </c>
      <c r="F1194" s="545" t="s">
        <v>25</v>
      </c>
      <c r="G1194" s="549">
        <f t="shared" si="26"/>
        <v>4307.16</v>
      </c>
      <c r="H1194" s="585"/>
    </row>
    <row r="1195" spans="2:8" ht="24" thickBot="1" x14ac:dyDescent="0.3">
      <c r="B1195" s="592" t="s">
        <v>27</v>
      </c>
      <c r="C1195" s="593"/>
      <c r="D1195" s="559">
        <v>526.99</v>
      </c>
      <c r="E1195" s="208"/>
      <c r="F1195" s="547" t="s">
        <v>25</v>
      </c>
      <c r="G1195" s="549">
        <f t="shared" si="26"/>
        <v>0</v>
      </c>
      <c r="H1195" s="585"/>
    </row>
    <row r="1196" spans="2:8" ht="24" thickBot="1" x14ac:dyDescent="0.3">
      <c r="B1196" s="592" t="s">
        <v>29</v>
      </c>
      <c r="C1196" s="593"/>
      <c r="D1196" s="560">
        <v>5438.99</v>
      </c>
      <c r="E1196" s="209">
        <v>3.3</v>
      </c>
      <c r="F1196" s="547" t="s">
        <v>25</v>
      </c>
      <c r="G1196" s="549">
        <f t="shared" si="26"/>
        <v>17948.666999999998</v>
      </c>
      <c r="H1196" s="585"/>
    </row>
    <row r="1197" spans="2:8" ht="24" thickBot="1" x14ac:dyDescent="0.3">
      <c r="B1197" s="592" t="s">
        <v>30</v>
      </c>
      <c r="C1197" s="593"/>
      <c r="D1197" s="560">
        <v>1672.77</v>
      </c>
      <c r="E1197" s="209">
        <v>3.3</v>
      </c>
      <c r="F1197" s="547" t="s">
        <v>25</v>
      </c>
      <c r="G1197" s="549">
        <f t="shared" si="26"/>
        <v>5520.1409999999996</v>
      </c>
      <c r="H1197" s="585"/>
    </row>
    <row r="1198" spans="2:8" ht="24" thickBot="1" x14ac:dyDescent="0.3">
      <c r="B1198" s="592" t="s">
        <v>32</v>
      </c>
      <c r="C1198" s="593"/>
      <c r="D1198" s="560">
        <v>548.24</v>
      </c>
      <c r="E1198" s="209">
        <v>3.3</v>
      </c>
      <c r="F1198" s="547" t="s">
        <v>25</v>
      </c>
      <c r="G1198" s="549">
        <f t="shared" si="26"/>
        <v>1809.192</v>
      </c>
      <c r="H1198" s="585"/>
    </row>
    <row r="1199" spans="2:8" ht="24" thickBot="1" x14ac:dyDescent="0.3">
      <c r="B1199" s="588" t="s">
        <v>31</v>
      </c>
      <c r="C1199" s="589"/>
      <c r="D1199" s="561">
        <v>340.74</v>
      </c>
      <c r="E1199" s="206">
        <v>33</v>
      </c>
      <c r="F1199" s="546" t="s">
        <v>25</v>
      </c>
      <c r="G1199" s="549">
        <f t="shared" si="26"/>
        <v>11244.42</v>
      </c>
      <c r="H1199" s="585"/>
    </row>
    <row r="1200" spans="2:8" x14ac:dyDescent="0.25">
      <c r="B1200" s="158"/>
      <c r="C1200" s="482"/>
      <c r="D1200" s="482"/>
      <c r="E1200" s="483"/>
      <c r="F1200" s="483"/>
      <c r="G1200" s="158"/>
      <c r="H1200" s="504"/>
    </row>
    <row r="1201" spans="2:8" ht="25.5" x14ac:dyDescent="0.25">
      <c r="B1201" s="527"/>
      <c r="C1201" s="534" t="s">
        <v>14</v>
      </c>
      <c r="D1201" s="526"/>
      <c r="E1201" s="527"/>
      <c r="F1201" s="527"/>
      <c r="G1201" s="525"/>
      <c r="H1201" s="158"/>
    </row>
    <row r="1202" spans="2:8" ht="20.25" x14ac:dyDescent="0.25">
      <c r="B1202" s="527"/>
      <c r="C1202" s="570" t="s">
        <v>6</v>
      </c>
      <c r="D1202" s="565" t="s">
        <v>0</v>
      </c>
      <c r="E1202" s="529">
        <f>IF(G1190&gt;0, ROUND((G1190+D1183)/D1183,2), 0)</f>
        <v>1</v>
      </c>
      <c r="F1202" s="529"/>
      <c r="G1202" s="530"/>
      <c r="H1202" s="527"/>
    </row>
    <row r="1203" spans="2:8" x14ac:dyDescent="0.25">
      <c r="B1203" s="527"/>
      <c r="C1203" s="570"/>
      <c r="D1203" s="565" t="s">
        <v>1</v>
      </c>
      <c r="E1203" s="529">
        <f>IF(SUM(G1191:G1192)&gt;0,ROUND((G1191+G1192+D1183)/D1183,2),0)</f>
        <v>1.01</v>
      </c>
      <c r="F1203" s="529"/>
      <c r="G1203" s="531"/>
      <c r="H1203" s="505"/>
    </row>
    <row r="1204" spans="2:8" x14ac:dyDescent="0.25">
      <c r="B1204" s="527"/>
      <c r="C1204" s="570"/>
      <c r="D1204" s="565" t="s">
        <v>2</v>
      </c>
      <c r="E1204" s="529">
        <f>IF(G1193&gt;0,ROUND((G1193+D1183)/D1183,2),0)</f>
        <v>0</v>
      </c>
      <c r="F1204" s="532"/>
      <c r="G1204" s="531"/>
      <c r="H1204" s="158"/>
    </row>
    <row r="1205" spans="2:8" x14ac:dyDescent="0.25">
      <c r="B1205" s="527"/>
      <c r="C1205" s="570"/>
      <c r="D1205" s="533" t="s">
        <v>3</v>
      </c>
      <c r="E1205" s="540">
        <f>IF(SUM(G1194:G1199)&gt;0,ROUND((SUM(G1194:G1199)+D1183)/D1183,2),0)</f>
        <v>2.02</v>
      </c>
      <c r="F1205" s="530"/>
      <c r="G1205" s="531"/>
      <c r="H1205" s="158"/>
    </row>
    <row r="1206" spans="2:8" ht="25.5" x14ac:dyDescent="0.25">
      <c r="B1206" s="527"/>
      <c r="C1206" s="527"/>
      <c r="D1206" s="541" t="s">
        <v>4</v>
      </c>
      <c r="E1206" s="542">
        <f>SUM(E1202:E1205)-IF(VALUE(COUNTIF(E1202:E1205,"&gt;0"))=4,3,0)-IF(VALUE(COUNTIF(E1202:E1205,"&gt;0"))=3,2,0)-IF(VALUE(COUNTIF(E1202:E1205,"&gt;0"))=2,1,0)</f>
        <v>2.0299999999999994</v>
      </c>
      <c r="F1206" s="539"/>
      <c r="G1206" s="525"/>
      <c r="H1206" s="158"/>
    </row>
    <row r="1207" spans="2:8" x14ac:dyDescent="0.25">
      <c r="B1207" s="527"/>
      <c r="C1207" s="527"/>
      <c r="D1207" s="527"/>
      <c r="E1207" s="535"/>
      <c r="F1207" s="527"/>
      <c r="G1207" s="525"/>
      <c r="H1207" s="158"/>
    </row>
    <row r="1208" spans="2:8" ht="25.5" x14ac:dyDescent="0.35">
      <c r="B1208" s="538"/>
      <c r="C1208" s="536" t="s">
        <v>23</v>
      </c>
      <c r="D1208" s="571">
        <f>E1206*D1183</f>
        <v>81239.503799999977</v>
      </c>
      <c r="E1208" s="571"/>
      <c r="F1208" s="527"/>
      <c r="G1208" s="525"/>
      <c r="H1208" s="158"/>
    </row>
    <row r="1209" spans="2:8" ht="20.25" x14ac:dyDescent="0.3">
      <c r="B1209" s="527"/>
      <c r="C1209" s="537" t="s">
        <v>8</v>
      </c>
      <c r="D1209" s="572">
        <f>D1208/D1182</f>
        <v>143.78673238938049</v>
      </c>
      <c r="E1209" s="572"/>
      <c r="F1209" s="527"/>
      <c r="G1209" s="527"/>
      <c r="H1209" s="506"/>
    </row>
    <row r="1210" spans="2:8" x14ac:dyDescent="0.3">
      <c r="B1210" s="527"/>
      <c r="C1210" s="537"/>
      <c r="D1210" s="566"/>
      <c r="E1210" s="566"/>
      <c r="F1210" s="527"/>
      <c r="G1210" s="527"/>
      <c r="H1210" s="525"/>
    </row>
    <row r="1211" spans="2:8" x14ac:dyDescent="0.25">
      <c r="B1211" s="527"/>
      <c r="C1211" s="527"/>
      <c r="D1211" s="527"/>
      <c r="E1211" s="527"/>
      <c r="F1211" s="527"/>
      <c r="G1211" s="525"/>
      <c r="H1211" s="525"/>
    </row>
    <row r="1212" spans="2:8" x14ac:dyDescent="0.25">
      <c r="B1212" s="527"/>
      <c r="C1212" s="527"/>
      <c r="D1212" s="527"/>
      <c r="E1212" s="527"/>
      <c r="F1212" s="527"/>
      <c r="G1212" s="525"/>
      <c r="H1212" s="525"/>
    </row>
    <row r="1213" spans="2:8" x14ac:dyDescent="0.25">
      <c r="B1213" s="527"/>
      <c r="C1213" s="527"/>
      <c r="D1213" s="527"/>
      <c r="E1213" s="527"/>
      <c r="F1213" s="527"/>
      <c r="G1213" s="525"/>
      <c r="H1213" s="525"/>
    </row>
    <row r="1214" spans="2:8" x14ac:dyDescent="0.25">
      <c r="B1214" s="527"/>
      <c r="C1214" s="527"/>
      <c r="D1214" s="527"/>
      <c r="E1214" s="527"/>
      <c r="F1214" s="527"/>
      <c r="G1214" s="525"/>
      <c r="H1214" s="525"/>
    </row>
    <row r="1215" spans="2:8" x14ac:dyDescent="0.25">
      <c r="B1215" s="527"/>
      <c r="C1215" s="527"/>
      <c r="D1215" s="527"/>
      <c r="E1215" s="527"/>
      <c r="F1215" s="527"/>
      <c r="G1215" s="525"/>
      <c r="H1215" s="525"/>
    </row>
    <row r="1216" spans="2:8" x14ac:dyDescent="0.25">
      <c r="B1216" s="527"/>
      <c r="C1216" s="527"/>
      <c r="D1216" s="527"/>
      <c r="E1216" s="527"/>
      <c r="F1216" s="527"/>
      <c r="G1216" s="525"/>
      <c r="H1216" s="525"/>
    </row>
    <row r="1217" spans="2:8" x14ac:dyDescent="0.25">
      <c r="B1217" s="527"/>
      <c r="C1217" s="527"/>
      <c r="D1217" s="527"/>
      <c r="E1217" s="527"/>
      <c r="F1217" s="527"/>
      <c r="G1217" s="525"/>
      <c r="H1217" s="525"/>
    </row>
    <row r="1218" spans="2:8" x14ac:dyDescent="0.25">
      <c r="B1218" s="527"/>
      <c r="C1218" s="527"/>
      <c r="D1218" s="527"/>
      <c r="E1218" s="527"/>
      <c r="F1218" s="527"/>
      <c r="G1218" s="525"/>
      <c r="H1218" s="525"/>
    </row>
    <row r="1219" spans="2:8" x14ac:dyDescent="0.25">
      <c r="B1219" s="527"/>
      <c r="C1219" s="527"/>
      <c r="D1219" s="527"/>
      <c r="E1219" s="527"/>
      <c r="F1219" s="527"/>
      <c r="G1219" s="525"/>
      <c r="H1219" s="525"/>
    </row>
    <row r="1220" spans="2:8" x14ac:dyDescent="0.25">
      <c r="B1220" s="527"/>
      <c r="C1220" s="527"/>
      <c r="D1220" s="527"/>
      <c r="E1220" s="527"/>
      <c r="F1220" s="527"/>
      <c r="G1220" s="525"/>
      <c r="H1220" s="525"/>
    </row>
    <row r="1221" spans="2:8" x14ac:dyDescent="0.25">
      <c r="B1221" s="527"/>
      <c r="C1221" s="527"/>
      <c r="D1221" s="527"/>
      <c r="E1221" s="527"/>
      <c r="F1221" s="527"/>
      <c r="G1221" s="525"/>
      <c r="H1221" s="525"/>
    </row>
    <row r="1222" spans="2:8" x14ac:dyDescent="0.25">
      <c r="B1222" s="527"/>
      <c r="C1222" s="527"/>
      <c r="D1222" s="527"/>
      <c r="E1222" s="527"/>
      <c r="F1222" s="527"/>
      <c r="G1222" s="525"/>
      <c r="H1222" s="525"/>
    </row>
  </sheetData>
  <sheetProtection formatRows="0" insertColumns="0" insertRows="0"/>
  <mergeCells count="648">
    <mergeCell ref="C1104:C1107"/>
    <mergeCell ref="D1110:E1110"/>
    <mergeCell ref="D1111:E1111"/>
    <mergeCell ref="B1092:C1092"/>
    <mergeCell ref="H1092:H1101"/>
    <mergeCell ref="B1093:C1093"/>
    <mergeCell ref="B1094:C1094"/>
    <mergeCell ref="B1095:C1095"/>
    <mergeCell ref="B1096:C1096"/>
    <mergeCell ref="B1097:C1097"/>
    <mergeCell ref="B1098:C1098"/>
    <mergeCell ref="B1099:C1099"/>
    <mergeCell ref="B1100:C1100"/>
    <mergeCell ref="B1101:C1101"/>
    <mergeCell ref="B1076:H1076"/>
    <mergeCell ref="B1077:G1077"/>
    <mergeCell ref="C1080:C1082"/>
    <mergeCell ref="D1080:G1080"/>
    <mergeCell ref="D1081:G1081"/>
    <mergeCell ref="D1082:G1082"/>
    <mergeCell ref="E1084:F1085"/>
    <mergeCell ref="G1084:G1085"/>
    <mergeCell ref="B1091:C1091"/>
    <mergeCell ref="E1091:F1091"/>
    <mergeCell ref="B918:C918"/>
    <mergeCell ref="D1061:E1061"/>
    <mergeCell ref="D1062:E1062"/>
    <mergeCell ref="B1042:C1042"/>
    <mergeCell ref="E1042:F1042"/>
    <mergeCell ref="B1043:C1043"/>
    <mergeCell ref="H1043:H1052"/>
    <mergeCell ref="B1044:C1044"/>
    <mergeCell ref="B1045:C1045"/>
    <mergeCell ref="B1046:C1046"/>
    <mergeCell ref="B1047:C1047"/>
    <mergeCell ref="B1048:C1048"/>
    <mergeCell ref="B1049:C1049"/>
    <mergeCell ref="B1050:C1050"/>
    <mergeCell ref="B1051:C1051"/>
    <mergeCell ref="B1052:C1052"/>
    <mergeCell ref="C1055:C1058"/>
    <mergeCell ref="B999:C999"/>
    <mergeCell ref="E999:F999"/>
    <mergeCell ref="B1000:C1000"/>
    <mergeCell ref="H1000:H1009"/>
    <mergeCell ref="B1001:C1001"/>
    <mergeCell ref="B1002:C1002"/>
    <mergeCell ref="B1003:C1003"/>
    <mergeCell ref="B1004:C1004"/>
    <mergeCell ref="B1005:C1005"/>
    <mergeCell ref="B1006:C1006"/>
    <mergeCell ref="B1007:C1007"/>
    <mergeCell ref="B1008:C1008"/>
    <mergeCell ref="C1031:C1033"/>
    <mergeCell ref="D1031:G1031"/>
    <mergeCell ref="D1032:G1032"/>
    <mergeCell ref="D1033:G1033"/>
    <mergeCell ref="E1035:F1036"/>
    <mergeCell ref="G1035:G1036"/>
    <mergeCell ref="B1027:H1027"/>
    <mergeCell ref="B1028:G1028"/>
    <mergeCell ref="C1012:C1015"/>
    <mergeCell ref="D1018:E1018"/>
    <mergeCell ref="D1019:E1019"/>
    <mergeCell ref="B1009:C1009"/>
    <mergeCell ref="B954:C954"/>
    <mergeCell ref="E954:F954"/>
    <mergeCell ref="B955:C955"/>
    <mergeCell ref="H955:H964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B964:C964"/>
    <mergeCell ref="C988:C990"/>
    <mergeCell ref="D988:G988"/>
    <mergeCell ref="D989:G989"/>
    <mergeCell ref="D990:G990"/>
    <mergeCell ref="E992:F993"/>
    <mergeCell ref="G992:G993"/>
    <mergeCell ref="C967:C970"/>
    <mergeCell ref="D973:E973"/>
    <mergeCell ref="D974:E974"/>
    <mergeCell ref="B984:H984"/>
    <mergeCell ref="B985:G985"/>
    <mergeCell ref="B909:C909"/>
    <mergeCell ref="E909:F909"/>
    <mergeCell ref="H910:H919"/>
    <mergeCell ref="C943:C945"/>
    <mergeCell ref="D943:G943"/>
    <mergeCell ref="D944:G944"/>
    <mergeCell ref="D945:G945"/>
    <mergeCell ref="E947:F948"/>
    <mergeCell ref="G947:G948"/>
    <mergeCell ref="C922:C925"/>
    <mergeCell ref="D928:E928"/>
    <mergeCell ref="D929:E929"/>
    <mergeCell ref="B939:H939"/>
    <mergeCell ref="B940:G940"/>
    <mergeCell ref="B919:C919"/>
    <mergeCell ref="B910:C910"/>
    <mergeCell ref="B911:C911"/>
    <mergeCell ref="B912:C912"/>
    <mergeCell ref="B913:C913"/>
    <mergeCell ref="B914:C914"/>
    <mergeCell ref="B915:C915"/>
    <mergeCell ref="B916:C916"/>
    <mergeCell ref="B917:C917"/>
    <mergeCell ref="B821:C821"/>
    <mergeCell ref="E821:F821"/>
    <mergeCell ref="B822:C822"/>
    <mergeCell ref="C898:C900"/>
    <mergeCell ref="D898:G898"/>
    <mergeCell ref="D899:G899"/>
    <mergeCell ref="D900:G900"/>
    <mergeCell ref="E902:F903"/>
    <mergeCell ref="G902:G903"/>
    <mergeCell ref="B894:H894"/>
    <mergeCell ref="B895:G895"/>
    <mergeCell ref="C854:C856"/>
    <mergeCell ref="D854:G854"/>
    <mergeCell ref="D855:G855"/>
    <mergeCell ref="D856:G856"/>
    <mergeCell ref="E858:F859"/>
    <mergeCell ref="G858:G859"/>
    <mergeCell ref="B850:H850"/>
    <mergeCell ref="B851:G851"/>
    <mergeCell ref="C834:C837"/>
    <mergeCell ref="D840:E840"/>
    <mergeCell ref="D841:E841"/>
    <mergeCell ref="C878:C881"/>
    <mergeCell ref="D884:E884"/>
    <mergeCell ref="D885:E885"/>
    <mergeCell ref="B865:C865"/>
    <mergeCell ref="E865:F865"/>
    <mergeCell ref="B866:C866"/>
    <mergeCell ref="H866:H875"/>
    <mergeCell ref="B867:C867"/>
    <mergeCell ref="B868:C868"/>
    <mergeCell ref="B869:C869"/>
    <mergeCell ref="B870:C870"/>
    <mergeCell ref="B871:C871"/>
    <mergeCell ref="B872:C872"/>
    <mergeCell ref="B873:C873"/>
    <mergeCell ref="B874:C874"/>
    <mergeCell ref="B875:C875"/>
    <mergeCell ref="C810:C812"/>
    <mergeCell ref="D810:G810"/>
    <mergeCell ref="D811:G811"/>
    <mergeCell ref="D812:G812"/>
    <mergeCell ref="E814:F815"/>
    <mergeCell ref="G814:G815"/>
    <mergeCell ref="C791:C794"/>
    <mergeCell ref="D797:E797"/>
    <mergeCell ref="D798:E798"/>
    <mergeCell ref="B806:H806"/>
    <mergeCell ref="B807:G807"/>
    <mergeCell ref="H822:H831"/>
    <mergeCell ref="B823:C823"/>
    <mergeCell ref="B824:C824"/>
    <mergeCell ref="B825:C825"/>
    <mergeCell ref="B826:C826"/>
    <mergeCell ref="B827:C827"/>
    <mergeCell ref="B828:C828"/>
    <mergeCell ref="B829:C829"/>
    <mergeCell ref="B830:C830"/>
    <mergeCell ref="B831:C831"/>
    <mergeCell ref="B787:C787"/>
    <mergeCell ref="B788:C788"/>
    <mergeCell ref="C767:C769"/>
    <mergeCell ref="D767:G767"/>
    <mergeCell ref="D768:G768"/>
    <mergeCell ref="D769:G769"/>
    <mergeCell ref="E771:F772"/>
    <mergeCell ref="G771:G772"/>
    <mergeCell ref="B763:H763"/>
    <mergeCell ref="B764:G764"/>
    <mergeCell ref="B778:C778"/>
    <mergeCell ref="E778:F778"/>
    <mergeCell ref="B779:C779"/>
    <mergeCell ref="H779:H788"/>
    <mergeCell ref="B780:C780"/>
    <mergeCell ref="B781:C781"/>
    <mergeCell ref="B782:C782"/>
    <mergeCell ref="B783:C783"/>
    <mergeCell ref="B784:C784"/>
    <mergeCell ref="B785:C785"/>
    <mergeCell ref="B786:C786"/>
    <mergeCell ref="B720:H720"/>
    <mergeCell ref="B721:G721"/>
    <mergeCell ref="C748:C751"/>
    <mergeCell ref="D754:E754"/>
    <mergeCell ref="D755:E755"/>
    <mergeCell ref="B735:C735"/>
    <mergeCell ref="E735:F735"/>
    <mergeCell ref="B736:C736"/>
    <mergeCell ref="H736:H745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C724:C726"/>
    <mergeCell ref="D724:G724"/>
    <mergeCell ref="D725:G725"/>
    <mergeCell ref="D726:G726"/>
    <mergeCell ref="E728:F729"/>
    <mergeCell ref="G728:G729"/>
    <mergeCell ref="C703:C706"/>
    <mergeCell ref="D709:E709"/>
    <mergeCell ref="D710:E710"/>
    <mergeCell ref="B690:C690"/>
    <mergeCell ref="E690:F690"/>
    <mergeCell ref="B691:C691"/>
    <mergeCell ref="H691:H700"/>
    <mergeCell ref="B692:C692"/>
    <mergeCell ref="B693:C693"/>
    <mergeCell ref="B694:C694"/>
    <mergeCell ref="B695:C695"/>
    <mergeCell ref="B696:C696"/>
    <mergeCell ref="B697:C697"/>
    <mergeCell ref="B698:C698"/>
    <mergeCell ref="B699:C699"/>
    <mergeCell ref="B700:C700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79:C681"/>
    <mergeCell ref="D679:G679"/>
    <mergeCell ref="D680:G680"/>
    <mergeCell ref="D681:G681"/>
    <mergeCell ref="E683:F684"/>
    <mergeCell ref="G683:G684"/>
    <mergeCell ref="C658:C661"/>
    <mergeCell ref="D664:E664"/>
    <mergeCell ref="D665:E665"/>
    <mergeCell ref="B675:H675"/>
    <mergeCell ref="B676:G676"/>
    <mergeCell ref="E638:F639"/>
    <mergeCell ref="G638:G639"/>
    <mergeCell ref="C613:C616"/>
    <mergeCell ref="D619:E619"/>
    <mergeCell ref="D620:E620"/>
    <mergeCell ref="B630:H630"/>
    <mergeCell ref="B631:G631"/>
    <mergeCell ref="B600:C600"/>
    <mergeCell ref="E600:F600"/>
    <mergeCell ref="B601:C601"/>
    <mergeCell ref="H601:H610"/>
    <mergeCell ref="B602:C602"/>
    <mergeCell ref="B603:C603"/>
    <mergeCell ref="B604:C604"/>
    <mergeCell ref="B605:C605"/>
    <mergeCell ref="B606:C606"/>
    <mergeCell ref="B607:C607"/>
    <mergeCell ref="B608:C608"/>
    <mergeCell ref="B609:C609"/>
    <mergeCell ref="B610:C610"/>
    <mergeCell ref="C589:C591"/>
    <mergeCell ref="D589:G589"/>
    <mergeCell ref="D590:G590"/>
    <mergeCell ref="D591:G591"/>
    <mergeCell ref="E593:F594"/>
    <mergeCell ref="G593:G594"/>
    <mergeCell ref="B585:H585"/>
    <mergeCell ref="B586:G586"/>
    <mergeCell ref="C634:C636"/>
    <mergeCell ref="D634:G634"/>
    <mergeCell ref="D635:G635"/>
    <mergeCell ref="D636:G636"/>
    <mergeCell ref="D575:E575"/>
    <mergeCell ref="D576:E576"/>
    <mergeCell ref="B556:C556"/>
    <mergeCell ref="E556:F556"/>
    <mergeCell ref="B557:C557"/>
    <mergeCell ref="H557:H566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19:C519"/>
    <mergeCell ref="B520:C520"/>
    <mergeCell ref="B521:C521"/>
    <mergeCell ref="D545:G545"/>
    <mergeCell ref="D546:G546"/>
    <mergeCell ref="D547:G547"/>
    <mergeCell ref="C569:C572"/>
    <mergeCell ref="C545:C547"/>
    <mergeCell ref="E549:F550"/>
    <mergeCell ref="C500:C502"/>
    <mergeCell ref="E504:F505"/>
    <mergeCell ref="G504:G505"/>
    <mergeCell ref="B496:H496"/>
    <mergeCell ref="B497:G497"/>
    <mergeCell ref="D502:G502"/>
    <mergeCell ref="D500:G500"/>
    <mergeCell ref="D501:G501"/>
    <mergeCell ref="G549:G550"/>
    <mergeCell ref="C524:C527"/>
    <mergeCell ref="D530:E530"/>
    <mergeCell ref="D531:E531"/>
    <mergeCell ref="B541:H541"/>
    <mergeCell ref="B542:G542"/>
    <mergeCell ref="B511:C511"/>
    <mergeCell ref="E511:F511"/>
    <mergeCell ref="B512:C512"/>
    <mergeCell ref="H512:H521"/>
    <mergeCell ref="B513:C513"/>
    <mergeCell ref="B514:C514"/>
    <mergeCell ref="B515:C515"/>
    <mergeCell ref="B516:C516"/>
    <mergeCell ref="B517:C517"/>
    <mergeCell ref="B518:C518"/>
    <mergeCell ref="D35:E35"/>
    <mergeCell ref="D36:E36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5:C7"/>
    <mergeCell ref="E9:F10"/>
    <mergeCell ref="G9:G10"/>
    <mergeCell ref="B1:H1"/>
    <mergeCell ref="B2:G2"/>
    <mergeCell ref="D5:G5"/>
    <mergeCell ref="D6:G6"/>
    <mergeCell ref="D7:G7"/>
    <mergeCell ref="C29:C32"/>
    <mergeCell ref="B46:H46"/>
    <mergeCell ref="B47:G47"/>
    <mergeCell ref="D50:G50"/>
    <mergeCell ref="D51:G51"/>
    <mergeCell ref="D52:G52"/>
    <mergeCell ref="C74:C77"/>
    <mergeCell ref="D80:E80"/>
    <mergeCell ref="C50:C52"/>
    <mergeCell ref="D81:E81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C95:C97"/>
    <mergeCell ref="E99:F100"/>
    <mergeCell ref="G99:G100"/>
    <mergeCell ref="B91:H91"/>
    <mergeCell ref="B92:G92"/>
    <mergeCell ref="D95:G95"/>
    <mergeCell ref="D96:G96"/>
    <mergeCell ref="D97:G97"/>
    <mergeCell ref="E54:F55"/>
    <mergeCell ref="G54:G55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C119:C122"/>
    <mergeCell ref="D125:E125"/>
    <mergeCell ref="D126:E126"/>
    <mergeCell ref="C140:C142"/>
    <mergeCell ref="E144:F145"/>
    <mergeCell ref="G144:G145"/>
    <mergeCell ref="B136:H136"/>
    <mergeCell ref="B137:G137"/>
    <mergeCell ref="D140:G140"/>
    <mergeCell ref="D141:G141"/>
    <mergeCell ref="D142:G142"/>
    <mergeCell ref="E189:F190"/>
    <mergeCell ref="G189:G190"/>
    <mergeCell ref="C164:C167"/>
    <mergeCell ref="D170:E170"/>
    <mergeCell ref="D171:E171"/>
    <mergeCell ref="B181:H181"/>
    <mergeCell ref="B182:G182"/>
    <mergeCell ref="B151:C151"/>
    <mergeCell ref="E151:F151"/>
    <mergeCell ref="B152:C152"/>
    <mergeCell ref="H152:H161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D185:G185"/>
    <mergeCell ref="D186:G186"/>
    <mergeCell ref="D187:G187"/>
    <mergeCell ref="C185:C187"/>
    <mergeCell ref="B196:C196"/>
    <mergeCell ref="E196:F196"/>
    <mergeCell ref="B197:C197"/>
    <mergeCell ref="H197:H206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C209:C212"/>
    <mergeCell ref="D215:E215"/>
    <mergeCell ref="D216:E216"/>
    <mergeCell ref="C230:C232"/>
    <mergeCell ref="E234:F235"/>
    <mergeCell ref="G234:G235"/>
    <mergeCell ref="B226:H226"/>
    <mergeCell ref="B227:G227"/>
    <mergeCell ref="D230:G230"/>
    <mergeCell ref="D231:G231"/>
    <mergeCell ref="D232:G232"/>
    <mergeCell ref="E279:F280"/>
    <mergeCell ref="G279:G280"/>
    <mergeCell ref="C254:C257"/>
    <mergeCell ref="D260:E260"/>
    <mergeCell ref="D261:E261"/>
    <mergeCell ref="B271:H271"/>
    <mergeCell ref="B272:G272"/>
    <mergeCell ref="B241:C241"/>
    <mergeCell ref="E241:F241"/>
    <mergeCell ref="B242:C242"/>
    <mergeCell ref="H242:H251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D275:G275"/>
    <mergeCell ref="D276:G276"/>
    <mergeCell ref="D277:G277"/>
    <mergeCell ref="C275:C277"/>
    <mergeCell ref="C299:C302"/>
    <mergeCell ref="D305:E305"/>
    <mergeCell ref="D306:E306"/>
    <mergeCell ref="B286:C286"/>
    <mergeCell ref="E286:F286"/>
    <mergeCell ref="B287:C287"/>
    <mergeCell ref="H287:H296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E369:F370"/>
    <mergeCell ref="G369:G370"/>
    <mergeCell ref="C344:C347"/>
    <mergeCell ref="D350:E350"/>
    <mergeCell ref="D351:E351"/>
    <mergeCell ref="B361:H361"/>
    <mergeCell ref="B362:G362"/>
    <mergeCell ref="B331:C331"/>
    <mergeCell ref="E331:F331"/>
    <mergeCell ref="B332:C332"/>
    <mergeCell ref="H332:H341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D365:G365"/>
    <mergeCell ref="D366:G366"/>
    <mergeCell ref="D367:G367"/>
    <mergeCell ref="C320:C322"/>
    <mergeCell ref="E324:F325"/>
    <mergeCell ref="G324:G325"/>
    <mergeCell ref="B316:H316"/>
    <mergeCell ref="B317:G317"/>
    <mergeCell ref="D320:G320"/>
    <mergeCell ref="D321:G321"/>
    <mergeCell ref="D322:G322"/>
    <mergeCell ref="C365:C367"/>
    <mergeCell ref="B376:C376"/>
    <mergeCell ref="E376:F376"/>
    <mergeCell ref="B377:C377"/>
    <mergeCell ref="H377:H38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C389:C392"/>
    <mergeCell ref="D395:E395"/>
    <mergeCell ref="D396:E396"/>
    <mergeCell ref="C410:C412"/>
    <mergeCell ref="E414:F415"/>
    <mergeCell ref="G414:G415"/>
    <mergeCell ref="B406:H406"/>
    <mergeCell ref="B407:G407"/>
    <mergeCell ref="D410:G410"/>
    <mergeCell ref="D411:G411"/>
    <mergeCell ref="D412:G412"/>
    <mergeCell ref="E459:F460"/>
    <mergeCell ref="G459:G460"/>
    <mergeCell ref="C434:C437"/>
    <mergeCell ref="D440:E440"/>
    <mergeCell ref="D441:E441"/>
    <mergeCell ref="B451:H451"/>
    <mergeCell ref="B452:G452"/>
    <mergeCell ref="B421:C421"/>
    <mergeCell ref="E421:F421"/>
    <mergeCell ref="B422:C422"/>
    <mergeCell ref="H422:H431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D455:G455"/>
    <mergeCell ref="D456:G456"/>
    <mergeCell ref="D457:G457"/>
    <mergeCell ref="C455:C457"/>
    <mergeCell ref="C479:C482"/>
    <mergeCell ref="D485:E485"/>
    <mergeCell ref="D486:E486"/>
    <mergeCell ref="B466:C466"/>
    <mergeCell ref="E466:F466"/>
    <mergeCell ref="B467:C467"/>
    <mergeCell ref="H467:H476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1125:H1125"/>
    <mergeCell ref="B1126:G1126"/>
    <mergeCell ref="C1129:C1131"/>
    <mergeCell ref="D1129:G1129"/>
    <mergeCell ref="D1130:G1130"/>
    <mergeCell ref="D1131:G1131"/>
    <mergeCell ref="E1133:F1134"/>
    <mergeCell ref="G1133:G1134"/>
    <mergeCell ref="B1140:C1140"/>
    <mergeCell ref="E1140:F1140"/>
    <mergeCell ref="B1141:C1141"/>
    <mergeCell ref="H1141:H1150"/>
    <mergeCell ref="B1142:C1142"/>
    <mergeCell ref="B1143:C1143"/>
    <mergeCell ref="B1144:C1144"/>
    <mergeCell ref="B1145:C1145"/>
    <mergeCell ref="B1146:C1146"/>
    <mergeCell ref="B1147:C1147"/>
    <mergeCell ref="B1148:C1148"/>
    <mergeCell ref="B1149:C1149"/>
    <mergeCell ref="B1150:C1150"/>
    <mergeCell ref="C1153:C1156"/>
    <mergeCell ref="D1159:E1159"/>
    <mergeCell ref="D1160:E1160"/>
    <mergeCell ref="B1174:H1174"/>
    <mergeCell ref="B1175:G1175"/>
    <mergeCell ref="C1178:C1180"/>
    <mergeCell ref="D1178:G1178"/>
    <mergeCell ref="D1179:G1179"/>
    <mergeCell ref="D1180:G1180"/>
    <mergeCell ref="C1202:C1205"/>
    <mergeCell ref="D1208:E1208"/>
    <mergeCell ref="D1209:E1209"/>
    <mergeCell ref="E1182:F1183"/>
    <mergeCell ref="G1182:G1183"/>
    <mergeCell ref="B1189:C1189"/>
    <mergeCell ref="E1189:F1189"/>
    <mergeCell ref="B1190:C1190"/>
    <mergeCell ref="H1190:H1199"/>
    <mergeCell ref="B1191:C1191"/>
    <mergeCell ref="B1192:C1192"/>
    <mergeCell ref="B1193:C1193"/>
    <mergeCell ref="B1194:C1194"/>
    <mergeCell ref="B1195:C1195"/>
    <mergeCell ref="B1196:C1196"/>
    <mergeCell ref="B1197:C1197"/>
    <mergeCell ref="B1198:C1198"/>
    <mergeCell ref="B1199:C1199"/>
  </mergeCells>
  <dataValidations count="1">
    <dataValidation type="list" allowBlank="1" showInputMessage="1" showErrorMessage="1" sqref="D419 D464 D374 D329 D149 D194 D104 D284 D239 D14 D59 D907 D952 D997 D1040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  <rowBreaks count="23" manualBreakCount="23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  <brk id="584" max="16383" man="1"/>
    <brk id="629" max="16383" man="1"/>
    <brk id="674" max="16383" man="1"/>
    <brk id="719" max="16383" man="1"/>
    <brk id="762" max="16383" man="1"/>
    <brk id="805" max="16383" man="1"/>
    <brk id="849" max="16383" man="1"/>
    <brk id="893" max="16383" man="1"/>
    <brk id="938" max="16383" man="1"/>
    <brk id="983" max="16383" man="1"/>
    <brk id="10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2018-10-26T10:00:48Z</cp:lastPrinted>
  <dcterms:created xsi:type="dcterms:W3CDTF">2016-01-18T14:22:10Z</dcterms:created>
  <dcterms:modified xsi:type="dcterms:W3CDTF">2018-10-31T12:09:33Z</dcterms:modified>
</cp:coreProperties>
</file>