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18 Альк Ар Бав Буг За\Алькеевское\"/>
    </mc:Choice>
  </mc:AlternateContent>
  <bookViews>
    <workbookView xWindow="0" yWindow="360" windowWidth="12000" windowHeight="526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 refMode="R1C1"/>
</workbook>
</file>

<file path=xl/calcChain.xml><?xml version="1.0" encoding="utf-8"?>
<calcChain xmlns="http://schemas.openxmlformats.org/spreadsheetml/2006/main">
  <c r="G64" i="4" l="1"/>
  <c r="G63" i="4"/>
  <c r="G62" i="4"/>
  <c r="G61" i="4"/>
  <c r="G60" i="4"/>
  <c r="G59" i="4"/>
  <c r="G58" i="4"/>
  <c r="E69" i="4" s="1"/>
  <c r="G57" i="4"/>
  <c r="G56" i="4"/>
  <c r="G55" i="4"/>
  <c r="E67" i="4" s="1"/>
  <c r="G47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30" i="4" l="1"/>
  <c r="E68" i="4"/>
  <c r="E70" i="4"/>
  <c r="E32" i="4"/>
  <c r="E71" i="4" l="1"/>
  <c r="D73" i="4" s="1"/>
  <c r="D74" i="4" s="1"/>
  <c r="E33" i="4"/>
  <c r="D35" i="4" s="1"/>
  <c r="D36" i="4" s="1"/>
</calcChain>
</file>

<file path=xl/sharedStrings.xml><?xml version="1.0" encoding="utf-8"?>
<sst xmlns="http://schemas.openxmlformats.org/spreadsheetml/2006/main" count="100" uniqueCount="46">
  <si>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</si>
  <si>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</si>
  <si>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</si>
  <si>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</si>
  <si>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</si>
  <si>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</si>
  <si>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</si>
  <si>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</si>
  <si>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</si>
  <si>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</si>
  <si>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</si>
  <si>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</si>
  <si>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</si>
  <si>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</si>
  <si>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</si>
  <si>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</si>
  <si>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</si>
  <si>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</si>
  <si>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</si>
  <si>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</si>
  <si>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</si>
  <si>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</si>
  <si>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</si>
  <si>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</si>
  <si>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</si>
  <si>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</si>
  <si>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</si>
  <si>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</si>
  <si>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</si>
  <si>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</si>
  <si>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</si>
  <si>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</si>
  <si>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</si>
  <si>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</si>
  <si>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</si>
  <si>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"Алькеевское лесничество"</t>
  </si>
  <si>
    <t>Чувашско Бродское участковое лесничество</t>
  </si>
  <si>
    <t>45 лет</t>
  </si>
  <si>
    <t>кв. 61 выд. 2 делянка 1</t>
  </si>
  <si>
    <t>6Ос2Лп2Б</t>
  </si>
  <si>
    <t>Юхмачинское участковое лесничество</t>
  </si>
  <si>
    <t>6Ос2Лп1Б1Кл</t>
  </si>
  <si>
    <t>Уборка неликвидной древесины</t>
  </si>
  <si>
    <t>кв. 129 выд. 15 делянка 2</t>
  </si>
  <si>
    <t>ЛОТ № 108</t>
  </si>
  <si>
    <t>ЛОТ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</si>
</sst>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164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165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4" borderId="26" xfId="0" applyFont="1" applyFill="1" applyBorder="1" applyAlignment="1">
      <alignment horizontal="left" vertical="top" wrapText="1"/>
    </xf>
    <xf numFmtId="0" fontId="14" fillId="4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4"/>
  <sheetViews>
    <sheetView tabSelected="1" zoomScale="85" zoomScaleNormal="85" zoomScaleSheetLayoutView="90" zoomScalePageLayoutView="85" workbookViewId="0">
      <selection activeCell="D46" sqref="D46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4.710937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4" hidden="1" customWidth="1"/>
    <col min="11" max="16384" width="9.140625" style="7"/>
  </cols>
  <sheetData>
    <row r="1" spans="2:8" ht="60.75" x14ac:dyDescent="0.8">
      <c r="B1" s="99" t="s">
        <v>44</v>
      </c>
      <c r="C1" s="99"/>
      <c r="D1" s="99"/>
      <c r="E1" s="99"/>
      <c r="F1" s="99"/>
      <c r="G1" s="99"/>
      <c r="H1" s="99"/>
    </row>
    <row r="2" spans="2:8" x14ac:dyDescent="0.25">
      <c r="B2" s="100" t="s">
        <v>34</v>
      </c>
      <c r="C2" s="100"/>
      <c r="D2" s="100"/>
      <c r="E2" s="100"/>
      <c r="F2" s="100"/>
      <c r="G2" s="100"/>
    </row>
    <row r="3" spans="2:8" x14ac:dyDescent="0.25">
      <c r="C3" s="63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91" t="s">
        <v>15</v>
      </c>
      <c r="D5" s="94" t="s">
        <v>35</v>
      </c>
      <c r="E5" s="95"/>
      <c r="F5" s="95"/>
      <c r="G5" s="96"/>
      <c r="H5" s="38"/>
    </row>
    <row r="6" spans="2:8" ht="20.25" x14ac:dyDescent="0.25">
      <c r="B6" s="9"/>
      <c r="C6" s="92"/>
      <c r="D6" s="97" t="s">
        <v>36</v>
      </c>
      <c r="E6" s="97"/>
      <c r="F6" s="97"/>
      <c r="G6" s="97"/>
      <c r="H6" s="38"/>
    </row>
    <row r="7" spans="2:8" ht="20.25" x14ac:dyDescent="0.25">
      <c r="B7" s="9"/>
      <c r="C7" s="93"/>
      <c r="D7" s="97" t="s">
        <v>38</v>
      </c>
      <c r="E7" s="97"/>
      <c r="F7" s="97"/>
      <c r="G7" s="97"/>
      <c r="H7" s="38"/>
    </row>
    <row r="8" spans="2:8" x14ac:dyDescent="0.25">
      <c r="C8" s="34" t="s">
        <v>12</v>
      </c>
      <c r="D8" s="46">
        <v>10</v>
      </c>
      <c r="E8" s="44"/>
      <c r="F8" s="9"/>
    </row>
    <row r="9" spans="2:8" x14ac:dyDescent="0.25">
      <c r="C9" s="1" t="s">
        <v>9</v>
      </c>
      <c r="D9" s="61">
        <v>1511</v>
      </c>
      <c r="E9" s="79" t="s">
        <v>16</v>
      </c>
      <c r="F9" s="80"/>
      <c r="G9" s="83">
        <f>D10/D9</f>
        <v>22.399007279947057</v>
      </c>
    </row>
    <row r="10" spans="2:8" x14ac:dyDescent="0.25">
      <c r="C10" s="1" t="s">
        <v>10</v>
      </c>
      <c r="D10" s="47">
        <v>33844.9</v>
      </c>
      <c r="E10" s="81"/>
      <c r="F10" s="82"/>
      <c r="G10" s="84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48" t="s">
        <v>39</v>
      </c>
    </row>
    <row r="13" spans="2:8" x14ac:dyDescent="0.3">
      <c r="C13" s="35" t="s">
        <v>11</v>
      </c>
      <c r="D13" s="48" t="s">
        <v>37</v>
      </c>
    </row>
    <row r="14" spans="2:8" x14ac:dyDescent="0.3">
      <c r="C14" s="35" t="s">
        <v>13</v>
      </c>
      <c r="D14" s="55" t="s">
        <v>32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85" t="s">
        <v>17</v>
      </c>
      <c r="C16" s="86"/>
      <c r="D16" s="22" t="s">
        <v>20</v>
      </c>
      <c r="E16" s="87" t="s">
        <v>22</v>
      </c>
      <c r="F16" s="88"/>
      <c r="G16" s="2" t="s">
        <v>21</v>
      </c>
    </row>
    <row r="17" spans="2:8" ht="24" thickBot="1" x14ac:dyDescent="0.3">
      <c r="B17" s="89" t="s">
        <v>33</v>
      </c>
      <c r="C17" s="90"/>
      <c r="D17" s="56">
        <v>65.87</v>
      </c>
      <c r="E17" s="67">
        <v>10</v>
      </c>
      <c r="F17" s="17" t="s">
        <v>24</v>
      </c>
      <c r="G17" s="25">
        <f t="shared" ref="G17:G24" si="0">D17*E17</f>
        <v>658.7</v>
      </c>
      <c r="H17" s="68"/>
    </row>
    <row r="18" spans="2:8" ht="23.25" customHeight="1" x14ac:dyDescent="0.25">
      <c r="B18" s="69" t="s">
        <v>18</v>
      </c>
      <c r="C18" s="70"/>
      <c r="D18" s="52">
        <v>189.45</v>
      </c>
      <c r="E18" s="50">
        <v>2.2000000000000002</v>
      </c>
      <c r="F18" s="18" t="s">
        <v>25</v>
      </c>
      <c r="G18" s="26">
        <f t="shared" si="0"/>
        <v>416.79</v>
      </c>
      <c r="H18" s="68"/>
    </row>
    <row r="19" spans="2:8" ht="24" customHeight="1" thickBot="1" x14ac:dyDescent="0.3">
      <c r="B19" s="71" t="s">
        <v>19</v>
      </c>
      <c r="C19" s="72"/>
      <c r="D19" s="53">
        <v>762.99</v>
      </c>
      <c r="E19" s="51">
        <v>2.2000000000000002</v>
      </c>
      <c r="F19" s="19" t="s">
        <v>25</v>
      </c>
      <c r="G19" s="27">
        <f t="shared" si="0"/>
        <v>1678.5780000000002</v>
      </c>
      <c r="H19" s="68"/>
    </row>
    <row r="20" spans="2:8" ht="24" customHeight="1" thickBot="1" x14ac:dyDescent="0.3">
      <c r="B20" s="73" t="s">
        <v>42</v>
      </c>
      <c r="C20" s="74"/>
      <c r="D20" s="57">
        <v>1409.04</v>
      </c>
      <c r="E20" s="57"/>
      <c r="F20" s="23" t="s">
        <v>24</v>
      </c>
      <c r="G20" s="28">
        <f t="shared" si="0"/>
        <v>0</v>
      </c>
      <c r="H20" s="68"/>
    </row>
    <row r="21" spans="2:8" ht="23.25" customHeight="1" x14ac:dyDescent="0.25">
      <c r="B21" s="69" t="s">
        <v>31</v>
      </c>
      <c r="C21" s="70"/>
      <c r="D21" s="52">
        <v>5358.15</v>
      </c>
      <c r="E21" s="50">
        <v>10</v>
      </c>
      <c r="F21" s="18" t="s">
        <v>24</v>
      </c>
      <c r="G21" s="26">
        <f t="shared" si="0"/>
        <v>53581.5</v>
      </c>
      <c r="H21" s="68"/>
    </row>
    <row r="22" spans="2:8" ht="23.25" customHeight="1" x14ac:dyDescent="0.25">
      <c r="B22" s="75" t="s">
        <v>26</v>
      </c>
      <c r="C22" s="76"/>
      <c r="D22" s="58">
        <v>246.53</v>
      </c>
      <c r="E22" s="64">
        <v>10</v>
      </c>
      <c r="F22" s="20" t="s">
        <v>24</v>
      </c>
      <c r="G22" s="29">
        <f t="shared" si="0"/>
        <v>2465.3000000000002</v>
      </c>
      <c r="H22" s="68"/>
    </row>
    <row r="23" spans="2:8" ht="23.25" customHeight="1" x14ac:dyDescent="0.25">
      <c r="B23" s="75" t="s">
        <v>27</v>
      </c>
      <c r="C23" s="76"/>
      <c r="D23" s="59">
        <v>4374.5</v>
      </c>
      <c r="E23" s="65">
        <v>0</v>
      </c>
      <c r="F23" s="20" t="s">
        <v>24</v>
      </c>
      <c r="G23" s="29">
        <f t="shared" si="0"/>
        <v>0</v>
      </c>
      <c r="H23" s="68"/>
    </row>
    <row r="24" spans="2:8" ht="23.25" customHeight="1" x14ac:dyDescent="0.25">
      <c r="B24" s="75" t="s">
        <v>28</v>
      </c>
      <c r="C24" s="76"/>
      <c r="D24" s="59">
        <v>1282.45</v>
      </c>
      <c r="E24" s="65">
        <v>0</v>
      </c>
      <c r="F24" s="20" t="s">
        <v>24</v>
      </c>
      <c r="G24" s="29">
        <f t="shared" si="0"/>
        <v>0</v>
      </c>
      <c r="H24" s="68"/>
    </row>
    <row r="25" spans="2:8" ht="23.25" customHeight="1" x14ac:dyDescent="0.25">
      <c r="B25" s="75" t="s">
        <v>30</v>
      </c>
      <c r="C25" s="76"/>
      <c r="D25" s="59">
        <v>1000.47</v>
      </c>
      <c r="E25" s="65">
        <v>0</v>
      </c>
      <c r="F25" s="20" t="s">
        <v>24</v>
      </c>
      <c r="G25" s="29">
        <f>D25*E25</f>
        <v>0</v>
      </c>
      <c r="H25" s="68"/>
    </row>
    <row r="26" spans="2:8" ht="24" thickBot="1" x14ac:dyDescent="0.3">
      <c r="B26" s="71" t="s">
        <v>29</v>
      </c>
      <c r="C26" s="72"/>
      <c r="D26" s="60">
        <v>718.61</v>
      </c>
      <c r="E26" s="66">
        <v>0</v>
      </c>
      <c r="F26" s="19" t="s">
        <v>24</v>
      </c>
      <c r="G26" s="30">
        <f>D26*E26</f>
        <v>0</v>
      </c>
      <c r="H26" s="68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98" t="s">
        <v>6</v>
      </c>
      <c r="D29" s="62" t="s">
        <v>0</v>
      </c>
      <c r="E29" s="8">
        <f>IF(G17&gt;0, ROUND((G17+D10)/D10,2), 0)</f>
        <v>1.02</v>
      </c>
      <c r="F29" s="8"/>
      <c r="G29" s="9"/>
      <c r="H29" s="7"/>
    </row>
    <row r="30" spans="2:8" x14ac:dyDescent="0.25">
      <c r="C30" s="98"/>
      <c r="D30" s="62" t="s">
        <v>1</v>
      </c>
      <c r="E30" s="8">
        <f>IF(SUM(G18:G19)&gt;0,ROUND((G18+G19+D10)/D10,2),0)</f>
        <v>1.06</v>
      </c>
      <c r="F30" s="8"/>
      <c r="G30" s="10"/>
      <c r="H30" s="42"/>
    </row>
    <row r="31" spans="2:8" x14ac:dyDescent="0.25">
      <c r="C31" s="98"/>
      <c r="D31" s="62" t="s">
        <v>2</v>
      </c>
      <c r="E31" s="8">
        <f>IF(G20&gt;0,ROUND((G20+D10)/D10,2),0)</f>
        <v>0</v>
      </c>
      <c r="F31" s="11"/>
      <c r="G31" s="10"/>
    </row>
    <row r="32" spans="2:8" x14ac:dyDescent="0.25">
      <c r="C32" s="98"/>
      <c r="D32" s="12" t="s">
        <v>3</v>
      </c>
      <c r="E32" s="31">
        <f>IF(SUM(G21:G26)&gt;0,ROUND((SUM(G21:G26)+D10)/D10,2),0)</f>
        <v>2.66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2.74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77">
        <f>E33*D10</f>
        <v>92735.026000000013</v>
      </c>
      <c r="E35" s="77"/>
    </row>
    <row r="36" spans="2:8" ht="20.25" x14ac:dyDescent="0.3">
      <c r="C36" s="16" t="s">
        <v>8</v>
      </c>
      <c r="D36" s="78">
        <f>D35/D9</f>
        <v>61.373279947054939</v>
      </c>
      <c r="E36" s="78"/>
      <c r="G36" s="7"/>
      <c r="H36" s="43"/>
    </row>
    <row r="39" spans="2:8" ht="60.75" x14ac:dyDescent="0.8">
      <c r="B39" s="99" t="s">
        <v>45</v>
      </c>
      <c r="C39" s="99"/>
      <c r="D39" s="99"/>
      <c r="E39" s="99"/>
      <c r="F39" s="99"/>
      <c r="G39" s="99"/>
      <c r="H39" s="99"/>
    </row>
    <row r="40" spans="2:8" x14ac:dyDescent="0.25">
      <c r="B40" s="100" t="s">
        <v>34</v>
      </c>
      <c r="C40" s="100"/>
      <c r="D40" s="100"/>
      <c r="E40" s="100"/>
      <c r="F40" s="100"/>
      <c r="G40" s="100"/>
    </row>
    <row r="41" spans="2:8" x14ac:dyDescent="0.25">
      <c r="C41" s="63"/>
      <c r="G41" s="7"/>
    </row>
    <row r="42" spans="2:8" ht="25.5" x14ac:dyDescent="0.25">
      <c r="C42" s="13" t="s">
        <v>5</v>
      </c>
      <c r="D42" s="6"/>
    </row>
    <row r="43" spans="2:8" ht="20.25" x14ac:dyDescent="0.25">
      <c r="B43" s="9"/>
      <c r="C43" s="91" t="s">
        <v>15</v>
      </c>
      <c r="D43" s="94" t="s">
        <v>35</v>
      </c>
      <c r="E43" s="95"/>
      <c r="F43" s="95"/>
      <c r="G43" s="96"/>
      <c r="H43" s="38"/>
    </row>
    <row r="44" spans="2:8" ht="20.25" x14ac:dyDescent="0.25">
      <c r="B44" s="9"/>
      <c r="C44" s="92"/>
      <c r="D44" s="97" t="s">
        <v>40</v>
      </c>
      <c r="E44" s="97"/>
      <c r="F44" s="97"/>
      <c r="G44" s="97"/>
      <c r="H44" s="38"/>
    </row>
    <row r="45" spans="2:8" ht="20.25" x14ac:dyDescent="0.25">
      <c r="B45" s="9"/>
      <c r="C45" s="93"/>
      <c r="D45" s="97" t="s">
        <v>43</v>
      </c>
      <c r="E45" s="97"/>
      <c r="F45" s="97"/>
      <c r="G45" s="97"/>
      <c r="H45" s="38"/>
    </row>
    <row r="46" spans="2:8" x14ac:dyDescent="0.25">
      <c r="C46" s="34" t="s">
        <v>12</v>
      </c>
      <c r="D46" s="46">
        <v>9.1999999999999993</v>
      </c>
      <c r="E46" s="44"/>
      <c r="F46" s="9"/>
    </row>
    <row r="47" spans="2:8" x14ac:dyDescent="0.25">
      <c r="C47" s="1" t="s">
        <v>9</v>
      </c>
      <c r="D47" s="61">
        <v>2199</v>
      </c>
      <c r="E47" s="79" t="s">
        <v>16</v>
      </c>
      <c r="F47" s="80"/>
      <c r="G47" s="83">
        <f>D48/D47</f>
        <v>17.142291950886769</v>
      </c>
    </row>
    <row r="48" spans="2:8" x14ac:dyDescent="0.25">
      <c r="C48" s="1" t="s">
        <v>10</v>
      </c>
      <c r="D48" s="47">
        <v>37695.9</v>
      </c>
      <c r="E48" s="81"/>
      <c r="F48" s="82"/>
      <c r="G48" s="84"/>
    </row>
    <row r="49" spans="2:8" x14ac:dyDescent="0.25">
      <c r="C49" s="36"/>
      <c r="D49" s="37"/>
      <c r="E49" s="45"/>
    </row>
    <row r="50" spans="2:8" x14ac:dyDescent="0.3">
      <c r="C50" s="35" t="s">
        <v>7</v>
      </c>
      <c r="D50" s="48" t="s">
        <v>41</v>
      </c>
    </row>
    <row r="51" spans="2:8" x14ac:dyDescent="0.3">
      <c r="C51" s="35" t="s">
        <v>11</v>
      </c>
      <c r="D51" s="48" t="s">
        <v>37</v>
      </c>
    </row>
    <row r="52" spans="2:8" x14ac:dyDescent="0.3">
      <c r="C52" s="35" t="s">
        <v>13</v>
      </c>
      <c r="D52" s="55" t="s">
        <v>32</v>
      </c>
      <c r="E52" s="39"/>
    </row>
    <row r="53" spans="2:8" ht="24" thickBot="1" x14ac:dyDescent="0.3">
      <c r="C53" s="40"/>
      <c r="D53" s="40"/>
    </row>
    <row r="54" spans="2:8" ht="48" thickBot="1" x14ac:dyDescent="0.3">
      <c r="B54" s="85" t="s">
        <v>17</v>
      </c>
      <c r="C54" s="86"/>
      <c r="D54" s="22" t="s">
        <v>20</v>
      </c>
      <c r="E54" s="87" t="s">
        <v>22</v>
      </c>
      <c r="F54" s="88"/>
      <c r="G54" s="2" t="s">
        <v>21</v>
      </c>
    </row>
    <row r="55" spans="2:8" ht="24" thickBot="1" x14ac:dyDescent="0.3">
      <c r="B55" s="89" t="s">
        <v>33</v>
      </c>
      <c r="C55" s="90"/>
      <c r="D55" s="56">
        <v>65.87</v>
      </c>
      <c r="E55" s="49">
        <v>9.1999999999999993</v>
      </c>
      <c r="F55" s="17" t="s">
        <v>24</v>
      </c>
      <c r="G55" s="25">
        <f t="shared" ref="G55:G62" si="1">D55*E55</f>
        <v>606.00400000000002</v>
      </c>
      <c r="H55" s="68"/>
    </row>
    <row r="56" spans="2:8" ht="23.25" customHeight="1" x14ac:dyDescent="0.25">
      <c r="B56" s="69" t="s">
        <v>18</v>
      </c>
      <c r="C56" s="70"/>
      <c r="D56" s="52">
        <v>189.45</v>
      </c>
      <c r="E56" s="50">
        <v>3.4</v>
      </c>
      <c r="F56" s="18" t="s">
        <v>25</v>
      </c>
      <c r="G56" s="26">
        <f t="shared" si="1"/>
        <v>644.13</v>
      </c>
      <c r="H56" s="68"/>
    </row>
    <row r="57" spans="2:8" ht="24" customHeight="1" thickBot="1" x14ac:dyDescent="0.3">
      <c r="B57" s="71" t="s">
        <v>19</v>
      </c>
      <c r="C57" s="72"/>
      <c r="D57" s="53">
        <v>762.99</v>
      </c>
      <c r="E57" s="51">
        <v>3.4</v>
      </c>
      <c r="F57" s="19" t="s">
        <v>25</v>
      </c>
      <c r="G57" s="27">
        <f t="shared" si="1"/>
        <v>2594.1660000000002</v>
      </c>
      <c r="H57" s="68"/>
    </row>
    <row r="58" spans="2:8" ht="24" customHeight="1" thickBot="1" x14ac:dyDescent="0.3">
      <c r="B58" s="73" t="s">
        <v>42</v>
      </c>
      <c r="C58" s="74"/>
      <c r="D58" s="57">
        <v>1409.04</v>
      </c>
      <c r="E58" s="57"/>
      <c r="F58" s="23" t="s">
        <v>24</v>
      </c>
      <c r="G58" s="28">
        <f t="shared" si="1"/>
        <v>0</v>
      </c>
      <c r="H58" s="68"/>
    </row>
    <row r="59" spans="2:8" ht="23.25" customHeight="1" x14ac:dyDescent="0.25">
      <c r="B59" s="69" t="s">
        <v>31</v>
      </c>
      <c r="C59" s="70"/>
      <c r="D59" s="52">
        <v>5358.15</v>
      </c>
      <c r="E59" s="50">
        <v>9.1999999999999993</v>
      </c>
      <c r="F59" s="18" t="s">
        <v>24</v>
      </c>
      <c r="G59" s="26">
        <f t="shared" si="1"/>
        <v>49294.979999999996</v>
      </c>
      <c r="H59" s="68"/>
    </row>
    <row r="60" spans="2:8" ht="23.25" customHeight="1" x14ac:dyDescent="0.25">
      <c r="B60" s="75" t="s">
        <v>26</v>
      </c>
      <c r="C60" s="76"/>
      <c r="D60" s="58">
        <v>246.53</v>
      </c>
      <c r="E60" s="64">
        <v>9.1999999999999993</v>
      </c>
      <c r="F60" s="20" t="s">
        <v>24</v>
      </c>
      <c r="G60" s="29">
        <f t="shared" si="1"/>
        <v>2268.076</v>
      </c>
      <c r="H60" s="68"/>
    </row>
    <row r="61" spans="2:8" ht="23.25" customHeight="1" x14ac:dyDescent="0.25">
      <c r="B61" s="75" t="s">
        <v>27</v>
      </c>
      <c r="C61" s="76"/>
      <c r="D61" s="59">
        <v>4374.5</v>
      </c>
      <c r="E61" s="65">
        <v>0</v>
      </c>
      <c r="F61" s="20" t="s">
        <v>24</v>
      </c>
      <c r="G61" s="29">
        <f t="shared" si="1"/>
        <v>0</v>
      </c>
      <c r="H61" s="68"/>
    </row>
    <row r="62" spans="2:8" ht="23.25" customHeight="1" x14ac:dyDescent="0.25">
      <c r="B62" s="75" t="s">
        <v>28</v>
      </c>
      <c r="C62" s="76"/>
      <c r="D62" s="59">
        <v>1282.45</v>
      </c>
      <c r="E62" s="65">
        <v>0</v>
      </c>
      <c r="F62" s="20" t="s">
        <v>24</v>
      </c>
      <c r="G62" s="29">
        <f t="shared" si="1"/>
        <v>0</v>
      </c>
      <c r="H62" s="68"/>
    </row>
    <row r="63" spans="2:8" ht="23.25" customHeight="1" x14ac:dyDescent="0.25">
      <c r="B63" s="75" t="s">
        <v>30</v>
      </c>
      <c r="C63" s="76"/>
      <c r="D63" s="59">
        <v>1000.47</v>
      </c>
      <c r="E63" s="65">
        <v>0</v>
      </c>
      <c r="F63" s="20" t="s">
        <v>24</v>
      </c>
      <c r="G63" s="29">
        <f>D63*E63</f>
        <v>0</v>
      </c>
      <c r="H63" s="68"/>
    </row>
    <row r="64" spans="2:8" ht="24" thickBot="1" x14ac:dyDescent="0.3">
      <c r="B64" s="71" t="s">
        <v>29</v>
      </c>
      <c r="C64" s="72"/>
      <c r="D64" s="60">
        <v>718.61</v>
      </c>
      <c r="E64" s="66">
        <v>0</v>
      </c>
      <c r="F64" s="19" t="s">
        <v>24</v>
      </c>
      <c r="G64" s="30">
        <f>D64*E64</f>
        <v>0</v>
      </c>
      <c r="H64" s="68"/>
    </row>
    <row r="65" spans="2:8" x14ac:dyDescent="0.25">
      <c r="C65" s="3"/>
      <c r="D65" s="3"/>
      <c r="E65" s="4"/>
      <c r="F65" s="4"/>
      <c r="H65" s="41"/>
    </row>
    <row r="66" spans="2:8" ht="25.5" x14ac:dyDescent="0.25">
      <c r="C66" s="13" t="s">
        <v>14</v>
      </c>
      <c r="D66" s="6"/>
    </row>
    <row r="67" spans="2:8" ht="20.25" x14ac:dyDescent="0.25">
      <c r="C67" s="98" t="s">
        <v>6</v>
      </c>
      <c r="D67" s="62" t="s">
        <v>0</v>
      </c>
      <c r="E67" s="8">
        <f>IF(G55&gt;0, ROUND((G55+D48)/D48,2), 0)</f>
        <v>1.02</v>
      </c>
      <c r="F67" s="8"/>
      <c r="G67" s="9"/>
      <c r="H67" s="7"/>
    </row>
    <row r="68" spans="2:8" x14ac:dyDescent="0.25">
      <c r="C68" s="98"/>
      <c r="D68" s="62" t="s">
        <v>1</v>
      </c>
      <c r="E68" s="8">
        <f>IF(SUM(G56:G57)&gt;0,ROUND((G56+G57+D48)/D48,2),0)</f>
        <v>1.0900000000000001</v>
      </c>
      <c r="F68" s="8"/>
      <c r="G68" s="10"/>
      <c r="H68" s="42"/>
    </row>
    <row r="69" spans="2:8" x14ac:dyDescent="0.25">
      <c r="C69" s="98"/>
      <c r="D69" s="62" t="s">
        <v>2</v>
      </c>
      <c r="E69" s="8">
        <f>IF(G58&gt;0,ROUND((G58+D48)/D48,2),0)</f>
        <v>0</v>
      </c>
      <c r="F69" s="11"/>
      <c r="G69" s="10"/>
    </row>
    <row r="70" spans="2:8" x14ac:dyDescent="0.25">
      <c r="C70" s="98"/>
      <c r="D70" s="12" t="s">
        <v>3</v>
      </c>
      <c r="E70" s="31">
        <f>IF(SUM(G59:G64)&gt;0,ROUND((SUM(G59:G64)+D48)/D48,2),0)</f>
        <v>2.37</v>
      </c>
      <c r="F70" s="9"/>
      <c r="G70" s="10"/>
    </row>
    <row r="71" spans="2:8" ht="25.5" x14ac:dyDescent="0.25">
      <c r="D71" s="32" t="s">
        <v>4</v>
      </c>
      <c r="E71" s="33">
        <f>SUM(E67:E70)-IF(VALUE(COUNTIF(E67:E70,"&gt;0"))=4,3,0)-IF(VALUE(COUNTIF(E67:E70,"&gt;0"))=3,2,0)-IF(VALUE(COUNTIF(E67:E70,"&gt;0"))=2,1,0)</f>
        <v>2.4800000000000004</v>
      </c>
      <c r="F71" s="24"/>
    </row>
    <row r="72" spans="2:8" x14ac:dyDescent="0.25">
      <c r="E72" s="14"/>
    </row>
    <row r="73" spans="2:8" ht="25.5" x14ac:dyDescent="0.35">
      <c r="B73" s="21"/>
      <c r="C73" s="15" t="s">
        <v>23</v>
      </c>
      <c r="D73" s="77">
        <f>E71*D48</f>
        <v>93485.832000000024</v>
      </c>
      <c r="E73" s="77"/>
    </row>
    <row r="74" spans="2:8" ht="20.25" x14ac:dyDescent="0.3">
      <c r="C74" s="16" t="s">
        <v>8</v>
      </c>
      <c r="D74" s="78">
        <f>D73/D47</f>
        <v>42.512884038199189</v>
      </c>
      <c r="E74" s="78"/>
      <c r="G74" s="7"/>
      <c r="H74" s="43"/>
    </row>
  </sheetData>
  <sheetProtection formatRows="0" insertColumns="0" insertRows="0"/>
  <mergeCells count="48">
    <mergeCell ref="E9:F10"/>
    <mergeCell ref="G9:G10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:H1"/>
    <mergeCell ref="B2:G2"/>
    <mergeCell ref="C5:C7"/>
    <mergeCell ref="D5:G5"/>
    <mergeCell ref="D6:G6"/>
    <mergeCell ref="D7:G7"/>
    <mergeCell ref="C29:C32"/>
    <mergeCell ref="D35:E35"/>
    <mergeCell ref="D36:E36"/>
    <mergeCell ref="B39:H39"/>
    <mergeCell ref="B40:G40"/>
    <mergeCell ref="C43:C45"/>
    <mergeCell ref="D43:G43"/>
    <mergeCell ref="D44:G44"/>
    <mergeCell ref="D45:G45"/>
    <mergeCell ref="C67:C70"/>
    <mergeCell ref="D73:E73"/>
    <mergeCell ref="D74:E74"/>
    <mergeCell ref="E47:F48"/>
    <mergeCell ref="G47:G48"/>
    <mergeCell ref="B54:C54"/>
    <mergeCell ref="E54:F54"/>
    <mergeCell ref="B55:C55"/>
    <mergeCell ref="H55:H64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</mergeCells>
  <dataValidations disablePrompts="1" count="1">
    <dataValidation type="list" allowBlank="1" showInputMessage="1" showErrorMessage="1" sqref="D14 D52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2018-04-14T07:05:27Z</cp:lastPrinted>
  <dcterms:created xsi:type="dcterms:W3CDTF">2016-01-18T14:22:10Z</dcterms:created>
  <dcterms:modified xsi:type="dcterms:W3CDTF">2019-05-24T07:16:28Z</dcterms:modified>
</cp:coreProperties>
</file>