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6.18 Альк Ар Бав Буг За\Бавлинское\"/>
    </mc:Choice>
  </mc:AlternateContent>
  <bookViews>
    <workbookView xWindow="0" yWindow="0" windowWidth="2880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Методике'!$B$1:$H$37</definedName>
    <definedName name="способ_рубки">'Расчет стоимости по Методике'!#REF!</definedName>
  </definedNames>
  <calcPr calcId="162913"/>
</workbook>
</file>

<file path=xl/calcChain.xml><?xml version="1.0" encoding="utf-8"?>
<calcChain xmlns="http://schemas.openxmlformats.org/spreadsheetml/2006/main">
  <c r="G804" i="4" l="1"/>
  <c r="G803" i="4"/>
  <c r="G802" i="4"/>
  <c r="G801" i="4"/>
  <c r="G800" i="4"/>
  <c r="G799" i="4"/>
  <c r="G798" i="4"/>
  <c r="E809" i="4" s="1"/>
  <c r="G797" i="4"/>
  <c r="E808" i="4" s="1"/>
  <c r="G796" i="4"/>
  <c r="G795" i="4"/>
  <c r="E807" i="4" s="1"/>
  <c r="G787" i="4"/>
  <c r="G963" i="4"/>
  <c r="G962" i="4"/>
  <c r="G961" i="4"/>
  <c r="G960" i="4"/>
  <c r="G959" i="4"/>
  <c r="G958" i="4"/>
  <c r="G957" i="4"/>
  <c r="E968" i="4" s="1"/>
  <c r="G956" i="4"/>
  <c r="G955" i="4"/>
  <c r="G954" i="4"/>
  <c r="E966" i="4" s="1"/>
  <c r="G946" i="4"/>
  <c r="G923" i="4"/>
  <c r="G922" i="4"/>
  <c r="G921" i="4"/>
  <c r="G920" i="4"/>
  <c r="G919" i="4"/>
  <c r="G918" i="4"/>
  <c r="E929" i="4" s="1"/>
  <c r="G917" i="4"/>
  <c r="E928" i="4" s="1"/>
  <c r="G916" i="4"/>
  <c r="G915" i="4"/>
  <c r="G914" i="4"/>
  <c r="E926" i="4" s="1"/>
  <c r="G906" i="4"/>
  <c r="G883" i="4"/>
  <c r="G882" i="4"/>
  <c r="G881" i="4"/>
  <c r="G880" i="4"/>
  <c r="G879" i="4"/>
  <c r="G878" i="4"/>
  <c r="G877" i="4"/>
  <c r="E888" i="4" s="1"/>
  <c r="G876" i="4"/>
  <c r="G875" i="4"/>
  <c r="G874" i="4"/>
  <c r="E886" i="4" s="1"/>
  <c r="G866" i="4"/>
  <c r="G844" i="4"/>
  <c r="G843" i="4"/>
  <c r="G842" i="4"/>
  <c r="G841" i="4"/>
  <c r="G840" i="4"/>
  <c r="G839" i="4"/>
  <c r="G838" i="4"/>
  <c r="E849" i="4" s="1"/>
  <c r="G837" i="4"/>
  <c r="E848" i="4" s="1"/>
  <c r="G836" i="4"/>
  <c r="G835" i="4"/>
  <c r="E847" i="4" s="1"/>
  <c r="G827" i="4"/>
  <c r="E889" i="4" l="1"/>
  <c r="E967" i="4"/>
  <c r="E970" i="4" s="1"/>
  <c r="D972" i="4" s="1"/>
  <c r="D973" i="4" s="1"/>
  <c r="E850" i="4"/>
  <c r="E927" i="4"/>
  <c r="E930" i="4" s="1"/>
  <c r="D932" i="4" s="1"/>
  <c r="D933" i="4" s="1"/>
  <c r="E887" i="4"/>
  <c r="E969" i="4"/>
  <c r="E810" i="4"/>
  <c r="E811" i="4" s="1"/>
  <c r="D813" i="4" s="1"/>
  <c r="D814" i="4" s="1"/>
  <c r="E890" i="4"/>
  <c r="D892" i="4" s="1"/>
  <c r="D893" i="4" s="1"/>
  <c r="E851" i="4"/>
  <c r="D853" i="4" s="1"/>
  <c r="D854" i="4" s="1"/>
  <c r="G767" i="4" l="1"/>
  <c r="G766" i="4"/>
  <c r="G765" i="4"/>
  <c r="G764" i="4"/>
  <c r="G763" i="4"/>
  <c r="G762" i="4"/>
  <c r="G761" i="4"/>
  <c r="E772" i="4" s="1"/>
  <c r="G760" i="4"/>
  <c r="G759" i="4"/>
  <c r="G758" i="4"/>
  <c r="E770" i="4" s="1"/>
  <c r="G750" i="4"/>
  <c r="G728" i="4"/>
  <c r="G727" i="4"/>
  <c r="G726" i="4"/>
  <c r="G725" i="4"/>
  <c r="G724" i="4"/>
  <c r="G723" i="4"/>
  <c r="G722" i="4"/>
  <c r="E733" i="4" s="1"/>
  <c r="G721" i="4"/>
  <c r="G720" i="4"/>
  <c r="G719" i="4"/>
  <c r="E731" i="4" s="1"/>
  <c r="G711" i="4"/>
  <c r="G689" i="4"/>
  <c r="G688" i="4"/>
  <c r="G687" i="4"/>
  <c r="G686" i="4"/>
  <c r="G685" i="4"/>
  <c r="G684" i="4"/>
  <c r="G683" i="4"/>
  <c r="E694" i="4" s="1"/>
  <c r="G682" i="4"/>
  <c r="G681" i="4"/>
  <c r="G680" i="4"/>
  <c r="E692" i="4" s="1"/>
  <c r="G672" i="4"/>
  <c r="G650" i="4"/>
  <c r="G649" i="4"/>
  <c r="G648" i="4"/>
  <c r="G647" i="4"/>
  <c r="G646" i="4"/>
  <c r="G645" i="4"/>
  <c r="G644" i="4"/>
  <c r="E655" i="4" s="1"/>
  <c r="G643" i="4"/>
  <c r="G642" i="4"/>
  <c r="G641" i="4"/>
  <c r="E653" i="4" s="1"/>
  <c r="G633" i="4"/>
  <c r="G612" i="4"/>
  <c r="G611" i="4"/>
  <c r="G610" i="4"/>
  <c r="G609" i="4"/>
  <c r="G608" i="4"/>
  <c r="G607" i="4"/>
  <c r="G606" i="4"/>
  <c r="E617" i="4" s="1"/>
  <c r="G605" i="4"/>
  <c r="G604" i="4"/>
  <c r="G603" i="4"/>
  <c r="E615" i="4" s="1"/>
  <c r="G595" i="4"/>
  <c r="G573" i="4"/>
  <c r="G572" i="4"/>
  <c r="G571" i="4"/>
  <c r="G570" i="4"/>
  <c r="G569" i="4"/>
  <c r="G568" i="4"/>
  <c r="G567" i="4"/>
  <c r="E578" i="4" s="1"/>
  <c r="G566" i="4"/>
  <c r="G565" i="4"/>
  <c r="G564" i="4"/>
  <c r="E576" i="4" s="1"/>
  <c r="G556" i="4"/>
  <c r="G534" i="4"/>
  <c r="G533" i="4"/>
  <c r="G532" i="4"/>
  <c r="G531" i="4"/>
  <c r="G530" i="4"/>
  <c r="G529" i="4"/>
  <c r="G528" i="4"/>
  <c r="E539" i="4" s="1"/>
  <c r="G527" i="4"/>
  <c r="G526" i="4"/>
  <c r="G525" i="4"/>
  <c r="E537" i="4" s="1"/>
  <c r="G517" i="4"/>
  <c r="G495" i="4"/>
  <c r="G494" i="4"/>
  <c r="G493" i="4"/>
  <c r="G492" i="4"/>
  <c r="G491" i="4"/>
  <c r="G490" i="4"/>
  <c r="G489" i="4"/>
  <c r="E500" i="4" s="1"/>
  <c r="G488" i="4"/>
  <c r="G487" i="4"/>
  <c r="G486" i="4"/>
  <c r="E498" i="4" s="1"/>
  <c r="G478" i="4"/>
  <c r="G456" i="4"/>
  <c r="G455" i="4"/>
  <c r="G454" i="4"/>
  <c r="G453" i="4"/>
  <c r="G452" i="4"/>
  <c r="G451" i="4"/>
  <c r="G450" i="4"/>
  <c r="E461" i="4" s="1"/>
  <c r="G449" i="4"/>
  <c r="G448" i="4"/>
  <c r="G447" i="4"/>
  <c r="E459" i="4" s="1"/>
  <c r="G439" i="4"/>
  <c r="G416" i="4"/>
  <c r="G415" i="4"/>
  <c r="G414" i="4"/>
  <c r="G413" i="4"/>
  <c r="G412" i="4"/>
  <c r="G411" i="4"/>
  <c r="G410" i="4"/>
  <c r="E421" i="4" s="1"/>
  <c r="G409" i="4"/>
  <c r="G408" i="4"/>
  <c r="G407" i="4"/>
  <c r="E419" i="4" s="1"/>
  <c r="G399" i="4"/>
  <c r="G376" i="4"/>
  <c r="G375" i="4"/>
  <c r="G374" i="4"/>
  <c r="G373" i="4"/>
  <c r="G372" i="4"/>
  <c r="G371" i="4"/>
  <c r="G370" i="4"/>
  <c r="E381" i="4" s="1"/>
  <c r="G369" i="4"/>
  <c r="G368" i="4"/>
  <c r="G367" i="4"/>
  <c r="E379" i="4" s="1"/>
  <c r="G359" i="4"/>
  <c r="G338" i="4"/>
  <c r="G337" i="4"/>
  <c r="G336" i="4"/>
  <c r="G335" i="4"/>
  <c r="G334" i="4"/>
  <c r="G333" i="4"/>
  <c r="G332" i="4"/>
  <c r="E343" i="4" s="1"/>
  <c r="G331" i="4"/>
  <c r="G330" i="4"/>
  <c r="G329" i="4"/>
  <c r="E341" i="4" s="1"/>
  <c r="G321" i="4"/>
  <c r="G298" i="4"/>
  <c r="G297" i="4"/>
  <c r="G296" i="4"/>
  <c r="G295" i="4"/>
  <c r="G294" i="4"/>
  <c r="G293" i="4"/>
  <c r="G292" i="4"/>
  <c r="E303" i="4" s="1"/>
  <c r="G291" i="4"/>
  <c r="G290" i="4"/>
  <c r="G289" i="4"/>
  <c r="E301" i="4" s="1"/>
  <c r="G281" i="4"/>
  <c r="G261" i="4"/>
  <c r="G260" i="4"/>
  <c r="G259" i="4"/>
  <c r="G258" i="4"/>
  <c r="G257" i="4"/>
  <c r="G256" i="4"/>
  <c r="G255" i="4"/>
  <c r="E266" i="4" s="1"/>
  <c r="G254" i="4"/>
  <c r="G253" i="4"/>
  <c r="G252" i="4"/>
  <c r="E264" i="4" s="1"/>
  <c r="G244" i="4"/>
  <c r="G222" i="4"/>
  <c r="G221" i="4"/>
  <c r="G220" i="4"/>
  <c r="G219" i="4"/>
  <c r="G218" i="4"/>
  <c r="G217" i="4"/>
  <c r="G216" i="4"/>
  <c r="E227" i="4" s="1"/>
  <c r="G215" i="4"/>
  <c r="G214" i="4"/>
  <c r="G213" i="4"/>
  <c r="E225" i="4" s="1"/>
  <c r="G205" i="4"/>
  <c r="G183" i="4"/>
  <c r="G182" i="4"/>
  <c r="G181" i="4"/>
  <c r="G180" i="4"/>
  <c r="G179" i="4"/>
  <c r="G178" i="4"/>
  <c r="G177" i="4"/>
  <c r="E188" i="4" s="1"/>
  <c r="G176" i="4"/>
  <c r="G175" i="4"/>
  <c r="G174" i="4"/>
  <c r="E186" i="4" s="1"/>
  <c r="G166" i="4"/>
  <c r="G145" i="4"/>
  <c r="G144" i="4"/>
  <c r="G143" i="4"/>
  <c r="G142" i="4"/>
  <c r="G141" i="4"/>
  <c r="G140" i="4"/>
  <c r="G139" i="4"/>
  <c r="E150" i="4" s="1"/>
  <c r="G138" i="4"/>
  <c r="G137" i="4"/>
  <c r="G136" i="4"/>
  <c r="E148" i="4" s="1"/>
  <c r="G128" i="4"/>
  <c r="G106" i="4"/>
  <c r="G105" i="4"/>
  <c r="G104" i="4"/>
  <c r="G103" i="4"/>
  <c r="G102" i="4"/>
  <c r="G101" i="4"/>
  <c r="G100" i="4"/>
  <c r="E111" i="4" s="1"/>
  <c r="G99" i="4"/>
  <c r="G98" i="4"/>
  <c r="G97" i="4"/>
  <c r="E109" i="4" s="1"/>
  <c r="G89" i="4"/>
  <c r="G67" i="4"/>
  <c r="G66" i="4"/>
  <c r="G65" i="4"/>
  <c r="G64" i="4"/>
  <c r="G63" i="4"/>
  <c r="G62" i="4"/>
  <c r="G61" i="4"/>
  <c r="E72" i="4" s="1"/>
  <c r="G60" i="4"/>
  <c r="G59" i="4"/>
  <c r="G58" i="4"/>
  <c r="E70" i="4" s="1"/>
  <c r="G50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380" i="4" l="1"/>
  <c r="E771" i="4"/>
  <c r="E695" i="4"/>
  <c r="E693" i="4"/>
  <c r="E616" i="4"/>
  <c r="E577" i="4"/>
  <c r="E538" i="4"/>
  <c r="E110" i="4"/>
  <c r="E773" i="4"/>
  <c r="E774" i="4" s="1"/>
  <c r="D776" i="4" s="1"/>
  <c r="D777" i="4" s="1"/>
  <c r="E734" i="4"/>
  <c r="E732" i="4"/>
  <c r="E656" i="4"/>
  <c r="E654" i="4"/>
  <c r="E187" i="4"/>
  <c r="E420" i="4"/>
  <c r="E579" i="4"/>
  <c r="E499" i="4"/>
  <c r="E618" i="4"/>
  <c r="E540" i="4"/>
  <c r="E501" i="4"/>
  <c r="E462" i="4"/>
  <c r="E460" i="4"/>
  <c r="E422" i="4"/>
  <c r="E226" i="4"/>
  <c r="E304" i="4"/>
  <c r="E342" i="4"/>
  <c r="E302" i="4"/>
  <c r="E382" i="4"/>
  <c r="E383" i="4" s="1"/>
  <c r="D385" i="4" s="1"/>
  <c r="D386" i="4" s="1"/>
  <c r="E344" i="4"/>
  <c r="E267" i="4"/>
  <c r="E265" i="4"/>
  <c r="E71" i="4"/>
  <c r="E149" i="4"/>
  <c r="E228" i="4"/>
  <c r="E189" i="4"/>
  <c r="E151" i="4"/>
  <c r="E112" i="4"/>
  <c r="E73" i="4"/>
  <c r="E32" i="4"/>
  <c r="E30" i="4"/>
  <c r="E580" i="4" l="1"/>
  <c r="D582" i="4" s="1"/>
  <c r="D583" i="4" s="1"/>
  <c r="E696" i="4"/>
  <c r="D698" i="4" s="1"/>
  <c r="D699" i="4" s="1"/>
  <c r="E619" i="4"/>
  <c r="D621" i="4" s="1"/>
  <c r="D622" i="4" s="1"/>
  <c r="E541" i="4"/>
  <c r="D543" i="4" s="1"/>
  <c r="D544" i="4" s="1"/>
  <c r="E502" i="4"/>
  <c r="D504" i="4" s="1"/>
  <c r="D505" i="4" s="1"/>
  <c r="E345" i="4"/>
  <c r="D347" i="4" s="1"/>
  <c r="D348" i="4" s="1"/>
  <c r="E305" i="4"/>
  <c r="D307" i="4" s="1"/>
  <c r="D308" i="4" s="1"/>
  <c r="E229" i="4"/>
  <c r="D231" i="4" s="1"/>
  <c r="D232" i="4" s="1"/>
  <c r="E113" i="4"/>
  <c r="D115" i="4" s="1"/>
  <c r="D116" i="4" s="1"/>
  <c r="E74" i="4"/>
  <c r="D76" i="4" s="1"/>
  <c r="D77" i="4" s="1"/>
  <c r="E735" i="4"/>
  <c r="D737" i="4" s="1"/>
  <c r="D738" i="4" s="1"/>
  <c r="E657" i="4"/>
  <c r="D659" i="4" s="1"/>
  <c r="D660" i="4" s="1"/>
  <c r="E190" i="4"/>
  <c r="D192" i="4" s="1"/>
  <c r="D193" i="4" s="1"/>
  <c r="E423" i="4"/>
  <c r="D425" i="4" s="1"/>
  <c r="D426" i="4" s="1"/>
  <c r="E463" i="4"/>
  <c r="D465" i="4" s="1"/>
  <c r="D466" i="4" s="1"/>
  <c r="E152" i="4"/>
  <c r="D154" i="4" s="1"/>
  <c r="D155" i="4" s="1"/>
  <c r="E268" i="4"/>
  <c r="D270" i="4" s="1"/>
  <c r="D271" i="4" s="1"/>
  <c r="E33" i="4"/>
  <c r="D35" i="4" s="1"/>
  <c r="D36" i="4" s="1"/>
</calcChain>
</file>

<file path=xl/sharedStrings.xml><?xml version="1.0" encoding="utf-8"?>
<sst xmlns="http://schemas.openxmlformats.org/spreadsheetml/2006/main" count="1225" uniqueCount="108">
  <si>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</si>
  <si>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</si>
  <si>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</si>
  <si>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</si>
  <si>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</si>
  <si>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</si>
  <si>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</si>
  <si>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</si>
  <si>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</si>
  <si>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</si>
  <si>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</si>
  <si>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</si>
  <si>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</si>
  <si>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</si>
  <si>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</si>
  <si>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</si>
  <si>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</si>
  <si>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</si>
  <si>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</si>
  <si>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</si>
  <si>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</si>
  <si>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</si>
  <si>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</si>
  <si>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</si>
  <si>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</si>
  <si>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</si>
  <si>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</si>
  <si>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</si>
  <si>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</si>
  <si>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</si>
  <si>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</si>
  <si>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</si>
  <si>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</si>
  <si>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</si>
  <si>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</si>
  <si>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</si>
  <si>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"Бавлинское лесничество"</t>
  </si>
  <si>
    <t>кв.117  выд.45, делянка1</t>
  </si>
  <si>
    <t>6Ос2Б2Дн</t>
  </si>
  <si>
    <t>10Б</t>
  </si>
  <si>
    <t>кв.119  выд.5, делянка1</t>
  </si>
  <si>
    <t>кв.120  выд.3, делянка1</t>
  </si>
  <si>
    <t>6Ос1Б2Кл1Дн</t>
  </si>
  <si>
    <t>кв.120  выд.6, делянка1</t>
  </si>
  <si>
    <t>7Ос2Б1Дн</t>
  </si>
  <si>
    <t>кв.121  выд.1, делянка1</t>
  </si>
  <si>
    <t>кв.122  выд.4, делянка1</t>
  </si>
  <si>
    <t>кв.122  выд.7, делянка1</t>
  </si>
  <si>
    <t>7Б2Ос1Дн</t>
  </si>
  <si>
    <t>кв.123 выд.6, делянка1</t>
  </si>
  <si>
    <t>6Ос1Б3Дн</t>
  </si>
  <si>
    <t>кв.187  выд 9, делянка1</t>
  </si>
  <si>
    <t>6Б2Дн2Ос</t>
  </si>
  <si>
    <t>кв.123  выд 6, делянка2</t>
  </si>
  <si>
    <t>кв.214  выд 30, делянка1</t>
  </si>
  <si>
    <t>Кандызское участковое лесничество</t>
  </si>
  <si>
    <t>кв.234  выд 3, делянка1</t>
  </si>
  <si>
    <t>8Дн2Б</t>
  </si>
  <si>
    <t>кв.241  выд 24, делянка1</t>
  </si>
  <si>
    <t>5Дн2Кл3Ос+Б+  Лп</t>
  </si>
  <si>
    <t>кв.249  выд 6, делянка2</t>
  </si>
  <si>
    <t>6Дн2Кл1Б1Ос</t>
  </si>
  <si>
    <t>кв.249  выд 6, делянка3</t>
  </si>
  <si>
    <t>кв.249  выд 6, делянка 4</t>
  </si>
  <si>
    <t>кв.259  выд 13, делянка 1</t>
  </si>
  <si>
    <t>5Б2Лп1Ос2Дн+   Кл</t>
  </si>
  <si>
    <t>кв.290  выд 14, делянка 1</t>
  </si>
  <si>
    <t>6Дн2Кл1Лп+Б</t>
  </si>
  <si>
    <t>кв.291  выд 9, делянка 2</t>
  </si>
  <si>
    <t>4Дн1Кл3Б2Лп</t>
  </si>
  <si>
    <t>кв.291  выд 9, делянка3</t>
  </si>
  <si>
    <t>Выборочная</t>
  </si>
  <si>
    <t>Бавлинское участковое лесничество</t>
  </si>
  <si>
    <t>кв.111  выд.20, делянка 1</t>
  </si>
  <si>
    <t>7Б3Дн</t>
  </si>
  <si>
    <t>кв.146  выд.16, делянка 1</t>
  </si>
  <si>
    <t>8Б2Ос+Лп+Дн</t>
  </si>
  <si>
    <t>кв.169  выд.5, делянка 1</t>
  </si>
  <si>
    <t>кв.174  выд.17, делянка 1</t>
  </si>
  <si>
    <t>5Ос3Б2Дн</t>
  </si>
  <si>
    <t>кв.269  выд.11, делянка 1</t>
  </si>
  <si>
    <t>6Ос3Б1Дн+Лп</t>
  </si>
  <si>
    <t>7ОС2Б1Дн</t>
  </si>
  <si>
    <t>ЛОТ № 56</t>
  </si>
  <si>
    <t>ЛОТ № 57</t>
  </si>
  <si>
    <t>ЛОТ № 58</t>
  </si>
  <si>
    <t>ЛОТ № 59</t>
  </si>
  <si>
    <t>ЛОТ № 60</t>
  </si>
  <si>
    <t>ЛОТ № 61</t>
  </si>
  <si>
    <t>ЛОТ № 62</t>
  </si>
  <si>
    <t>ЛОТ № 63</t>
  </si>
  <si>
    <t>ЛОТ № 64</t>
  </si>
  <si>
    <t>ЛОТ № 65</t>
  </si>
  <si>
    <t>ЛОТ № 66</t>
  </si>
  <si>
    <t>ЛОТ № 67</t>
  </si>
  <si>
    <t>ЛОТ № 68</t>
  </si>
  <si>
    <t>ЛОТ № 69</t>
  </si>
  <si>
    <t>ЛОТ № 70</t>
  </si>
  <si>
    <t>ЛОТ № 71</t>
  </si>
  <si>
    <t>ЛОТ № 72</t>
  </si>
  <si>
    <t>ЛОТ № 73</t>
  </si>
  <si>
    <t>ЛОТ № 74</t>
  </si>
  <si>
    <t>ЛОТ № 75</t>
  </si>
  <si>
    <t>ЛОТ № 76</t>
  </si>
  <si>
    <t>ЛОТ № 77</t>
  </si>
  <si>
    <t>ЛОТ № 78</t>
  </si>
  <si>
    <t>ЛОТ № 79</t>
  </si>
  <si>
    <t>ЛОТ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</si>
</sst>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" xfId="0" applyNumberFormat="1" applyFont="1" applyFill="1" applyBorder="1" applyAlignment="1">
      <alignment horizontal="center" wrapText="1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73"/>
  <sheetViews>
    <sheetView tabSelected="1" topLeftCell="A934" zoomScale="70" zoomScaleNormal="70" zoomScaleSheetLayoutView="85" zoomScalePageLayoutView="85" workbookViewId="0">
      <selection activeCell="D950" sqref="D950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5.8554687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5" hidden="1" customWidth="1"/>
    <col min="11" max="16384" width="9.140625" style="7"/>
  </cols>
  <sheetData>
    <row r="1" spans="2:8" ht="60.75" x14ac:dyDescent="0.8">
      <c r="B1" s="80" t="s">
        <v>83</v>
      </c>
      <c r="C1" s="80"/>
      <c r="D1" s="80"/>
      <c r="E1" s="80"/>
      <c r="F1" s="80"/>
      <c r="G1" s="80"/>
      <c r="H1" s="80"/>
    </row>
    <row r="2" spans="2:8" x14ac:dyDescent="0.25">
      <c r="B2" s="81" t="s">
        <v>35</v>
      </c>
      <c r="C2" s="81"/>
      <c r="D2" s="81"/>
      <c r="E2" s="81"/>
      <c r="F2" s="81"/>
      <c r="G2" s="81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customHeight="1" x14ac:dyDescent="0.25">
      <c r="B5" s="9"/>
      <c r="C5" s="82" t="s">
        <v>15</v>
      </c>
      <c r="D5" s="85" t="s">
        <v>36</v>
      </c>
      <c r="E5" s="85"/>
      <c r="F5" s="85"/>
      <c r="G5" s="85"/>
      <c r="H5" s="38"/>
    </row>
    <row r="6" spans="2:8" ht="20.25" customHeight="1" x14ac:dyDescent="0.25">
      <c r="B6" s="9"/>
      <c r="C6" s="83"/>
      <c r="D6" s="85" t="s">
        <v>72</v>
      </c>
      <c r="E6" s="85"/>
      <c r="F6" s="85"/>
      <c r="G6" s="85"/>
      <c r="H6" s="38"/>
    </row>
    <row r="7" spans="2:8" ht="20.25" customHeight="1" x14ac:dyDescent="0.25">
      <c r="B7" s="9"/>
      <c r="C7" s="84"/>
      <c r="D7" s="85" t="s">
        <v>37</v>
      </c>
      <c r="E7" s="85"/>
      <c r="F7" s="85"/>
      <c r="G7" s="85"/>
      <c r="H7" s="38"/>
    </row>
    <row r="8" spans="2:8" x14ac:dyDescent="0.25">
      <c r="C8" s="34" t="s">
        <v>12</v>
      </c>
      <c r="D8" s="48">
        <v>1.3</v>
      </c>
      <c r="E8" s="44"/>
      <c r="F8" s="9"/>
    </row>
    <row r="9" spans="2:8" x14ac:dyDescent="0.25">
      <c r="C9" s="1" t="s">
        <v>9</v>
      </c>
      <c r="D9" s="49">
        <v>234</v>
      </c>
      <c r="E9" s="86" t="s">
        <v>16</v>
      </c>
      <c r="F9" s="87"/>
      <c r="G9" s="90">
        <f>D10/D9</f>
        <v>7.3099145299145301</v>
      </c>
    </row>
    <row r="10" spans="2:8" x14ac:dyDescent="0.25">
      <c r="C10" s="1" t="s">
        <v>10</v>
      </c>
      <c r="D10" s="49">
        <v>1710.52</v>
      </c>
      <c r="E10" s="88"/>
      <c r="F10" s="89"/>
      <c r="G10" s="91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63" t="s">
        <v>38</v>
      </c>
    </row>
    <row r="13" spans="2:8" x14ac:dyDescent="0.3">
      <c r="C13" s="35" t="s">
        <v>11</v>
      </c>
      <c r="D13" s="50">
        <v>55</v>
      </c>
    </row>
    <row r="14" spans="2:8" x14ac:dyDescent="0.3">
      <c r="C14" s="35" t="s">
        <v>13</v>
      </c>
      <c r="D14" s="56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92" t="s">
        <v>17</v>
      </c>
      <c r="C16" s="93"/>
      <c r="D16" s="22" t="s">
        <v>20</v>
      </c>
      <c r="E16" s="94" t="s">
        <v>22</v>
      </c>
      <c r="F16" s="95"/>
      <c r="G16" s="2" t="s">
        <v>21</v>
      </c>
    </row>
    <row r="17" spans="2:8" ht="24" thickBot="1" x14ac:dyDescent="0.3">
      <c r="B17" s="105" t="s">
        <v>34</v>
      </c>
      <c r="C17" s="106"/>
      <c r="D17" s="57">
        <v>186.14</v>
      </c>
      <c r="E17" s="51">
        <v>1.3</v>
      </c>
      <c r="F17" s="17" t="s">
        <v>24</v>
      </c>
      <c r="G17" s="25">
        <f t="shared" ref="G17:G24" si="0">D17*E17</f>
        <v>241.982</v>
      </c>
      <c r="H17" s="102"/>
    </row>
    <row r="18" spans="2:8" x14ac:dyDescent="0.25">
      <c r="B18" s="98" t="s">
        <v>18</v>
      </c>
      <c r="C18" s="99"/>
      <c r="D18" s="52">
        <v>189.45</v>
      </c>
      <c r="E18" s="64">
        <v>0.56000000000000005</v>
      </c>
      <c r="F18" s="18" t="s">
        <v>25</v>
      </c>
      <c r="G18" s="26">
        <f t="shared" si="0"/>
        <v>106.092</v>
      </c>
      <c r="H18" s="102"/>
    </row>
    <row r="19" spans="2:8" ht="24" thickBot="1" x14ac:dyDescent="0.3">
      <c r="B19" s="103" t="s">
        <v>19</v>
      </c>
      <c r="C19" s="104"/>
      <c r="D19" s="54">
        <v>762.99</v>
      </c>
      <c r="E19" s="65">
        <v>0.56000000000000005</v>
      </c>
      <c r="F19" s="19" t="s">
        <v>25</v>
      </c>
      <c r="G19" s="27">
        <f t="shared" si="0"/>
        <v>427.27440000000007</v>
      </c>
      <c r="H19" s="102"/>
    </row>
    <row r="20" spans="2:8" ht="24" thickBot="1" x14ac:dyDescent="0.3">
      <c r="B20" s="96" t="s">
        <v>27</v>
      </c>
      <c r="C20" s="97"/>
      <c r="D20" s="58">
        <v>1409.04</v>
      </c>
      <c r="E20" s="58">
        <v>0</v>
      </c>
      <c r="F20" s="23" t="s">
        <v>24</v>
      </c>
      <c r="G20" s="28">
        <f t="shared" si="0"/>
        <v>0</v>
      </c>
      <c r="H20" s="102"/>
    </row>
    <row r="21" spans="2:8" x14ac:dyDescent="0.25">
      <c r="B21" s="98" t="s">
        <v>32</v>
      </c>
      <c r="C21" s="99"/>
      <c r="D21" s="52">
        <v>5358.15</v>
      </c>
      <c r="E21" s="62">
        <v>1.3</v>
      </c>
      <c r="F21" s="18" t="s">
        <v>24</v>
      </c>
      <c r="G21" s="26">
        <f t="shared" si="0"/>
        <v>6965.5949999999993</v>
      </c>
      <c r="H21" s="102"/>
    </row>
    <row r="22" spans="2:8" x14ac:dyDescent="0.25">
      <c r="B22" s="100" t="s">
        <v>26</v>
      </c>
      <c r="C22" s="101"/>
      <c r="D22" s="59">
        <v>246.53</v>
      </c>
      <c r="E22" s="59">
        <v>1.3</v>
      </c>
      <c r="F22" s="20" t="s">
        <v>24</v>
      </c>
      <c r="G22" s="29">
        <f t="shared" si="0"/>
        <v>320.48900000000003</v>
      </c>
      <c r="H22" s="102"/>
    </row>
    <row r="23" spans="2:8" x14ac:dyDescent="0.25">
      <c r="B23" s="100" t="s">
        <v>28</v>
      </c>
      <c r="C23" s="101"/>
      <c r="D23" s="60">
        <v>4374.5</v>
      </c>
      <c r="E23" s="53">
        <v>0</v>
      </c>
      <c r="F23" s="20" t="s">
        <v>24</v>
      </c>
      <c r="G23" s="29">
        <f t="shared" si="0"/>
        <v>0</v>
      </c>
      <c r="H23" s="102"/>
    </row>
    <row r="24" spans="2:8" x14ac:dyDescent="0.25">
      <c r="B24" s="100" t="s">
        <v>29</v>
      </c>
      <c r="C24" s="101"/>
      <c r="D24" s="60">
        <v>1282.45</v>
      </c>
      <c r="E24" s="53">
        <v>0</v>
      </c>
      <c r="F24" s="20" t="s">
        <v>24</v>
      </c>
      <c r="G24" s="29">
        <f t="shared" si="0"/>
        <v>0</v>
      </c>
      <c r="H24" s="102"/>
    </row>
    <row r="25" spans="2:8" x14ac:dyDescent="0.25">
      <c r="B25" s="100" t="s">
        <v>31</v>
      </c>
      <c r="C25" s="101"/>
      <c r="D25" s="60">
        <v>1000.47</v>
      </c>
      <c r="E25" s="53">
        <v>0</v>
      </c>
      <c r="F25" s="20" t="s">
        <v>24</v>
      </c>
      <c r="G25" s="29">
        <f>D25*E25</f>
        <v>0</v>
      </c>
      <c r="H25" s="102"/>
    </row>
    <row r="26" spans="2:8" ht="24" thickBot="1" x14ac:dyDescent="0.3">
      <c r="B26" s="103" t="s">
        <v>30</v>
      </c>
      <c r="C26" s="104"/>
      <c r="D26" s="61">
        <v>718.61</v>
      </c>
      <c r="E26" s="61">
        <v>0</v>
      </c>
      <c r="F26" s="19" t="s">
        <v>24</v>
      </c>
      <c r="G26" s="30">
        <f>D26*E26</f>
        <v>0</v>
      </c>
      <c r="H26" s="102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77" t="s">
        <v>6</v>
      </c>
      <c r="D29" s="46" t="s">
        <v>0</v>
      </c>
      <c r="E29" s="8">
        <f>IF(G17&gt;0, ROUND((G17+D10)/D10,2), 0)</f>
        <v>1.1399999999999999</v>
      </c>
      <c r="F29" s="8"/>
      <c r="G29" s="9"/>
      <c r="H29" s="7"/>
    </row>
    <row r="30" spans="2:8" x14ac:dyDescent="0.25">
      <c r="C30" s="77"/>
      <c r="D30" s="46" t="s">
        <v>1</v>
      </c>
      <c r="E30" s="8">
        <f>IF(SUM(G18:G19)&gt;0,ROUND((G18+G19+D10)/D10,2),0)</f>
        <v>1.31</v>
      </c>
      <c r="F30" s="8"/>
      <c r="G30" s="10"/>
      <c r="H30" s="42"/>
    </row>
    <row r="31" spans="2:8" x14ac:dyDescent="0.25">
      <c r="C31" s="77"/>
      <c r="D31" s="46" t="s">
        <v>2</v>
      </c>
      <c r="E31" s="8">
        <f>IF(G20&gt;0,ROUND((G20+D10)/D10,2),0)</f>
        <v>0</v>
      </c>
      <c r="F31" s="11"/>
      <c r="G31" s="10"/>
    </row>
    <row r="32" spans="2:8" x14ac:dyDescent="0.25">
      <c r="C32" s="77"/>
      <c r="D32" s="12" t="s">
        <v>3</v>
      </c>
      <c r="E32" s="31">
        <f>IF(SUM(G21:G26)&gt;0,ROUND((SUM(G21:G26)+D10)/D10,2),0)</f>
        <v>5.26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5.71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78">
        <f>E33*D10</f>
        <v>9767.0691999999999</v>
      </c>
      <c r="E35" s="78"/>
    </row>
    <row r="36" spans="2:8" ht="20.25" x14ac:dyDescent="0.3">
      <c r="C36" s="16" t="s">
        <v>8</v>
      </c>
      <c r="D36" s="79">
        <f>D35/D9</f>
        <v>41.739611965811967</v>
      </c>
      <c r="E36" s="79"/>
      <c r="G36" s="7"/>
      <c r="H36" s="43"/>
    </row>
    <row r="42" spans="2:8" ht="60.75" x14ac:dyDescent="0.8">
      <c r="B42" s="80" t="s">
        <v>84</v>
      </c>
      <c r="C42" s="80"/>
      <c r="D42" s="80"/>
      <c r="E42" s="80"/>
      <c r="F42" s="80"/>
      <c r="G42" s="80"/>
      <c r="H42" s="80"/>
    </row>
    <row r="43" spans="2:8" x14ac:dyDescent="0.25">
      <c r="B43" s="81" t="s">
        <v>35</v>
      </c>
      <c r="C43" s="81"/>
      <c r="D43" s="81"/>
      <c r="E43" s="81"/>
      <c r="F43" s="81"/>
      <c r="G43" s="81"/>
    </row>
    <row r="44" spans="2:8" x14ac:dyDescent="0.25">
      <c r="C44" s="66"/>
      <c r="G44" s="7"/>
    </row>
    <row r="45" spans="2:8" ht="25.5" x14ac:dyDescent="0.25">
      <c r="C45" s="13" t="s">
        <v>5</v>
      </c>
      <c r="D45" s="6"/>
    </row>
    <row r="46" spans="2:8" ht="20.25" x14ac:dyDescent="0.25">
      <c r="B46" s="9"/>
      <c r="C46" s="82" t="s">
        <v>15</v>
      </c>
      <c r="D46" s="85" t="s">
        <v>36</v>
      </c>
      <c r="E46" s="85"/>
      <c r="F46" s="85"/>
      <c r="G46" s="85"/>
      <c r="H46" s="38"/>
    </row>
    <row r="47" spans="2:8" ht="20.25" x14ac:dyDescent="0.25">
      <c r="B47" s="9"/>
      <c r="C47" s="83"/>
      <c r="D47" s="85" t="s">
        <v>72</v>
      </c>
      <c r="E47" s="85"/>
      <c r="F47" s="85"/>
      <c r="G47" s="85"/>
      <c r="H47" s="38"/>
    </row>
    <row r="48" spans="2:8" ht="20.25" x14ac:dyDescent="0.25">
      <c r="B48" s="9"/>
      <c r="C48" s="84"/>
      <c r="D48" s="85" t="s">
        <v>40</v>
      </c>
      <c r="E48" s="85"/>
      <c r="F48" s="85"/>
      <c r="G48" s="85"/>
      <c r="H48" s="38"/>
    </row>
    <row r="49" spans="2:8" x14ac:dyDescent="0.25">
      <c r="C49" s="34" t="s">
        <v>12</v>
      </c>
      <c r="D49" s="48">
        <v>6.8</v>
      </c>
      <c r="E49" s="44"/>
      <c r="F49" s="9"/>
    </row>
    <row r="50" spans="2:8" x14ac:dyDescent="0.25">
      <c r="C50" s="1" t="s">
        <v>9</v>
      </c>
      <c r="D50" s="49">
        <v>367</v>
      </c>
      <c r="E50" s="86" t="s">
        <v>16</v>
      </c>
      <c r="F50" s="87"/>
      <c r="G50" s="90">
        <f>D51/D50</f>
        <v>87.021416893732976</v>
      </c>
    </row>
    <row r="51" spans="2:8" x14ac:dyDescent="0.25">
      <c r="C51" s="1" t="s">
        <v>10</v>
      </c>
      <c r="D51" s="49">
        <v>31936.86</v>
      </c>
      <c r="E51" s="88"/>
      <c r="F51" s="89"/>
      <c r="G51" s="91"/>
    </row>
    <row r="52" spans="2:8" x14ac:dyDescent="0.25">
      <c r="C52" s="36"/>
      <c r="D52" s="37"/>
      <c r="E52" s="45"/>
    </row>
    <row r="53" spans="2:8" x14ac:dyDescent="0.3">
      <c r="C53" s="35" t="s">
        <v>7</v>
      </c>
      <c r="D53" s="63" t="s">
        <v>39</v>
      </c>
    </row>
    <row r="54" spans="2:8" x14ac:dyDescent="0.3">
      <c r="C54" s="35" t="s">
        <v>11</v>
      </c>
      <c r="D54" s="50">
        <v>65</v>
      </c>
    </row>
    <row r="55" spans="2:8" x14ac:dyDescent="0.3">
      <c r="C55" s="35" t="s">
        <v>13</v>
      </c>
      <c r="D55" s="56" t="s">
        <v>33</v>
      </c>
      <c r="E55" s="39"/>
    </row>
    <row r="56" spans="2:8" ht="24" thickBot="1" x14ac:dyDescent="0.3">
      <c r="C56" s="40"/>
      <c r="D56" s="40"/>
    </row>
    <row r="57" spans="2:8" ht="48" thickBot="1" x14ac:dyDescent="0.3">
      <c r="B57" s="92" t="s">
        <v>17</v>
      </c>
      <c r="C57" s="93"/>
      <c r="D57" s="22" t="s">
        <v>20</v>
      </c>
      <c r="E57" s="94" t="s">
        <v>22</v>
      </c>
      <c r="F57" s="95"/>
      <c r="G57" s="2" t="s">
        <v>21</v>
      </c>
    </row>
    <row r="58" spans="2:8" ht="24" thickBot="1" x14ac:dyDescent="0.3">
      <c r="B58" s="105" t="s">
        <v>34</v>
      </c>
      <c r="C58" s="106"/>
      <c r="D58" s="57">
        <v>186.14</v>
      </c>
      <c r="E58" s="51">
        <v>6.8</v>
      </c>
      <c r="F58" s="17" t="s">
        <v>24</v>
      </c>
      <c r="G58" s="25">
        <f t="shared" ref="G58:G65" si="1">D58*E58</f>
        <v>1265.752</v>
      </c>
      <c r="H58" s="102"/>
    </row>
    <row r="59" spans="2:8" x14ac:dyDescent="0.25">
      <c r="B59" s="98" t="s">
        <v>18</v>
      </c>
      <c r="C59" s="99"/>
      <c r="D59" s="52">
        <v>189.45</v>
      </c>
      <c r="E59" s="64">
        <v>1.29</v>
      </c>
      <c r="F59" s="18" t="s">
        <v>25</v>
      </c>
      <c r="G59" s="26">
        <f t="shared" si="1"/>
        <v>244.3905</v>
      </c>
      <c r="H59" s="102"/>
    </row>
    <row r="60" spans="2:8" ht="24" thickBot="1" x14ac:dyDescent="0.3">
      <c r="B60" s="103" t="s">
        <v>19</v>
      </c>
      <c r="C60" s="104"/>
      <c r="D60" s="54">
        <v>762.99</v>
      </c>
      <c r="E60" s="65">
        <v>1.29</v>
      </c>
      <c r="F60" s="19" t="s">
        <v>25</v>
      </c>
      <c r="G60" s="27">
        <f t="shared" si="1"/>
        <v>984.25710000000004</v>
      </c>
      <c r="H60" s="102"/>
    </row>
    <row r="61" spans="2:8" ht="24" thickBot="1" x14ac:dyDescent="0.3">
      <c r="B61" s="96" t="s">
        <v>27</v>
      </c>
      <c r="C61" s="97"/>
      <c r="D61" s="58">
        <v>1409.04</v>
      </c>
      <c r="E61" s="58">
        <v>0</v>
      </c>
      <c r="F61" s="23" t="s">
        <v>24</v>
      </c>
      <c r="G61" s="28">
        <f t="shared" si="1"/>
        <v>0</v>
      </c>
      <c r="H61" s="102"/>
    </row>
    <row r="62" spans="2:8" x14ac:dyDescent="0.25">
      <c r="B62" s="98" t="s">
        <v>32</v>
      </c>
      <c r="C62" s="99"/>
      <c r="D62" s="52">
        <v>5358.15</v>
      </c>
      <c r="E62" s="62">
        <v>6.8</v>
      </c>
      <c r="F62" s="18" t="s">
        <v>24</v>
      </c>
      <c r="G62" s="26">
        <f t="shared" si="1"/>
        <v>36435.42</v>
      </c>
      <c r="H62" s="102"/>
    </row>
    <row r="63" spans="2:8" x14ac:dyDescent="0.25">
      <c r="B63" s="100" t="s">
        <v>26</v>
      </c>
      <c r="C63" s="101"/>
      <c r="D63" s="59">
        <v>246.53</v>
      </c>
      <c r="E63" s="59">
        <v>0</v>
      </c>
      <c r="F63" s="20" t="s">
        <v>24</v>
      </c>
      <c r="G63" s="29">
        <f t="shared" si="1"/>
        <v>0</v>
      </c>
      <c r="H63" s="102"/>
    </row>
    <row r="64" spans="2:8" x14ac:dyDescent="0.25">
      <c r="B64" s="100" t="s">
        <v>28</v>
      </c>
      <c r="C64" s="101"/>
      <c r="D64" s="60">
        <v>4374.5</v>
      </c>
      <c r="E64" s="53">
        <v>6.8</v>
      </c>
      <c r="F64" s="20" t="s">
        <v>24</v>
      </c>
      <c r="G64" s="29">
        <f t="shared" si="1"/>
        <v>29746.6</v>
      </c>
      <c r="H64" s="102"/>
    </row>
    <row r="65" spans="2:8" x14ac:dyDescent="0.25">
      <c r="B65" s="100" t="s">
        <v>29</v>
      </c>
      <c r="C65" s="101"/>
      <c r="D65" s="60">
        <v>1282.45</v>
      </c>
      <c r="E65" s="53">
        <v>6.8</v>
      </c>
      <c r="F65" s="20" t="s">
        <v>24</v>
      </c>
      <c r="G65" s="29">
        <f t="shared" si="1"/>
        <v>8720.66</v>
      </c>
      <c r="H65" s="102"/>
    </row>
    <row r="66" spans="2:8" x14ac:dyDescent="0.25">
      <c r="B66" s="100" t="s">
        <v>31</v>
      </c>
      <c r="C66" s="101"/>
      <c r="D66" s="60">
        <v>1000.47</v>
      </c>
      <c r="E66" s="53">
        <v>6.8</v>
      </c>
      <c r="F66" s="20" t="s">
        <v>24</v>
      </c>
      <c r="G66" s="29">
        <f>D66*E66</f>
        <v>6803.1959999999999</v>
      </c>
      <c r="H66" s="102"/>
    </row>
    <row r="67" spans="2:8" ht="24" thickBot="1" x14ac:dyDescent="0.3">
      <c r="B67" s="103" t="s">
        <v>30</v>
      </c>
      <c r="C67" s="104"/>
      <c r="D67" s="61">
        <v>718.61</v>
      </c>
      <c r="E67" s="61">
        <v>68</v>
      </c>
      <c r="F67" s="19" t="s">
        <v>24</v>
      </c>
      <c r="G67" s="30">
        <f>D67*E67</f>
        <v>48865.48</v>
      </c>
      <c r="H67" s="102"/>
    </row>
    <row r="68" spans="2:8" x14ac:dyDescent="0.25">
      <c r="C68" s="3"/>
      <c r="D68" s="3"/>
      <c r="E68" s="4"/>
      <c r="F68" s="4"/>
      <c r="H68" s="41"/>
    </row>
    <row r="69" spans="2:8" ht="25.5" x14ac:dyDescent="0.25">
      <c r="C69" s="13" t="s">
        <v>14</v>
      </c>
      <c r="D69" s="6"/>
    </row>
    <row r="70" spans="2:8" ht="20.25" x14ac:dyDescent="0.25">
      <c r="C70" s="77" t="s">
        <v>6</v>
      </c>
      <c r="D70" s="67" t="s">
        <v>0</v>
      </c>
      <c r="E70" s="8">
        <f>IF(G58&gt;0, ROUND((G58+D51)/D51,2), 0)</f>
        <v>1.04</v>
      </c>
      <c r="F70" s="8"/>
      <c r="G70" s="9"/>
      <c r="H70" s="7"/>
    </row>
    <row r="71" spans="2:8" x14ac:dyDescent="0.25">
      <c r="C71" s="77"/>
      <c r="D71" s="67" t="s">
        <v>1</v>
      </c>
      <c r="E71" s="8">
        <f>IF(SUM(G59:G60)&gt;0,ROUND((G59+G60+D51)/D51,2),0)</f>
        <v>1.04</v>
      </c>
      <c r="F71" s="8"/>
      <c r="G71" s="10"/>
      <c r="H71" s="42"/>
    </row>
    <row r="72" spans="2:8" x14ac:dyDescent="0.25">
      <c r="C72" s="77"/>
      <c r="D72" s="67" t="s">
        <v>2</v>
      </c>
      <c r="E72" s="8">
        <f>IF(G61&gt;0,ROUND((G61+D51)/D51,2),0)</f>
        <v>0</v>
      </c>
      <c r="F72" s="11"/>
      <c r="G72" s="10"/>
    </row>
    <row r="73" spans="2:8" x14ac:dyDescent="0.25">
      <c r="C73" s="77"/>
      <c r="D73" s="12" t="s">
        <v>3</v>
      </c>
      <c r="E73" s="31">
        <f>IF(SUM(G62:G67)&gt;0,ROUND((SUM(G62:G67)+D51)/D51,2),0)</f>
        <v>5.09</v>
      </c>
      <c r="F73" s="9"/>
      <c r="G73" s="10"/>
    </row>
    <row r="74" spans="2:8" ht="25.5" x14ac:dyDescent="0.25">
      <c r="D74" s="32" t="s">
        <v>4</v>
      </c>
      <c r="E74" s="33">
        <f>SUM(E70:E73)-IF(VALUE(COUNTIF(E70:E73,"&gt;0"))=4,3,0)-IF(VALUE(COUNTIF(E70:E73,"&gt;0"))=3,2,0)-IF(VALUE(COUNTIF(E70:E73,"&gt;0"))=2,1,0)</f>
        <v>5.17</v>
      </c>
      <c r="F74" s="24"/>
    </row>
    <row r="75" spans="2:8" x14ac:dyDescent="0.25">
      <c r="E75" s="14"/>
    </row>
    <row r="76" spans="2:8" ht="25.5" x14ac:dyDescent="0.35">
      <c r="B76" s="21"/>
      <c r="C76" s="15" t="s">
        <v>23</v>
      </c>
      <c r="D76" s="78">
        <f>E74*D51</f>
        <v>165113.5662</v>
      </c>
      <c r="E76" s="78"/>
    </row>
    <row r="77" spans="2:8" ht="20.25" x14ac:dyDescent="0.3">
      <c r="C77" s="16" t="s">
        <v>8</v>
      </c>
      <c r="D77" s="79">
        <f>D76/D50</f>
        <v>449.90072534059948</v>
      </c>
      <c r="E77" s="79"/>
      <c r="G77" s="7"/>
      <c r="H77" s="43"/>
    </row>
    <row r="81" spans="2:8" ht="60.75" x14ac:dyDescent="0.8">
      <c r="B81" s="80" t="s">
        <v>85</v>
      </c>
      <c r="C81" s="80"/>
      <c r="D81" s="80"/>
      <c r="E81" s="80"/>
      <c r="F81" s="80"/>
      <c r="G81" s="80"/>
      <c r="H81" s="80"/>
    </row>
    <row r="82" spans="2:8" x14ac:dyDescent="0.25">
      <c r="B82" s="81" t="s">
        <v>35</v>
      </c>
      <c r="C82" s="81"/>
      <c r="D82" s="81"/>
      <c r="E82" s="81"/>
      <c r="F82" s="81"/>
      <c r="G82" s="81"/>
    </row>
    <row r="83" spans="2:8" x14ac:dyDescent="0.25">
      <c r="C83" s="66"/>
      <c r="G83" s="7"/>
    </row>
    <row r="84" spans="2:8" ht="25.5" x14ac:dyDescent="0.25">
      <c r="C84" s="13" t="s">
        <v>5</v>
      </c>
      <c r="D84" s="6"/>
    </row>
    <row r="85" spans="2:8" ht="20.25" x14ac:dyDescent="0.25">
      <c r="B85" s="9"/>
      <c r="C85" s="82" t="s">
        <v>15</v>
      </c>
      <c r="D85" s="85" t="s">
        <v>36</v>
      </c>
      <c r="E85" s="85"/>
      <c r="F85" s="85"/>
      <c r="G85" s="85"/>
      <c r="H85" s="38"/>
    </row>
    <row r="86" spans="2:8" ht="20.25" x14ac:dyDescent="0.25">
      <c r="B86" s="9"/>
      <c r="C86" s="83"/>
      <c r="D86" s="85" t="s">
        <v>72</v>
      </c>
      <c r="E86" s="85"/>
      <c r="F86" s="85"/>
      <c r="G86" s="85"/>
      <c r="H86" s="38"/>
    </row>
    <row r="87" spans="2:8" ht="20.25" x14ac:dyDescent="0.25">
      <c r="B87" s="9"/>
      <c r="C87" s="84"/>
      <c r="D87" s="85" t="s">
        <v>41</v>
      </c>
      <c r="E87" s="85"/>
      <c r="F87" s="85"/>
      <c r="G87" s="85"/>
      <c r="H87" s="38"/>
    </row>
    <row r="88" spans="2:8" x14ac:dyDescent="0.25">
      <c r="C88" s="34" t="s">
        <v>12</v>
      </c>
      <c r="D88" s="48">
        <v>5.5</v>
      </c>
      <c r="E88" s="44"/>
      <c r="F88" s="9"/>
    </row>
    <row r="89" spans="2:8" x14ac:dyDescent="0.25">
      <c r="C89" s="1" t="s">
        <v>9</v>
      </c>
      <c r="D89" s="49">
        <v>781</v>
      </c>
      <c r="E89" s="86" t="s">
        <v>16</v>
      </c>
      <c r="F89" s="87"/>
      <c r="G89" s="90">
        <f>D90/D89</f>
        <v>12.83787451984635</v>
      </c>
    </row>
    <row r="90" spans="2:8" x14ac:dyDescent="0.25">
      <c r="C90" s="1" t="s">
        <v>10</v>
      </c>
      <c r="D90" s="49">
        <v>10026.379999999999</v>
      </c>
      <c r="E90" s="88"/>
      <c r="F90" s="89"/>
      <c r="G90" s="91"/>
    </row>
    <row r="91" spans="2:8" x14ac:dyDescent="0.25">
      <c r="C91" s="36"/>
      <c r="D91" s="37"/>
      <c r="E91" s="45"/>
    </row>
    <row r="92" spans="2:8" x14ac:dyDescent="0.3">
      <c r="C92" s="35" t="s">
        <v>7</v>
      </c>
      <c r="D92" s="63" t="s">
        <v>42</v>
      </c>
    </row>
    <row r="93" spans="2:8" x14ac:dyDescent="0.3">
      <c r="C93" s="35" t="s">
        <v>11</v>
      </c>
      <c r="D93" s="50">
        <v>55</v>
      </c>
    </row>
    <row r="94" spans="2:8" x14ac:dyDescent="0.3">
      <c r="C94" s="35" t="s">
        <v>13</v>
      </c>
      <c r="D94" s="56" t="s">
        <v>33</v>
      </c>
      <c r="E94" s="39"/>
    </row>
    <row r="95" spans="2:8" ht="24" thickBot="1" x14ac:dyDescent="0.3">
      <c r="C95" s="40"/>
      <c r="D95" s="40"/>
    </row>
    <row r="96" spans="2:8" ht="48" thickBot="1" x14ac:dyDescent="0.3">
      <c r="B96" s="92" t="s">
        <v>17</v>
      </c>
      <c r="C96" s="93"/>
      <c r="D96" s="22" t="s">
        <v>20</v>
      </c>
      <c r="E96" s="94" t="s">
        <v>22</v>
      </c>
      <c r="F96" s="95"/>
      <c r="G96" s="2" t="s">
        <v>21</v>
      </c>
    </row>
    <row r="97" spans="2:8" ht="24" thickBot="1" x14ac:dyDescent="0.3">
      <c r="B97" s="105" t="s">
        <v>34</v>
      </c>
      <c r="C97" s="106"/>
      <c r="D97" s="57">
        <v>186.14</v>
      </c>
      <c r="E97" s="51">
        <v>5.5</v>
      </c>
      <c r="F97" s="17" t="s">
        <v>24</v>
      </c>
      <c r="G97" s="25">
        <f t="shared" ref="G97:G104" si="2">D97*E97</f>
        <v>1023.77</v>
      </c>
      <c r="H97" s="102"/>
    </row>
    <row r="98" spans="2:8" x14ac:dyDescent="0.25">
      <c r="B98" s="98" t="s">
        <v>18</v>
      </c>
      <c r="C98" s="99"/>
      <c r="D98" s="52">
        <v>189.45</v>
      </c>
      <c r="E98" s="64">
        <v>1.91</v>
      </c>
      <c r="F98" s="18" t="s">
        <v>25</v>
      </c>
      <c r="G98" s="26">
        <f t="shared" si="2"/>
        <v>361.84949999999998</v>
      </c>
      <c r="H98" s="102"/>
    </row>
    <row r="99" spans="2:8" ht="24" thickBot="1" x14ac:dyDescent="0.3">
      <c r="B99" s="103" t="s">
        <v>19</v>
      </c>
      <c r="C99" s="104"/>
      <c r="D99" s="54">
        <v>762.99</v>
      </c>
      <c r="E99" s="65">
        <v>1.91</v>
      </c>
      <c r="F99" s="19" t="s">
        <v>25</v>
      </c>
      <c r="G99" s="27">
        <f t="shared" si="2"/>
        <v>1457.3108999999999</v>
      </c>
      <c r="H99" s="102"/>
    </row>
    <row r="100" spans="2:8" ht="24" thickBot="1" x14ac:dyDescent="0.3">
      <c r="B100" s="96" t="s">
        <v>27</v>
      </c>
      <c r="C100" s="97"/>
      <c r="D100" s="58">
        <v>1409.04</v>
      </c>
      <c r="E100" s="58">
        <v>0</v>
      </c>
      <c r="F100" s="23" t="s">
        <v>24</v>
      </c>
      <c r="G100" s="28">
        <f t="shared" si="2"/>
        <v>0</v>
      </c>
      <c r="H100" s="102"/>
    </row>
    <row r="101" spans="2:8" x14ac:dyDescent="0.25">
      <c r="B101" s="98" t="s">
        <v>32</v>
      </c>
      <c r="C101" s="99"/>
      <c r="D101" s="52">
        <v>5358.15</v>
      </c>
      <c r="E101" s="62">
        <v>5.5</v>
      </c>
      <c r="F101" s="18" t="s">
        <v>24</v>
      </c>
      <c r="G101" s="26">
        <f t="shared" si="2"/>
        <v>29469.824999999997</v>
      </c>
      <c r="H101" s="102"/>
    </row>
    <row r="102" spans="2:8" x14ac:dyDescent="0.25">
      <c r="B102" s="100" t="s">
        <v>26</v>
      </c>
      <c r="C102" s="101"/>
      <c r="D102" s="59">
        <v>246.53</v>
      </c>
      <c r="E102" s="59">
        <v>5.5</v>
      </c>
      <c r="F102" s="20" t="s">
        <v>24</v>
      </c>
      <c r="G102" s="29">
        <f t="shared" si="2"/>
        <v>1355.915</v>
      </c>
      <c r="H102" s="102"/>
    </row>
    <row r="103" spans="2:8" x14ac:dyDescent="0.25">
      <c r="B103" s="100" t="s">
        <v>28</v>
      </c>
      <c r="C103" s="101"/>
      <c r="D103" s="60">
        <v>4374.5</v>
      </c>
      <c r="E103" s="53">
        <v>0</v>
      </c>
      <c r="F103" s="20" t="s">
        <v>24</v>
      </c>
      <c r="G103" s="29">
        <f t="shared" si="2"/>
        <v>0</v>
      </c>
      <c r="H103" s="102"/>
    </row>
    <row r="104" spans="2:8" x14ac:dyDescent="0.25">
      <c r="B104" s="100" t="s">
        <v>29</v>
      </c>
      <c r="C104" s="101"/>
      <c r="D104" s="60">
        <v>1282.45</v>
      </c>
      <c r="E104" s="53">
        <v>0</v>
      </c>
      <c r="F104" s="20" t="s">
        <v>24</v>
      </c>
      <c r="G104" s="29">
        <f t="shared" si="2"/>
        <v>0</v>
      </c>
      <c r="H104" s="102"/>
    </row>
    <row r="105" spans="2:8" x14ac:dyDescent="0.25">
      <c r="B105" s="100" t="s">
        <v>31</v>
      </c>
      <c r="C105" s="101"/>
      <c r="D105" s="60">
        <v>1000.47</v>
      </c>
      <c r="E105" s="53">
        <v>0</v>
      </c>
      <c r="F105" s="20" t="s">
        <v>24</v>
      </c>
      <c r="G105" s="29">
        <f>D105*E105</f>
        <v>0</v>
      </c>
      <c r="H105" s="102"/>
    </row>
    <row r="106" spans="2:8" ht="24" thickBot="1" x14ac:dyDescent="0.3">
      <c r="B106" s="103" t="s">
        <v>30</v>
      </c>
      <c r="C106" s="104"/>
      <c r="D106" s="61">
        <v>718.61</v>
      </c>
      <c r="E106" s="61">
        <v>0</v>
      </c>
      <c r="F106" s="19" t="s">
        <v>24</v>
      </c>
      <c r="G106" s="30">
        <f>D106*E106</f>
        <v>0</v>
      </c>
      <c r="H106" s="102"/>
    </row>
    <row r="107" spans="2:8" x14ac:dyDescent="0.25">
      <c r="C107" s="3"/>
      <c r="D107" s="3"/>
      <c r="E107" s="4"/>
      <c r="F107" s="4"/>
      <c r="H107" s="41"/>
    </row>
    <row r="108" spans="2:8" ht="25.5" x14ac:dyDescent="0.25">
      <c r="C108" s="13" t="s">
        <v>14</v>
      </c>
      <c r="D108" s="6"/>
    </row>
    <row r="109" spans="2:8" ht="20.25" x14ac:dyDescent="0.25">
      <c r="C109" s="77" t="s">
        <v>6</v>
      </c>
      <c r="D109" s="67" t="s">
        <v>0</v>
      </c>
      <c r="E109" s="8">
        <f>IF(G97&gt;0, ROUND((G97+D90)/D90,2), 0)</f>
        <v>1.1000000000000001</v>
      </c>
      <c r="F109" s="8"/>
      <c r="G109" s="9"/>
      <c r="H109" s="7"/>
    </row>
    <row r="110" spans="2:8" x14ac:dyDescent="0.25">
      <c r="C110" s="77"/>
      <c r="D110" s="67" t="s">
        <v>1</v>
      </c>
      <c r="E110" s="8">
        <f>IF(SUM(G98:G99)&gt;0,ROUND((G98+G99+D90)/D90,2),0)</f>
        <v>1.18</v>
      </c>
      <c r="F110" s="8"/>
      <c r="G110" s="10"/>
      <c r="H110" s="42"/>
    </row>
    <row r="111" spans="2:8" x14ac:dyDescent="0.25">
      <c r="C111" s="77"/>
      <c r="D111" s="67" t="s">
        <v>2</v>
      </c>
      <c r="E111" s="8">
        <f>IF(G100&gt;0,ROUND((G100+D90)/D90,2),0)</f>
        <v>0</v>
      </c>
      <c r="F111" s="11"/>
      <c r="G111" s="10"/>
    </row>
    <row r="112" spans="2:8" x14ac:dyDescent="0.25">
      <c r="C112" s="77"/>
      <c r="D112" s="12" t="s">
        <v>3</v>
      </c>
      <c r="E112" s="31">
        <f>IF(SUM(G101:G106)&gt;0,ROUND((SUM(G101:G106)+D90)/D90,2),0)</f>
        <v>4.07</v>
      </c>
      <c r="F112" s="9"/>
      <c r="G112" s="10"/>
    </row>
    <row r="113" spans="2:8" ht="25.5" x14ac:dyDescent="0.25">
      <c r="D113" s="32" t="s">
        <v>4</v>
      </c>
      <c r="E113" s="33">
        <f>SUM(E109:E112)-IF(VALUE(COUNTIF(E109:E112,"&gt;0"))=4,3,0)-IF(VALUE(COUNTIF(E109:E112,"&gt;0"))=3,2,0)-IF(VALUE(COUNTIF(E109:E112,"&gt;0"))=2,1,0)</f>
        <v>4.3500000000000005</v>
      </c>
      <c r="F113" s="24"/>
    </row>
    <row r="114" spans="2:8" x14ac:dyDescent="0.25">
      <c r="E114" s="14"/>
    </row>
    <row r="115" spans="2:8" ht="25.5" x14ac:dyDescent="0.35">
      <c r="B115" s="21"/>
      <c r="C115" s="15" t="s">
        <v>23</v>
      </c>
      <c r="D115" s="78">
        <f>E113*D90</f>
        <v>43614.753000000004</v>
      </c>
      <c r="E115" s="78"/>
    </row>
    <row r="116" spans="2:8" ht="20.25" x14ac:dyDescent="0.3">
      <c r="C116" s="16" t="s">
        <v>8</v>
      </c>
      <c r="D116" s="79">
        <f>D115/D89</f>
        <v>55.844754161331629</v>
      </c>
      <c r="E116" s="79"/>
      <c r="G116" s="7"/>
      <c r="H116" s="43"/>
    </row>
    <row r="120" spans="2:8" ht="60.75" x14ac:dyDescent="0.8">
      <c r="B120" s="80" t="s">
        <v>86</v>
      </c>
      <c r="C120" s="80"/>
      <c r="D120" s="80"/>
      <c r="E120" s="80"/>
      <c r="F120" s="80"/>
      <c r="G120" s="80"/>
      <c r="H120" s="80"/>
    </row>
    <row r="121" spans="2:8" x14ac:dyDescent="0.25">
      <c r="B121" s="81" t="s">
        <v>35</v>
      </c>
      <c r="C121" s="81"/>
      <c r="D121" s="81"/>
      <c r="E121" s="81"/>
      <c r="F121" s="81"/>
      <c r="G121" s="81"/>
    </row>
    <row r="122" spans="2:8" x14ac:dyDescent="0.25">
      <c r="C122" s="66"/>
      <c r="G122" s="7"/>
    </row>
    <row r="123" spans="2:8" ht="25.5" x14ac:dyDescent="0.25">
      <c r="C123" s="13" t="s">
        <v>5</v>
      </c>
      <c r="D123" s="6"/>
    </row>
    <row r="124" spans="2:8" ht="20.25" x14ac:dyDescent="0.25">
      <c r="B124" s="9"/>
      <c r="C124" s="82" t="s">
        <v>15</v>
      </c>
      <c r="D124" s="85" t="s">
        <v>36</v>
      </c>
      <c r="E124" s="85"/>
      <c r="F124" s="85"/>
      <c r="G124" s="85"/>
      <c r="H124" s="38"/>
    </row>
    <row r="125" spans="2:8" ht="20.25" x14ac:dyDescent="0.25">
      <c r="B125" s="9"/>
      <c r="C125" s="83"/>
      <c r="D125" s="85" t="s">
        <v>72</v>
      </c>
      <c r="E125" s="85"/>
      <c r="F125" s="85"/>
      <c r="G125" s="85"/>
      <c r="H125" s="38"/>
    </row>
    <row r="126" spans="2:8" ht="20.25" x14ac:dyDescent="0.25">
      <c r="B126" s="9"/>
      <c r="C126" s="84"/>
      <c r="D126" s="85" t="s">
        <v>43</v>
      </c>
      <c r="E126" s="85"/>
      <c r="F126" s="85"/>
      <c r="G126" s="85"/>
      <c r="H126" s="38"/>
    </row>
    <row r="127" spans="2:8" x14ac:dyDescent="0.25">
      <c r="C127" s="34" t="s">
        <v>12</v>
      </c>
      <c r="D127" s="48">
        <v>9.9</v>
      </c>
      <c r="E127" s="44"/>
      <c r="F127" s="9"/>
    </row>
    <row r="128" spans="2:8" x14ac:dyDescent="0.25">
      <c r="C128" s="1" t="s">
        <v>9</v>
      </c>
      <c r="D128" s="49">
        <v>1111</v>
      </c>
      <c r="E128" s="86" t="s">
        <v>16</v>
      </c>
      <c r="F128" s="87"/>
      <c r="G128" s="90">
        <f>D129/D128</f>
        <v>22.03860486048605</v>
      </c>
    </row>
    <row r="129" spans="2:8" x14ac:dyDescent="0.25">
      <c r="C129" s="1" t="s">
        <v>10</v>
      </c>
      <c r="D129" s="49">
        <v>24484.89</v>
      </c>
      <c r="E129" s="88"/>
      <c r="F129" s="89"/>
      <c r="G129" s="91"/>
    </row>
    <row r="130" spans="2:8" x14ac:dyDescent="0.25">
      <c r="C130" s="36"/>
      <c r="D130" s="37"/>
      <c r="E130" s="45"/>
    </row>
    <row r="131" spans="2:8" x14ac:dyDescent="0.3">
      <c r="C131" s="35" t="s">
        <v>7</v>
      </c>
      <c r="D131" s="63" t="s">
        <v>44</v>
      </c>
    </row>
    <row r="132" spans="2:8" x14ac:dyDescent="0.3">
      <c r="C132" s="35" t="s">
        <v>11</v>
      </c>
      <c r="D132" s="50">
        <v>45</v>
      </c>
    </row>
    <row r="133" spans="2:8" x14ac:dyDescent="0.3">
      <c r="C133" s="35" t="s">
        <v>13</v>
      </c>
      <c r="D133" s="56" t="s">
        <v>33</v>
      </c>
      <c r="E133" s="39"/>
    </row>
    <row r="134" spans="2:8" ht="24" thickBot="1" x14ac:dyDescent="0.3">
      <c r="C134" s="40"/>
      <c r="D134" s="40"/>
    </row>
    <row r="135" spans="2:8" ht="48" thickBot="1" x14ac:dyDescent="0.3">
      <c r="B135" s="92" t="s">
        <v>17</v>
      </c>
      <c r="C135" s="93"/>
      <c r="D135" s="22" t="s">
        <v>20</v>
      </c>
      <c r="E135" s="94" t="s">
        <v>22</v>
      </c>
      <c r="F135" s="95"/>
      <c r="G135" s="2" t="s">
        <v>21</v>
      </c>
    </row>
    <row r="136" spans="2:8" ht="24" thickBot="1" x14ac:dyDescent="0.3">
      <c r="B136" s="105" t="s">
        <v>34</v>
      </c>
      <c r="C136" s="106"/>
      <c r="D136" s="57">
        <v>186.14</v>
      </c>
      <c r="E136" s="51">
        <v>9.9</v>
      </c>
      <c r="F136" s="17" t="s">
        <v>24</v>
      </c>
      <c r="G136" s="25">
        <f t="shared" ref="G136:G143" si="3">D136*E136</f>
        <v>1842.7859999999998</v>
      </c>
      <c r="H136" s="102"/>
    </row>
    <row r="137" spans="2:8" x14ac:dyDescent="0.25">
      <c r="B137" s="98" t="s">
        <v>18</v>
      </c>
      <c r="C137" s="99"/>
      <c r="D137" s="52">
        <v>189.45</v>
      </c>
      <c r="E137" s="64">
        <v>1.86</v>
      </c>
      <c r="F137" s="18" t="s">
        <v>25</v>
      </c>
      <c r="G137" s="26">
        <f t="shared" si="3"/>
        <v>352.37700000000001</v>
      </c>
      <c r="H137" s="102"/>
    </row>
    <row r="138" spans="2:8" ht="24" thickBot="1" x14ac:dyDescent="0.3">
      <c r="B138" s="103" t="s">
        <v>19</v>
      </c>
      <c r="C138" s="104"/>
      <c r="D138" s="54">
        <v>762.99</v>
      </c>
      <c r="E138" s="65">
        <v>1.86</v>
      </c>
      <c r="F138" s="19" t="s">
        <v>25</v>
      </c>
      <c r="G138" s="27">
        <f t="shared" si="3"/>
        <v>1419.1614000000002</v>
      </c>
      <c r="H138" s="102"/>
    </row>
    <row r="139" spans="2:8" ht="24" thickBot="1" x14ac:dyDescent="0.3">
      <c r="B139" s="96" t="s">
        <v>27</v>
      </c>
      <c r="C139" s="97"/>
      <c r="D139" s="58">
        <v>1409.04</v>
      </c>
      <c r="E139" s="58">
        <v>0</v>
      </c>
      <c r="F139" s="23" t="s">
        <v>24</v>
      </c>
      <c r="G139" s="28">
        <f t="shared" si="3"/>
        <v>0</v>
      </c>
      <c r="H139" s="102"/>
    </row>
    <row r="140" spans="2:8" x14ac:dyDescent="0.25">
      <c r="B140" s="98" t="s">
        <v>32</v>
      </c>
      <c r="C140" s="99"/>
      <c r="D140" s="52">
        <v>5358.15</v>
      </c>
      <c r="E140" s="62">
        <v>9.9</v>
      </c>
      <c r="F140" s="18" t="s">
        <v>24</v>
      </c>
      <c r="G140" s="26">
        <f t="shared" si="3"/>
        <v>53045.684999999998</v>
      </c>
      <c r="H140" s="102"/>
    </row>
    <row r="141" spans="2:8" x14ac:dyDescent="0.25">
      <c r="B141" s="100" t="s">
        <v>26</v>
      </c>
      <c r="C141" s="101"/>
      <c r="D141" s="59">
        <v>246.53</v>
      </c>
      <c r="E141" s="59">
        <v>9.9</v>
      </c>
      <c r="F141" s="20" t="s">
        <v>24</v>
      </c>
      <c r="G141" s="29">
        <f t="shared" si="3"/>
        <v>2440.6469999999999</v>
      </c>
      <c r="H141" s="102"/>
    </row>
    <row r="142" spans="2:8" x14ac:dyDescent="0.25">
      <c r="B142" s="100" t="s">
        <v>28</v>
      </c>
      <c r="C142" s="101"/>
      <c r="D142" s="60">
        <v>4374.5</v>
      </c>
      <c r="E142" s="53">
        <v>0</v>
      </c>
      <c r="F142" s="20" t="s">
        <v>24</v>
      </c>
      <c r="G142" s="29">
        <f t="shared" si="3"/>
        <v>0</v>
      </c>
      <c r="H142" s="102"/>
    </row>
    <row r="143" spans="2:8" x14ac:dyDescent="0.25">
      <c r="B143" s="100" t="s">
        <v>29</v>
      </c>
      <c r="C143" s="101"/>
      <c r="D143" s="60">
        <v>1282.45</v>
      </c>
      <c r="E143" s="53">
        <v>0</v>
      </c>
      <c r="F143" s="20" t="s">
        <v>24</v>
      </c>
      <c r="G143" s="29">
        <f t="shared" si="3"/>
        <v>0</v>
      </c>
      <c r="H143" s="102"/>
    </row>
    <row r="144" spans="2:8" x14ac:dyDescent="0.25">
      <c r="B144" s="100" t="s">
        <v>31</v>
      </c>
      <c r="C144" s="101"/>
      <c r="D144" s="60">
        <v>1000.47</v>
      </c>
      <c r="E144" s="53">
        <v>0</v>
      </c>
      <c r="F144" s="20" t="s">
        <v>24</v>
      </c>
      <c r="G144" s="29">
        <f>D144*E144</f>
        <v>0</v>
      </c>
      <c r="H144" s="102"/>
    </row>
    <row r="145" spans="2:8" ht="24" thickBot="1" x14ac:dyDescent="0.3">
      <c r="B145" s="103" t="s">
        <v>30</v>
      </c>
      <c r="C145" s="104"/>
      <c r="D145" s="61">
        <v>718.61</v>
      </c>
      <c r="E145" s="61">
        <v>0</v>
      </c>
      <c r="F145" s="19" t="s">
        <v>24</v>
      </c>
      <c r="G145" s="30">
        <f>D145*E145</f>
        <v>0</v>
      </c>
      <c r="H145" s="102"/>
    </row>
    <row r="146" spans="2:8" x14ac:dyDescent="0.25">
      <c r="C146" s="3"/>
      <c r="D146" s="3"/>
      <c r="E146" s="4"/>
      <c r="F146" s="4"/>
      <c r="H146" s="41"/>
    </row>
    <row r="147" spans="2:8" ht="25.5" x14ac:dyDescent="0.25">
      <c r="C147" s="13" t="s">
        <v>14</v>
      </c>
      <c r="D147" s="6"/>
    </row>
    <row r="148" spans="2:8" ht="20.25" x14ac:dyDescent="0.25">
      <c r="C148" s="77" t="s">
        <v>6</v>
      </c>
      <c r="D148" s="67" t="s">
        <v>0</v>
      </c>
      <c r="E148" s="8">
        <f>IF(G136&gt;0, ROUND((G136+D129)/D129,2), 0)</f>
        <v>1.08</v>
      </c>
      <c r="F148" s="8"/>
      <c r="G148" s="9"/>
      <c r="H148" s="7"/>
    </row>
    <row r="149" spans="2:8" x14ac:dyDescent="0.25">
      <c r="C149" s="77"/>
      <c r="D149" s="67" t="s">
        <v>1</v>
      </c>
      <c r="E149" s="8">
        <f>IF(SUM(G137:G138)&gt;0,ROUND((G137+G138+D129)/D129,2),0)</f>
        <v>1.07</v>
      </c>
      <c r="F149" s="8"/>
      <c r="G149" s="10"/>
      <c r="H149" s="42"/>
    </row>
    <row r="150" spans="2:8" x14ac:dyDescent="0.25">
      <c r="C150" s="77"/>
      <c r="D150" s="67" t="s">
        <v>2</v>
      </c>
      <c r="E150" s="8">
        <f>IF(G139&gt;0,ROUND((G139+D129)/D129,2),0)</f>
        <v>0</v>
      </c>
      <c r="F150" s="11"/>
      <c r="G150" s="10"/>
    </row>
    <row r="151" spans="2:8" x14ac:dyDescent="0.25">
      <c r="C151" s="77"/>
      <c r="D151" s="12" t="s">
        <v>3</v>
      </c>
      <c r="E151" s="31">
        <f>IF(SUM(G140:G145)&gt;0,ROUND((SUM(G140:G145)+D129)/D129,2),0)</f>
        <v>3.27</v>
      </c>
      <c r="F151" s="9"/>
      <c r="G151" s="10"/>
    </row>
    <row r="152" spans="2:8" ht="25.5" x14ac:dyDescent="0.25">
      <c r="D152" s="32" t="s">
        <v>4</v>
      </c>
      <c r="E152" s="33">
        <f>SUM(E148:E151)-IF(VALUE(COUNTIF(E148:E151,"&gt;0"))=4,3,0)-IF(VALUE(COUNTIF(E148:E151,"&gt;0"))=3,2,0)-IF(VALUE(COUNTIF(E148:E151,"&gt;0"))=2,1,0)</f>
        <v>3.42</v>
      </c>
      <c r="F152" s="24"/>
    </row>
    <row r="153" spans="2:8" x14ac:dyDescent="0.25">
      <c r="E153" s="14"/>
    </row>
    <row r="154" spans="2:8" ht="25.5" x14ac:dyDescent="0.35">
      <c r="B154" s="21"/>
      <c r="C154" s="15" t="s">
        <v>23</v>
      </c>
      <c r="D154" s="78">
        <f>E152*D129</f>
        <v>83738.323799999998</v>
      </c>
      <c r="E154" s="78"/>
    </row>
    <row r="155" spans="2:8" ht="20.25" x14ac:dyDescent="0.3">
      <c r="C155" s="16" t="s">
        <v>8</v>
      </c>
      <c r="D155" s="79">
        <f>D154/D128</f>
        <v>75.372028622862288</v>
      </c>
      <c r="E155" s="79"/>
      <c r="G155" s="7"/>
      <c r="H155" s="43"/>
    </row>
    <row r="158" spans="2:8" ht="60.75" x14ac:dyDescent="0.8">
      <c r="B158" s="80" t="s">
        <v>87</v>
      </c>
      <c r="C158" s="80"/>
      <c r="D158" s="80"/>
      <c r="E158" s="80"/>
      <c r="F158" s="80"/>
      <c r="G158" s="80"/>
      <c r="H158" s="80"/>
    </row>
    <row r="159" spans="2:8" x14ac:dyDescent="0.25">
      <c r="B159" s="81" t="s">
        <v>35</v>
      </c>
      <c r="C159" s="81"/>
      <c r="D159" s="81"/>
      <c r="E159" s="81"/>
      <c r="F159" s="81"/>
      <c r="G159" s="81"/>
    </row>
    <row r="160" spans="2:8" x14ac:dyDescent="0.25">
      <c r="C160" s="66"/>
      <c r="G160" s="7"/>
    </row>
    <row r="161" spans="2:8" ht="25.5" x14ac:dyDescent="0.25">
      <c r="C161" s="13" t="s">
        <v>5</v>
      </c>
      <c r="D161" s="6"/>
    </row>
    <row r="162" spans="2:8" ht="20.25" x14ac:dyDescent="0.25">
      <c r="B162" s="9"/>
      <c r="C162" s="82" t="s">
        <v>15</v>
      </c>
      <c r="D162" s="85" t="s">
        <v>36</v>
      </c>
      <c r="E162" s="85"/>
      <c r="F162" s="85"/>
      <c r="G162" s="85"/>
      <c r="H162" s="38"/>
    </row>
    <row r="163" spans="2:8" ht="20.25" x14ac:dyDescent="0.25">
      <c r="B163" s="9"/>
      <c r="C163" s="83"/>
      <c r="D163" s="85" t="s">
        <v>72</v>
      </c>
      <c r="E163" s="85"/>
      <c r="F163" s="85"/>
      <c r="G163" s="85"/>
      <c r="H163" s="38"/>
    </row>
    <row r="164" spans="2:8" ht="20.25" x14ac:dyDescent="0.25">
      <c r="B164" s="9"/>
      <c r="C164" s="84"/>
      <c r="D164" s="85" t="s">
        <v>45</v>
      </c>
      <c r="E164" s="85"/>
      <c r="F164" s="85"/>
      <c r="G164" s="85"/>
      <c r="H164" s="38"/>
    </row>
    <row r="165" spans="2:8" x14ac:dyDescent="0.25">
      <c r="C165" s="34" t="s">
        <v>12</v>
      </c>
      <c r="D165" s="48">
        <v>6.1</v>
      </c>
      <c r="E165" s="44"/>
      <c r="F165" s="9"/>
    </row>
    <row r="166" spans="2:8" x14ac:dyDescent="0.25">
      <c r="C166" s="1" t="s">
        <v>9</v>
      </c>
      <c r="D166" s="49">
        <v>711</v>
      </c>
      <c r="E166" s="86" t="s">
        <v>16</v>
      </c>
      <c r="F166" s="87"/>
      <c r="G166" s="90">
        <f>D167/D166</f>
        <v>34.488720112517584</v>
      </c>
    </row>
    <row r="167" spans="2:8" x14ac:dyDescent="0.25">
      <c r="C167" s="1" t="s">
        <v>10</v>
      </c>
      <c r="D167" s="49">
        <v>24521.48</v>
      </c>
      <c r="E167" s="88"/>
      <c r="F167" s="89"/>
      <c r="G167" s="91"/>
    </row>
    <row r="168" spans="2:8" x14ac:dyDescent="0.25">
      <c r="C168" s="36"/>
      <c r="D168" s="37"/>
      <c r="E168" s="45"/>
    </row>
    <row r="169" spans="2:8" x14ac:dyDescent="0.3">
      <c r="C169" s="35" t="s">
        <v>7</v>
      </c>
      <c r="D169" s="63" t="s">
        <v>81</v>
      </c>
    </row>
    <row r="170" spans="2:8" x14ac:dyDescent="0.3">
      <c r="C170" s="35" t="s">
        <v>11</v>
      </c>
      <c r="D170" s="50">
        <v>45</v>
      </c>
    </row>
    <row r="171" spans="2:8" x14ac:dyDescent="0.3">
      <c r="C171" s="35" t="s">
        <v>13</v>
      </c>
      <c r="D171" s="56" t="s">
        <v>33</v>
      </c>
      <c r="E171" s="39"/>
    </row>
    <row r="172" spans="2:8" ht="24" thickBot="1" x14ac:dyDescent="0.3">
      <c r="C172" s="40"/>
      <c r="D172" s="40"/>
    </row>
    <row r="173" spans="2:8" ht="48" thickBot="1" x14ac:dyDescent="0.3">
      <c r="B173" s="92" t="s">
        <v>17</v>
      </c>
      <c r="C173" s="93"/>
      <c r="D173" s="22" t="s">
        <v>20</v>
      </c>
      <c r="E173" s="94" t="s">
        <v>22</v>
      </c>
      <c r="F173" s="95"/>
      <c r="G173" s="2" t="s">
        <v>21</v>
      </c>
    </row>
    <row r="174" spans="2:8" ht="24" thickBot="1" x14ac:dyDescent="0.3">
      <c r="B174" s="105" t="s">
        <v>34</v>
      </c>
      <c r="C174" s="106"/>
      <c r="D174" s="57">
        <v>186.14</v>
      </c>
      <c r="E174" s="51">
        <v>6.1</v>
      </c>
      <c r="F174" s="17" t="s">
        <v>24</v>
      </c>
      <c r="G174" s="25">
        <f t="shared" ref="G174:G181" si="4">D174*E174</f>
        <v>1135.454</v>
      </c>
      <c r="H174" s="102"/>
    </row>
    <row r="175" spans="2:8" x14ac:dyDescent="0.25">
      <c r="B175" s="98" t="s">
        <v>18</v>
      </c>
      <c r="C175" s="99"/>
      <c r="D175" s="52">
        <v>189.45</v>
      </c>
      <c r="E175" s="62">
        <v>0.7</v>
      </c>
      <c r="F175" s="18" t="s">
        <v>25</v>
      </c>
      <c r="G175" s="26">
        <f t="shared" si="4"/>
        <v>132.61499999999998</v>
      </c>
      <c r="H175" s="102"/>
    </row>
    <row r="176" spans="2:8" ht="24" thickBot="1" x14ac:dyDescent="0.3">
      <c r="B176" s="103" t="s">
        <v>19</v>
      </c>
      <c r="C176" s="104"/>
      <c r="D176" s="54">
        <v>762.99</v>
      </c>
      <c r="E176" s="61">
        <v>0.7</v>
      </c>
      <c r="F176" s="19" t="s">
        <v>25</v>
      </c>
      <c r="G176" s="27">
        <f t="shared" si="4"/>
        <v>534.09299999999996</v>
      </c>
      <c r="H176" s="102"/>
    </row>
    <row r="177" spans="2:8" ht="24" thickBot="1" x14ac:dyDescent="0.3">
      <c r="B177" s="96" t="s">
        <v>27</v>
      </c>
      <c r="C177" s="97"/>
      <c r="D177" s="58">
        <v>1409.04</v>
      </c>
      <c r="E177" s="58">
        <v>0</v>
      </c>
      <c r="F177" s="23" t="s">
        <v>24</v>
      </c>
      <c r="G177" s="28">
        <f t="shared" si="4"/>
        <v>0</v>
      </c>
      <c r="H177" s="102"/>
    </row>
    <row r="178" spans="2:8" x14ac:dyDescent="0.25">
      <c r="B178" s="98" t="s">
        <v>32</v>
      </c>
      <c r="C178" s="99"/>
      <c r="D178" s="52">
        <v>5358.15</v>
      </c>
      <c r="E178" s="62">
        <v>6.1</v>
      </c>
      <c r="F178" s="18" t="s">
        <v>24</v>
      </c>
      <c r="G178" s="26">
        <f t="shared" si="4"/>
        <v>32684.714999999997</v>
      </c>
      <c r="H178" s="102"/>
    </row>
    <row r="179" spans="2:8" x14ac:dyDescent="0.25">
      <c r="B179" s="100" t="s">
        <v>26</v>
      </c>
      <c r="C179" s="101"/>
      <c r="D179" s="59">
        <v>246.53</v>
      </c>
      <c r="E179" s="59">
        <v>6.1</v>
      </c>
      <c r="F179" s="20" t="s">
        <v>24</v>
      </c>
      <c r="G179" s="29">
        <f t="shared" si="4"/>
        <v>1503.8329999999999</v>
      </c>
      <c r="H179" s="102"/>
    </row>
    <row r="180" spans="2:8" x14ac:dyDescent="0.25">
      <c r="B180" s="100" t="s">
        <v>28</v>
      </c>
      <c r="C180" s="101"/>
      <c r="D180" s="60">
        <v>4374.5</v>
      </c>
      <c r="E180" s="53">
        <v>0</v>
      </c>
      <c r="F180" s="20" t="s">
        <v>24</v>
      </c>
      <c r="G180" s="29">
        <f t="shared" si="4"/>
        <v>0</v>
      </c>
      <c r="H180" s="102"/>
    </row>
    <row r="181" spans="2:8" x14ac:dyDescent="0.25">
      <c r="B181" s="100" t="s">
        <v>29</v>
      </c>
      <c r="C181" s="101"/>
      <c r="D181" s="60">
        <v>1282.45</v>
      </c>
      <c r="E181" s="53">
        <v>0</v>
      </c>
      <c r="F181" s="20" t="s">
        <v>24</v>
      </c>
      <c r="G181" s="29">
        <f t="shared" si="4"/>
        <v>0</v>
      </c>
      <c r="H181" s="102"/>
    </row>
    <row r="182" spans="2:8" x14ac:dyDescent="0.25">
      <c r="B182" s="100" t="s">
        <v>31</v>
      </c>
      <c r="C182" s="101"/>
      <c r="D182" s="60">
        <v>1000.47</v>
      </c>
      <c r="E182" s="53">
        <v>0</v>
      </c>
      <c r="F182" s="20" t="s">
        <v>24</v>
      </c>
      <c r="G182" s="29">
        <f>D182*E182</f>
        <v>0</v>
      </c>
      <c r="H182" s="102"/>
    </row>
    <row r="183" spans="2:8" ht="24" thickBot="1" x14ac:dyDescent="0.3">
      <c r="B183" s="103" t="s">
        <v>30</v>
      </c>
      <c r="C183" s="104"/>
      <c r="D183" s="61">
        <v>718.61</v>
      </c>
      <c r="E183" s="61">
        <v>0</v>
      </c>
      <c r="F183" s="19" t="s">
        <v>24</v>
      </c>
      <c r="G183" s="30">
        <f>D183*E183</f>
        <v>0</v>
      </c>
      <c r="H183" s="102"/>
    </row>
    <row r="184" spans="2:8" x14ac:dyDescent="0.25">
      <c r="C184" s="3"/>
      <c r="D184" s="3"/>
      <c r="E184" s="4"/>
      <c r="F184" s="4"/>
      <c r="H184" s="41"/>
    </row>
    <row r="185" spans="2:8" ht="25.5" x14ac:dyDescent="0.25">
      <c r="C185" s="13" t="s">
        <v>14</v>
      </c>
      <c r="D185" s="6"/>
    </row>
    <row r="186" spans="2:8" ht="20.25" x14ac:dyDescent="0.25">
      <c r="C186" s="77" t="s">
        <v>6</v>
      </c>
      <c r="D186" s="67" t="s">
        <v>0</v>
      </c>
      <c r="E186" s="8">
        <f>IF(G174&gt;0, ROUND((G174+D167)/D167,2), 0)</f>
        <v>1.05</v>
      </c>
      <c r="F186" s="8"/>
      <c r="G186" s="9"/>
      <c r="H186" s="7"/>
    </row>
    <row r="187" spans="2:8" x14ac:dyDescent="0.25">
      <c r="C187" s="77"/>
      <c r="D187" s="67" t="s">
        <v>1</v>
      </c>
      <c r="E187" s="8">
        <f>IF(SUM(G175:G176)&gt;0,ROUND((G175+G176+D167)/D167,2),0)</f>
        <v>1.03</v>
      </c>
      <c r="F187" s="8"/>
      <c r="G187" s="10"/>
      <c r="H187" s="42"/>
    </row>
    <row r="188" spans="2:8" x14ac:dyDescent="0.25">
      <c r="C188" s="77"/>
      <c r="D188" s="67" t="s">
        <v>2</v>
      </c>
      <c r="E188" s="8">
        <f>IF(G177&gt;0,ROUND((G177+D167)/D167,2),0)</f>
        <v>0</v>
      </c>
      <c r="F188" s="11"/>
      <c r="G188" s="10"/>
    </row>
    <row r="189" spans="2:8" x14ac:dyDescent="0.25">
      <c r="C189" s="77"/>
      <c r="D189" s="12" t="s">
        <v>3</v>
      </c>
      <c r="E189" s="31">
        <f>IF(SUM(G178:G183)&gt;0,ROUND((SUM(G178:G183)+D167)/D167,2),0)</f>
        <v>2.39</v>
      </c>
      <c r="F189" s="9"/>
      <c r="G189" s="10"/>
    </row>
    <row r="190" spans="2:8" ht="25.5" x14ac:dyDescent="0.25">
      <c r="D190" s="32" t="s">
        <v>4</v>
      </c>
      <c r="E190" s="33">
        <f>SUM(E186:E189)-IF(VALUE(COUNTIF(E186:E189,"&gt;0"))=4,3,0)-IF(VALUE(COUNTIF(E186:E189,"&gt;0"))=3,2,0)-IF(VALUE(COUNTIF(E186:E189,"&gt;0"))=2,1,0)</f>
        <v>2.4700000000000006</v>
      </c>
      <c r="F190" s="24"/>
    </row>
    <row r="191" spans="2:8" x14ac:dyDescent="0.25">
      <c r="E191" s="14"/>
    </row>
    <row r="192" spans="2:8" ht="25.5" x14ac:dyDescent="0.35">
      <c r="B192" s="21"/>
      <c r="C192" s="15" t="s">
        <v>23</v>
      </c>
      <c r="D192" s="78">
        <f>E190*D167</f>
        <v>60568.055600000014</v>
      </c>
      <c r="E192" s="78"/>
    </row>
    <row r="193" spans="2:8" ht="20.25" x14ac:dyDescent="0.3">
      <c r="C193" s="16" t="s">
        <v>8</v>
      </c>
      <c r="D193" s="79">
        <f>D192/D166</f>
        <v>85.187138677918441</v>
      </c>
      <c r="E193" s="79"/>
      <c r="G193" s="7"/>
      <c r="H193" s="43"/>
    </row>
    <row r="197" spans="2:8" ht="60.75" x14ac:dyDescent="0.8">
      <c r="B197" s="80" t="s">
        <v>88</v>
      </c>
      <c r="C197" s="80"/>
      <c r="D197" s="80"/>
      <c r="E197" s="80"/>
      <c r="F197" s="80"/>
      <c r="G197" s="80"/>
      <c r="H197" s="80"/>
    </row>
    <row r="198" spans="2:8" x14ac:dyDescent="0.25">
      <c r="B198" s="81" t="s">
        <v>35</v>
      </c>
      <c r="C198" s="81"/>
      <c r="D198" s="81"/>
      <c r="E198" s="81"/>
      <c r="F198" s="81"/>
      <c r="G198" s="81"/>
    </row>
    <row r="199" spans="2:8" x14ac:dyDescent="0.25">
      <c r="C199" s="66"/>
      <c r="G199" s="7"/>
    </row>
    <row r="200" spans="2:8" ht="25.5" x14ac:dyDescent="0.25">
      <c r="C200" s="13" t="s">
        <v>5</v>
      </c>
      <c r="D200" s="6"/>
    </row>
    <row r="201" spans="2:8" ht="20.25" x14ac:dyDescent="0.25">
      <c r="B201" s="9"/>
      <c r="C201" s="82" t="s">
        <v>15</v>
      </c>
      <c r="D201" s="85" t="s">
        <v>36</v>
      </c>
      <c r="E201" s="85"/>
      <c r="F201" s="85"/>
      <c r="G201" s="85"/>
      <c r="H201" s="38"/>
    </row>
    <row r="202" spans="2:8" ht="20.25" x14ac:dyDescent="0.25">
      <c r="B202" s="9"/>
      <c r="C202" s="83"/>
      <c r="D202" s="85" t="s">
        <v>72</v>
      </c>
      <c r="E202" s="85"/>
      <c r="F202" s="85"/>
      <c r="G202" s="85"/>
      <c r="H202" s="38"/>
    </row>
    <row r="203" spans="2:8" ht="20.25" x14ac:dyDescent="0.25">
      <c r="B203" s="9"/>
      <c r="C203" s="84"/>
      <c r="D203" s="85" t="s">
        <v>46</v>
      </c>
      <c r="E203" s="85"/>
      <c r="F203" s="85"/>
      <c r="G203" s="85"/>
      <c r="H203" s="38"/>
    </row>
    <row r="204" spans="2:8" x14ac:dyDescent="0.25">
      <c r="C204" s="34" t="s">
        <v>12</v>
      </c>
      <c r="D204" s="48">
        <v>9.1</v>
      </c>
      <c r="E204" s="44"/>
      <c r="F204" s="9"/>
    </row>
    <row r="205" spans="2:8" x14ac:dyDescent="0.25">
      <c r="C205" s="1" t="s">
        <v>9</v>
      </c>
      <c r="D205" s="49">
        <v>650</v>
      </c>
      <c r="E205" s="86" t="s">
        <v>16</v>
      </c>
      <c r="F205" s="87"/>
      <c r="G205" s="90">
        <f>D206/D205</f>
        <v>19.214923076923078</v>
      </c>
    </row>
    <row r="206" spans="2:8" x14ac:dyDescent="0.25">
      <c r="C206" s="1" t="s">
        <v>10</v>
      </c>
      <c r="D206" s="49">
        <v>12489.7</v>
      </c>
      <c r="E206" s="88"/>
      <c r="F206" s="89"/>
      <c r="G206" s="91"/>
    </row>
    <row r="207" spans="2:8" x14ac:dyDescent="0.25">
      <c r="C207" s="36"/>
      <c r="D207" s="37"/>
      <c r="E207" s="45"/>
    </row>
    <row r="208" spans="2:8" x14ac:dyDescent="0.3">
      <c r="C208" s="35" t="s">
        <v>7</v>
      </c>
      <c r="D208" s="63" t="s">
        <v>42</v>
      </c>
    </row>
    <row r="209" spans="2:8" x14ac:dyDescent="0.3">
      <c r="C209" s="35" t="s">
        <v>11</v>
      </c>
      <c r="D209" s="50">
        <v>70</v>
      </c>
    </row>
    <row r="210" spans="2:8" x14ac:dyDescent="0.3">
      <c r="C210" s="35" t="s">
        <v>13</v>
      </c>
      <c r="D210" s="56" t="s">
        <v>33</v>
      </c>
      <c r="E210" s="39"/>
    </row>
    <row r="211" spans="2:8" ht="24" thickBot="1" x14ac:dyDescent="0.3">
      <c r="C211" s="40"/>
      <c r="D211" s="40"/>
    </row>
    <row r="212" spans="2:8" ht="48" thickBot="1" x14ac:dyDescent="0.3">
      <c r="B212" s="92" t="s">
        <v>17</v>
      </c>
      <c r="C212" s="93"/>
      <c r="D212" s="22" t="s">
        <v>20</v>
      </c>
      <c r="E212" s="94" t="s">
        <v>22</v>
      </c>
      <c r="F212" s="95"/>
      <c r="G212" s="2" t="s">
        <v>21</v>
      </c>
    </row>
    <row r="213" spans="2:8" ht="24" thickBot="1" x14ac:dyDescent="0.3">
      <c r="B213" s="105" t="s">
        <v>34</v>
      </c>
      <c r="C213" s="106"/>
      <c r="D213" s="57">
        <v>186.14</v>
      </c>
      <c r="E213" s="51">
        <v>9.1</v>
      </c>
      <c r="F213" s="17" t="s">
        <v>24</v>
      </c>
      <c r="G213" s="25">
        <f t="shared" ref="G213:G220" si="5">D213*E213</f>
        <v>1693.8739999999998</v>
      </c>
      <c r="H213" s="102"/>
    </row>
    <row r="214" spans="2:8" x14ac:dyDescent="0.25">
      <c r="B214" s="98" t="s">
        <v>18</v>
      </c>
      <c r="C214" s="99"/>
      <c r="D214" s="52">
        <v>189.45</v>
      </c>
      <c r="E214" s="64">
        <v>1.18</v>
      </c>
      <c r="F214" s="18" t="s">
        <v>25</v>
      </c>
      <c r="G214" s="26">
        <f t="shared" si="5"/>
        <v>223.55099999999999</v>
      </c>
      <c r="H214" s="102"/>
    </row>
    <row r="215" spans="2:8" ht="24" thickBot="1" x14ac:dyDescent="0.3">
      <c r="B215" s="103" t="s">
        <v>19</v>
      </c>
      <c r="C215" s="104"/>
      <c r="D215" s="54">
        <v>762.99</v>
      </c>
      <c r="E215" s="65">
        <v>1.18</v>
      </c>
      <c r="F215" s="19" t="s">
        <v>25</v>
      </c>
      <c r="G215" s="27">
        <f t="shared" si="5"/>
        <v>900.32819999999992</v>
      </c>
      <c r="H215" s="102"/>
    </row>
    <row r="216" spans="2:8" ht="24" thickBot="1" x14ac:dyDescent="0.3">
      <c r="B216" s="96" t="s">
        <v>27</v>
      </c>
      <c r="C216" s="97"/>
      <c r="D216" s="58">
        <v>1409.04</v>
      </c>
      <c r="E216" s="58">
        <v>0</v>
      </c>
      <c r="F216" s="23" t="s">
        <v>24</v>
      </c>
      <c r="G216" s="28">
        <f t="shared" si="5"/>
        <v>0</v>
      </c>
      <c r="H216" s="102"/>
    </row>
    <row r="217" spans="2:8" x14ac:dyDescent="0.25">
      <c r="B217" s="98" t="s">
        <v>32</v>
      </c>
      <c r="C217" s="99"/>
      <c r="D217" s="52">
        <v>5358.15</v>
      </c>
      <c r="E217" s="62">
        <v>9.1</v>
      </c>
      <c r="F217" s="18" t="s">
        <v>24</v>
      </c>
      <c r="G217" s="26">
        <f t="shared" si="5"/>
        <v>48759.164999999994</v>
      </c>
      <c r="H217" s="102"/>
    </row>
    <row r="218" spans="2:8" x14ac:dyDescent="0.25">
      <c r="B218" s="100" t="s">
        <v>26</v>
      </c>
      <c r="C218" s="101"/>
      <c r="D218" s="59">
        <v>246.53</v>
      </c>
      <c r="E218" s="59">
        <v>9.1</v>
      </c>
      <c r="F218" s="20" t="s">
        <v>24</v>
      </c>
      <c r="G218" s="29">
        <f t="shared" si="5"/>
        <v>2243.4229999999998</v>
      </c>
      <c r="H218" s="102"/>
    </row>
    <row r="219" spans="2:8" x14ac:dyDescent="0.25">
      <c r="B219" s="100" t="s">
        <v>28</v>
      </c>
      <c r="C219" s="101"/>
      <c r="D219" s="60">
        <v>4374.5</v>
      </c>
      <c r="E219" s="53">
        <v>0</v>
      </c>
      <c r="F219" s="20" t="s">
        <v>24</v>
      </c>
      <c r="G219" s="29">
        <f t="shared" si="5"/>
        <v>0</v>
      </c>
      <c r="H219" s="102"/>
    </row>
    <row r="220" spans="2:8" x14ac:dyDescent="0.25">
      <c r="B220" s="100" t="s">
        <v>29</v>
      </c>
      <c r="C220" s="101"/>
      <c r="D220" s="60">
        <v>1282.45</v>
      </c>
      <c r="E220" s="53">
        <v>0</v>
      </c>
      <c r="F220" s="20" t="s">
        <v>24</v>
      </c>
      <c r="G220" s="29">
        <f t="shared" si="5"/>
        <v>0</v>
      </c>
      <c r="H220" s="102"/>
    </row>
    <row r="221" spans="2:8" x14ac:dyDescent="0.25">
      <c r="B221" s="100" t="s">
        <v>31</v>
      </c>
      <c r="C221" s="101"/>
      <c r="D221" s="60">
        <v>1000.47</v>
      </c>
      <c r="E221" s="53">
        <v>0</v>
      </c>
      <c r="F221" s="20" t="s">
        <v>24</v>
      </c>
      <c r="G221" s="29">
        <f>D221*E221</f>
        <v>0</v>
      </c>
      <c r="H221" s="102"/>
    </row>
    <row r="222" spans="2:8" ht="24" thickBot="1" x14ac:dyDescent="0.3">
      <c r="B222" s="103" t="s">
        <v>30</v>
      </c>
      <c r="C222" s="104"/>
      <c r="D222" s="61">
        <v>718.61</v>
      </c>
      <c r="E222" s="61">
        <v>0</v>
      </c>
      <c r="F222" s="19" t="s">
        <v>24</v>
      </c>
      <c r="G222" s="30">
        <f>D222*E222</f>
        <v>0</v>
      </c>
      <c r="H222" s="102"/>
    </row>
    <row r="223" spans="2:8" x14ac:dyDescent="0.25">
      <c r="C223" s="3"/>
      <c r="D223" s="3"/>
      <c r="E223" s="4"/>
      <c r="F223" s="4"/>
      <c r="H223" s="41"/>
    </row>
    <row r="224" spans="2:8" ht="25.5" x14ac:dyDescent="0.25">
      <c r="C224" s="13" t="s">
        <v>14</v>
      </c>
      <c r="D224" s="6"/>
    </row>
    <row r="225" spans="2:8" ht="20.25" x14ac:dyDescent="0.25">
      <c r="C225" s="77" t="s">
        <v>6</v>
      </c>
      <c r="D225" s="67" t="s">
        <v>0</v>
      </c>
      <c r="E225" s="8">
        <f>IF(G213&gt;0, ROUND((G213+D206)/D206,2), 0)</f>
        <v>1.1399999999999999</v>
      </c>
      <c r="F225" s="8"/>
      <c r="G225" s="9"/>
      <c r="H225" s="7"/>
    </row>
    <row r="226" spans="2:8" x14ac:dyDescent="0.25">
      <c r="C226" s="77"/>
      <c r="D226" s="67" t="s">
        <v>1</v>
      </c>
      <c r="E226" s="8">
        <f>IF(SUM(G214:G215)&gt;0,ROUND((G214+G215+D206)/D206,2),0)</f>
        <v>1.0900000000000001</v>
      </c>
      <c r="F226" s="8"/>
      <c r="G226" s="10"/>
      <c r="H226" s="42"/>
    </row>
    <row r="227" spans="2:8" x14ac:dyDescent="0.25">
      <c r="C227" s="77"/>
      <c r="D227" s="67" t="s">
        <v>2</v>
      </c>
      <c r="E227" s="8">
        <f>IF(G216&gt;0,ROUND((G216+D206)/D206,2),0)</f>
        <v>0</v>
      </c>
      <c r="F227" s="11"/>
      <c r="G227" s="10"/>
    </row>
    <row r="228" spans="2:8" x14ac:dyDescent="0.25">
      <c r="C228" s="77"/>
      <c r="D228" s="12" t="s">
        <v>3</v>
      </c>
      <c r="E228" s="31">
        <f>IF(SUM(G217:G222)&gt;0,ROUND((SUM(G217:G222)+D206)/D206,2),0)</f>
        <v>5.08</v>
      </c>
      <c r="F228" s="9"/>
      <c r="G228" s="10"/>
    </row>
    <row r="229" spans="2:8" ht="25.5" x14ac:dyDescent="0.25">
      <c r="D229" s="32" t="s">
        <v>4</v>
      </c>
      <c r="E229" s="33">
        <f>SUM(E225:E228)-IF(VALUE(COUNTIF(E225:E228,"&gt;0"))=4,3,0)-IF(VALUE(COUNTIF(E225:E228,"&gt;0"))=3,2,0)-IF(VALUE(COUNTIF(E225:E228,"&gt;0"))=2,1,0)</f>
        <v>5.3100000000000005</v>
      </c>
      <c r="F229" s="24"/>
    </row>
    <row r="230" spans="2:8" x14ac:dyDescent="0.25">
      <c r="E230" s="14"/>
    </row>
    <row r="231" spans="2:8" ht="25.5" x14ac:dyDescent="0.35">
      <c r="B231" s="21"/>
      <c r="C231" s="15" t="s">
        <v>23</v>
      </c>
      <c r="D231" s="78">
        <f>E229*D206</f>
        <v>66320.307000000015</v>
      </c>
      <c r="E231" s="78"/>
    </row>
    <row r="232" spans="2:8" ht="20.25" x14ac:dyDescent="0.3">
      <c r="C232" s="16" t="s">
        <v>8</v>
      </c>
      <c r="D232" s="79">
        <f>D231/D205</f>
        <v>102.03124153846156</v>
      </c>
      <c r="E232" s="79"/>
      <c r="G232" s="7"/>
      <c r="H232" s="43"/>
    </row>
    <row r="236" spans="2:8" ht="60.75" x14ac:dyDescent="0.8">
      <c r="B236" s="80" t="s">
        <v>89</v>
      </c>
      <c r="C236" s="80"/>
      <c r="D236" s="80"/>
      <c r="E236" s="80"/>
      <c r="F236" s="80"/>
      <c r="G236" s="80"/>
      <c r="H236" s="80"/>
    </row>
    <row r="237" spans="2:8" x14ac:dyDescent="0.25">
      <c r="B237" s="81" t="s">
        <v>35</v>
      </c>
      <c r="C237" s="81"/>
      <c r="D237" s="81"/>
      <c r="E237" s="81"/>
      <c r="F237" s="81"/>
      <c r="G237" s="81"/>
    </row>
    <row r="238" spans="2:8" x14ac:dyDescent="0.25">
      <c r="C238" s="66"/>
      <c r="G238" s="7"/>
    </row>
    <row r="239" spans="2:8" ht="25.5" x14ac:dyDescent="0.25">
      <c r="C239" s="13" t="s">
        <v>5</v>
      </c>
      <c r="D239" s="6"/>
    </row>
    <row r="240" spans="2:8" ht="20.25" x14ac:dyDescent="0.25">
      <c r="B240" s="9"/>
      <c r="C240" s="82" t="s">
        <v>15</v>
      </c>
      <c r="D240" s="85" t="s">
        <v>36</v>
      </c>
      <c r="E240" s="85"/>
      <c r="F240" s="85"/>
      <c r="G240" s="85"/>
      <c r="H240" s="38"/>
    </row>
    <row r="241" spans="2:8" ht="20.25" x14ac:dyDescent="0.25">
      <c r="B241" s="9"/>
      <c r="C241" s="83"/>
      <c r="D241" s="85" t="s">
        <v>72</v>
      </c>
      <c r="E241" s="85"/>
      <c r="F241" s="85"/>
      <c r="G241" s="85"/>
      <c r="H241" s="38"/>
    </row>
    <row r="242" spans="2:8" ht="20.25" x14ac:dyDescent="0.25">
      <c r="B242" s="9"/>
      <c r="C242" s="84"/>
      <c r="D242" s="85" t="s">
        <v>47</v>
      </c>
      <c r="E242" s="85"/>
      <c r="F242" s="85"/>
      <c r="G242" s="85"/>
      <c r="H242" s="38"/>
    </row>
    <row r="243" spans="2:8" x14ac:dyDescent="0.25">
      <c r="C243" s="34" t="s">
        <v>12</v>
      </c>
      <c r="D243" s="48">
        <v>9.9</v>
      </c>
      <c r="E243" s="44"/>
      <c r="F243" s="9"/>
    </row>
    <row r="244" spans="2:8" x14ac:dyDescent="0.25">
      <c r="C244" s="1" t="s">
        <v>9</v>
      </c>
      <c r="D244" s="49">
        <v>1010</v>
      </c>
      <c r="E244" s="86" t="s">
        <v>16</v>
      </c>
      <c r="F244" s="87"/>
      <c r="G244" s="90">
        <f>D245/D244</f>
        <v>35.979326732673272</v>
      </c>
    </row>
    <row r="245" spans="2:8" x14ac:dyDescent="0.25">
      <c r="C245" s="1" t="s">
        <v>10</v>
      </c>
      <c r="D245" s="49">
        <v>36339.120000000003</v>
      </c>
      <c r="E245" s="88"/>
      <c r="F245" s="89"/>
      <c r="G245" s="91"/>
    </row>
    <row r="246" spans="2:8" x14ac:dyDescent="0.25">
      <c r="C246" s="36"/>
      <c r="D246" s="37"/>
      <c r="E246" s="45"/>
    </row>
    <row r="247" spans="2:8" x14ac:dyDescent="0.3">
      <c r="C247" s="35" t="s">
        <v>7</v>
      </c>
      <c r="D247" s="63" t="s">
        <v>48</v>
      </c>
    </row>
    <row r="248" spans="2:8" x14ac:dyDescent="0.3">
      <c r="C248" s="35" t="s">
        <v>11</v>
      </c>
      <c r="D248" s="50">
        <v>70</v>
      </c>
    </row>
    <row r="249" spans="2:8" x14ac:dyDescent="0.3">
      <c r="C249" s="35" t="s">
        <v>13</v>
      </c>
      <c r="D249" s="56" t="s">
        <v>33</v>
      </c>
      <c r="E249" s="39"/>
    </row>
    <row r="250" spans="2:8" ht="24" thickBot="1" x14ac:dyDescent="0.3">
      <c r="C250" s="40"/>
      <c r="D250" s="40"/>
    </row>
    <row r="251" spans="2:8" ht="48" thickBot="1" x14ac:dyDescent="0.3">
      <c r="B251" s="92" t="s">
        <v>17</v>
      </c>
      <c r="C251" s="93"/>
      <c r="D251" s="22" t="s">
        <v>20</v>
      </c>
      <c r="E251" s="94" t="s">
        <v>22</v>
      </c>
      <c r="F251" s="95"/>
      <c r="G251" s="2" t="s">
        <v>21</v>
      </c>
    </row>
    <row r="252" spans="2:8" ht="24" thickBot="1" x14ac:dyDescent="0.3">
      <c r="B252" s="105" t="s">
        <v>34</v>
      </c>
      <c r="C252" s="106"/>
      <c r="D252" s="57">
        <v>186.14</v>
      </c>
      <c r="E252" s="51">
        <v>9.9</v>
      </c>
      <c r="F252" s="17" t="s">
        <v>24</v>
      </c>
      <c r="G252" s="25">
        <f t="shared" ref="G252:G259" si="6">D252*E252</f>
        <v>1842.7859999999998</v>
      </c>
      <c r="H252" s="102"/>
    </row>
    <row r="253" spans="2:8" x14ac:dyDescent="0.25">
      <c r="B253" s="98" t="s">
        <v>18</v>
      </c>
      <c r="C253" s="99"/>
      <c r="D253" s="52">
        <v>189.45</v>
      </c>
      <c r="E253" s="64">
        <v>1.91</v>
      </c>
      <c r="F253" s="18" t="s">
        <v>25</v>
      </c>
      <c r="G253" s="26">
        <f t="shared" si="6"/>
        <v>361.84949999999998</v>
      </c>
      <c r="H253" s="102"/>
    </row>
    <row r="254" spans="2:8" ht="24" thickBot="1" x14ac:dyDescent="0.3">
      <c r="B254" s="103" t="s">
        <v>19</v>
      </c>
      <c r="C254" s="104"/>
      <c r="D254" s="54">
        <v>762.99</v>
      </c>
      <c r="E254" s="65">
        <v>1.91</v>
      </c>
      <c r="F254" s="19" t="s">
        <v>25</v>
      </c>
      <c r="G254" s="27">
        <f t="shared" si="6"/>
        <v>1457.3108999999999</v>
      </c>
      <c r="H254" s="102"/>
    </row>
    <row r="255" spans="2:8" ht="24" thickBot="1" x14ac:dyDescent="0.3">
      <c r="B255" s="96" t="s">
        <v>27</v>
      </c>
      <c r="C255" s="97"/>
      <c r="D255" s="58">
        <v>1409.04</v>
      </c>
      <c r="E255" s="58">
        <v>0</v>
      </c>
      <c r="F255" s="23" t="s">
        <v>24</v>
      </c>
      <c r="G255" s="28">
        <f t="shared" si="6"/>
        <v>0</v>
      </c>
      <c r="H255" s="102"/>
    </row>
    <row r="256" spans="2:8" x14ac:dyDescent="0.25">
      <c r="B256" s="98" t="s">
        <v>32</v>
      </c>
      <c r="C256" s="99"/>
      <c r="D256" s="52">
        <v>5358.15</v>
      </c>
      <c r="E256" s="62">
        <v>9.9</v>
      </c>
      <c r="F256" s="18" t="s">
        <v>24</v>
      </c>
      <c r="G256" s="26">
        <f t="shared" si="6"/>
        <v>53045.684999999998</v>
      </c>
      <c r="H256" s="102"/>
    </row>
    <row r="257" spans="2:8" x14ac:dyDescent="0.25">
      <c r="B257" s="100" t="s">
        <v>26</v>
      </c>
      <c r="C257" s="101"/>
      <c r="D257" s="59">
        <v>246.53</v>
      </c>
      <c r="E257" s="59">
        <v>0</v>
      </c>
      <c r="F257" s="20" t="s">
        <v>24</v>
      </c>
      <c r="G257" s="29">
        <f t="shared" si="6"/>
        <v>0</v>
      </c>
      <c r="H257" s="102"/>
    </row>
    <row r="258" spans="2:8" x14ac:dyDescent="0.25">
      <c r="B258" s="100" t="s">
        <v>28</v>
      </c>
      <c r="C258" s="101"/>
      <c r="D258" s="60">
        <v>4374.5</v>
      </c>
      <c r="E258" s="53">
        <v>9.9</v>
      </c>
      <c r="F258" s="20" t="s">
        <v>24</v>
      </c>
      <c r="G258" s="29">
        <f t="shared" si="6"/>
        <v>43307.55</v>
      </c>
      <c r="H258" s="102"/>
    </row>
    <row r="259" spans="2:8" x14ac:dyDescent="0.25">
      <c r="B259" s="100" t="s">
        <v>29</v>
      </c>
      <c r="C259" s="101"/>
      <c r="D259" s="60">
        <v>1282.45</v>
      </c>
      <c r="E259" s="53">
        <v>9.9</v>
      </c>
      <c r="F259" s="20" t="s">
        <v>24</v>
      </c>
      <c r="G259" s="29">
        <f t="shared" si="6"/>
        <v>12696.255000000001</v>
      </c>
      <c r="H259" s="102"/>
    </row>
    <row r="260" spans="2:8" x14ac:dyDescent="0.25">
      <c r="B260" s="100" t="s">
        <v>31</v>
      </c>
      <c r="C260" s="101"/>
      <c r="D260" s="60">
        <v>1000.47</v>
      </c>
      <c r="E260" s="53">
        <v>9.9</v>
      </c>
      <c r="F260" s="20" t="s">
        <v>24</v>
      </c>
      <c r="G260" s="29">
        <f>D260*E260</f>
        <v>9904.6530000000002</v>
      </c>
      <c r="H260" s="102"/>
    </row>
    <row r="261" spans="2:8" ht="24" thickBot="1" x14ac:dyDescent="0.3">
      <c r="B261" s="103" t="s">
        <v>30</v>
      </c>
      <c r="C261" s="104"/>
      <c r="D261" s="61">
        <v>718.61</v>
      </c>
      <c r="E261" s="61">
        <v>99</v>
      </c>
      <c r="F261" s="19" t="s">
        <v>24</v>
      </c>
      <c r="G261" s="30">
        <f>D261*E261</f>
        <v>71142.39</v>
      </c>
      <c r="H261" s="102"/>
    </row>
    <row r="262" spans="2:8" x14ac:dyDescent="0.25">
      <c r="C262" s="3"/>
      <c r="D262" s="3"/>
      <c r="E262" s="4"/>
      <c r="F262" s="4"/>
      <c r="H262" s="41"/>
    </row>
    <row r="263" spans="2:8" ht="25.5" x14ac:dyDescent="0.25">
      <c r="C263" s="13" t="s">
        <v>14</v>
      </c>
      <c r="D263" s="6"/>
    </row>
    <row r="264" spans="2:8" ht="20.25" x14ac:dyDescent="0.25">
      <c r="C264" s="77" t="s">
        <v>6</v>
      </c>
      <c r="D264" s="67" t="s">
        <v>0</v>
      </c>
      <c r="E264" s="8">
        <f>IF(G252&gt;0, ROUND((G252+D245)/D245,2), 0)</f>
        <v>1.05</v>
      </c>
      <c r="F264" s="8"/>
      <c r="G264" s="9"/>
      <c r="H264" s="7"/>
    </row>
    <row r="265" spans="2:8" x14ac:dyDescent="0.25">
      <c r="C265" s="77"/>
      <c r="D265" s="67" t="s">
        <v>1</v>
      </c>
      <c r="E265" s="8">
        <f>IF(SUM(G253:G254)&gt;0,ROUND((G253+G254+D245)/D245,2),0)</f>
        <v>1.05</v>
      </c>
      <c r="F265" s="8"/>
      <c r="G265" s="10"/>
      <c r="H265" s="42"/>
    </row>
    <row r="266" spans="2:8" x14ac:dyDescent="0.25">
      <c r="C266" s="77"/>
      <c r="D266" s="67" t="s">
        <v>2</v>
      </c>
      <c r="E266" s="8">
        <f>IF(G255&gt;0,ROUND((G255+D245)/D245,2),0)</f>
        <v>0</v>
      </c>
      <c r="F266" s="11"/>
      <c r="G266" s="10"/>
    </row>
    <row r="267" spans="2:8" x14ac:dyDescent="0.25">
      <c r="C267" s="77"/>
      <c r="D267" s="12" t="s">
        <v>3</v>
      </c>
      <c r="E267" s="31">
        <f>IF(SUM(G256:G261)&gt;0,ROUND((SUM(G256:G261)+D245)/D245,2),0)</f>
        <v>6.23</v>
      </c>
      <c r="F267" s="9"/>
      <c r="G267" s="10"/>
    </row>
    <row r="268" spans="2:8" ht="25.5" x14ac:dyDescent="0.25">
      <c r="D268" s="32" t="s">
        <v>4</v>
      </c>
      <c r="E268" s="33">
        <f>SUM(E264:E267)-IF(VALUE(COUNTIF(E264:E267,"&gt;0"))=4,3,0)-IF(VALUE(COUNTIF(E264:E267,"&gt;0"))=3,2,0)-IF(VALUE(COUNTIF(E264:E267,"&gt;0"))=2,1,0)</f>
        <v>6.33</v>
      </c>
      <c r="F268" s="24"/>
    </row>
    <row r="269" spans="2:8" x14ac:dyDescent="0.25">
      <c r="E269" s="14"/>
    </row>
    <row r="270" spans="2:8" ht="25.5" x14ac:dyDescent="0.35">
      <c r="B270" s="21"/>
      <c r="C270" s="15" t="s">
        <v>23</v>
      </c>
      <c r="D270" s="78">
        <f>E268*D245</f>
        <v>230026.62960000001</v>
      </c>
      <c r="E270" s="78"/>
    </row>
    <row r="271" spans="2:8" ht="20.25" x14ac:dyDescent="0.3">
      <c r="C271" s="16" t="s">
        <v>8</v>
      </c>
      <c r="D271" s="79">
        <f>D270/D244</f>
        <v>227.74913821782181</v>
      </c>
      <c r="E271" s="79"/>
      <c r="G271" s="7"/>
      <c r="H271" s="43"/>
    </row>
    <row r="273" spans="2:8" ht="60.75" x14ac:dyDescent="0.8">
      <c r="B273" s="80" t="s">
        <v>90</v>
      </c>
      <c r="C273" s="80"/>
      <c r="D273" s="80"/>
      <c r="E273" s="80"/>
      <c r="F273" s="80"/>
      <c r="G273" s="80"/>
      <c r="H273" s="80"/>
    </row>
    <row r="274" spans="2:8" x14ac:dyDescent="0.25">
      <c r="B274" s="81" t="s">
        <v>35</v>
      </c>
      <c r="C274" s="81"/>
      <c r="D274" s="81"/>
      <c r="E274" s="81"/>
      <c r="F274" s="81"/>
      <c r="G274" s="81"/>
    </row>
    <row r="275" spans="2:8" x14ac:dyDescent="0.25">
      <c r="C275" s="68"/>
      <c r="G275" s="7"/>
    </row>
    <row r="276" spans="2:8" ht="25.5" x14ac:dyDescent="0.25">
      <c r="C276" s="13" t="s">
        <v>5</v>
      </c>
      <c r="D276" s="6"/>
    </row>
    <row r="277" spans="2:8" ht="20.25" x14ac:dyDescent="0.25">
      <c r="B277" s="9"/>
      <c r="C277" s="82" t="s">
        <v>15</v>
      </c>
      <c r="D277" s="85" t="s">
        <v>36</v>
      </c>
      <c r="E277" s="85"/>
      <c r="F277" s="85"/>
      <c r="G277" s="85"/>
      <c r="H277" s="38"/>
    </row>
    <row r="278" spans="2:8" ht="20.25" x14ac:dyDescent="0.25">
      <c r="B278" s="9"/>
      <c r="C278" s="83"/>
      <c r="D278" s="85" t="s">
        <v>72</v>
      </c>
      <c r="E278" s="85"/>
      <c r="F278" s="85"/>
      <c r="G278" s="85"/>
      <c r="H278" s="38"/>
    </row>
    <row r="279" spans="2:8" ht="20.25" x14ac:dyDescent="0.25">
      <c r="B279" s="9"/>
      <c r="C279" s="84"/>
      <c r="D279" s="85" t="s">
        <v>49</v>
      </c>
      <c r="E279" s="85"/>
      <c r="F279" s="85"/>
      <c r="G279" s="85"/>
      <c r="H279" s="38"/>
    </row>
    <row r="280" spans="2:8" x14ac:dyDescent="0.25">
      <c r="C280" s="34" t="s">
        <v>12</v>
      </c>
      <c r="D280" s="48">
        <v>9.9</v>
      </c>
      <c r="E280" s="44"/>
      <c r="F280" s="9"/>
    </row>
    <row r="281" spans="2:8" x14ac:dyDescent="0.25">
      <c r="C281" s="1" t="s">
        <v>9</v>
      </c>
      <c r="D281" s="49">
        <v>1367</v>
      </c>
      <c r="E281" s="86" t="s">
        <v>16</v>
      </c>
      <c r="F281" s="87"/>
      <c r="G281" s="90">
        <f>D282/D281</f>
        <v>9.1509875640087781</v>
      </c>
    </row>
    <row r="282" spans="2:8" x14ac:dyDescent="0.25">
      <c r="C282" s="1" t="s">
        <v>10</v>
      </c>
      <c r="D282" s="49">
        <v>12509.4</v>
      </c>
      <c r="E282" s="88"/>
      <c r="F282" s="89"/>
      <c r="G282" s="91"/>
    </row>
    <row r="283" spans="2:8" x14ac:dyDescent="0.25">
      <c r="C283" s="36"/>
      <c r="D283" s="37"/>
      <c r="E283" s="45"/>
    </row>
    <row r="284" spans="2:8" x14ac:dyDescent="0.3">
      <c r="C284" s="35" t="s">
        <v>7</v>
      </c>
      <c r="D284" s="63" t="s">
        <v>50</v>
      </c>
    </row>
    <row r="285" spans="2:8" x14ac:dyDescent="0.3">
      <c r="C285" s="35" t="s">
        <v>11</v>
      </c>
      <c r="D285" s="50">
        <v>60</v>
      </c>
    </row>
    <row r="286" spans="2:8" x14ac:dyDescent="0.3">
      <c r="C286" s="35" t="s">
        <v>13</v>
      </c>
      <c r="D286" s="56" t="s">
        <v>33</v>
      </c>
      <c r="E286" s="39"/>
    </row>
    <row r="287" spans="2:8" ht="24" thickBot="1" x14ac:dyDescent="0.3">
      <c r="C287" s="40"/>
      <c r="D287" s="40"/>
    </row>
    <row r="288" spans="2:8" ht="48" thickBot="1" x14ac:dyDescent="0.3">
      <c r="B288" s="92" t="s">
        <v>17</v>
      </c>
      <c r="C288" s="93"/>
      <c r="D288" s="22" t="s">
        <v>20</v>
      </c>
      <c r="E288" s="94" t="s">
        <v>22</v>
      </c>
      <c r="F288" s="95"/>
      <c r="G288" s="2" t="s">
        <v>21</v>
      </c>
    </row>
    <row r="289" spans="2:8" ht="24" thickBot="1" x14ac:dyDescent="0.3">
      <c r="B289" s="105" t="s">
        <v>34</v>
      </c>
      <c r="C289" s="106"/>
      <c r="D289" s="57">
        <v>186.14</v>
      </c>
      <c r="E289" s="51">
        <v>9.9</v>
      </c>
      <c r="F289" s="17" t="s">
        <v>24</v>
      </c>
      <c r="G289" s="25">
        <f t="shared" ref="G289:G296" si="7">D289*E289</f>
        <v>1842.7859999999998</v>
      </c>
      <c r="H289" s="102"/>
    </row>
    <row r="290" spans="2:8" x14ac:dyDescent="0.25">
      <c r="B290" s="98" t="s">
        <v>18</v>
      </c>
      <c r="C290" s="99"/>
      <c r="D290" s="52">
        <v>189.45</v>
      </c>
      <c r="E290" s="64">
        <v>2.38</v>
      </c>
      <c r="F290" s="18" t="s">
        <v>25</v>
      </c>
      <c r="G290" s="26">
        <f t="shared" si="7"/>
        <v>450.89099999999996</v>
      </c>
      <c r="H290" s="102"/>
    </row>
    <row r="291" spans="2:8" ht="24" thickBot="1" x14ac:dyDescent="0.3">
      <c r="B291" s="103" t="s">
        <v>19</v>
      </c>
      <c r="C291" s="104"/>
      <c r="D291" s="54">
        <v>762.99</v>
      </c>
      <c r="E291" s="65">
        <v>2.38</v>
      </c>
      <c r="F291" s="19" t="s">
        <v>25</v>
      </c>
      <c r="G291" s="27">
        <f t="shared" si="7"/>
        <v>1815.9161999999999</v>
      </c>
      <c r="H291" s="102"/>
    </row>
    <row r="292" spans="2:8" ht="24" thickBot="1" x14ac:dyDescent="0.3">
      <c r="B292" s="96" t="s">
        <v>27</v>
      </c>
      <c r="C292" s="97"/>
      <c r="D292" s="58">
        <v>1409.04</v>
      </c>
      <c r="E292" s="58">
        <v>0</v>
      </c>
      <c r="F292" s="23" t="s">
        <v>24</v>
      </c>
      <c r="G292" s="28">
        <f t="shared" si="7"/>
        <v>0</v>
      </c>
      <c r="H292" s="102"/>
    </row>
    <row r="293" spans="2:8" x14ac:dyDescent="0.25">
      <c r="B293" s="98" t="s">
        <v>32</v>
      </c>
      <c r="C293" s="99"/>
      <c r="D293" s="52">
        <v>5358.15</v>
      </c>
      <c r="E293" s="62">
        <v>9.9</v>
      </c>
      <c r="F293" s="18" t="s">
        <v>24</v>
      </c>
      <c r="G293" s="26">
        <f t="shared" si="7"/>
        <v>53045.684999999998</v>
      </c>
      <c r="H293" s="102"/>
    </row>
    <row r="294" spans="2:8" x14ac:dyDescent="0.25">
      <c r="B294" s="100" t="s">
        <v>26</v>
      </c>
      <c r="C294" s="101"/>
      <c r="D294" s="59">
        <v>246.53</v>
      </c>
      <c r="E294" s="59">
        <v>9.9</v>
      </c>
      <c r="F294" s="20" t="s">
        <v>24</v>
      </c>
      <c r="G294" s="29">
        <f t="shared" si="7"/>
        <v>2440.6469999999999</v>
      </c>
      <c r="H294" s="102"/>
    </row>
    <row r="295" spans="2:8" x14ac:dyDescent="0.25">
      <c r="B295" s="100" t="s">
        <v>28</v>
      </c>
      <c r="C295" s="101"/>
      <c r="D295" s="60">
        <v>4374.5</v>
      </c>
      <c r="E295" s="53">
        <v>0</v>
      </c>
      <c r="F295" s="20" t="s">
        <v>24</v>
      </c>
      <c r="G295" s="29">
        <f t="shared" si="7"/>
        <v>0</v>
      </c>
      <c r="H295" s="102"/>
    </row>
    <row r="296" spans="2:8" x14ac:dyDescent="0.25">
      <c r="B296" s="100" t="s">
        <v>29</v>
      </c>
      <c r="C296" s="101"/>
      <c r="D296" s="60">
        <v>1282.45</v>
      </c>
      <c r="E296" s="53">
        <v>0</v>
      </c>
      <c r="F296" s="20" t="s">
        <v>24</v>
      </c>
      <c r="G296" s="29">
        <f t="shared" si="7"/>
        <v>0</v>
      </c>
      <c r="H296" s="102"/>
    </row>
    <row r="297" spans="2:8" x14ac:dyDescent="0.25">
      <c r="B297" s="100" t="s">
        <v>31</v>
      </c>
      <c r="C297" s="101"/>
      <c r="D297" s="60">
        <v>1000.47</v>
      </c>
      <c r="E297" s="53">
        <v>0</v>
      </c>
      <c r="F297" s="20" t="s">
        <v>24</v>
      </c>
      <c r="G297" s="29">
        <f>D297*E297</f>
        <v>0</v>
      </c>
      <c r="H297" s="102"/>
    </row>
    <row r="298" spans="2:8" ht="24" thickBot="1" x14ac:dyDescent="0.3">
      <c r="B298" s="103" t="s">
        <v>30</v>
      </c>
      <c r="C298" s="104"/>
      <c r="D298" s="61">
        <v>718.61</v>
      </c>
      <c r="E298" s="61">
        <v>0</v>
      </c>
      <c r="F298" s="19" t="s">
        <v>24</v>
      </c>
      <c r="G298" s="30">
        <f>D298*E298</f>
        <v>0</v>
      </c>
      <c r="H298" s="102"/>
    </row>
    <row r="299" spans="2:8" x14ac:dyDescent="0.25">
      <c r="C299" s="3"/>
      <c r="D299" s="3"/>
      <c r="E299" s="4"/>
      <c r="F299" s="4"/>
      <c r="H299" s="41"/>
    </row>
    <row r="300" spans="2:8" ht="25.5" x14ac:dyDescent="0.25">
      <c r="C300" s="13" t="s">
        <v>14</v>
      </c>
      <c r="D300" s="6"/>
    </row>
    <row r="301" spans="2:8" ht="20.25" x14ac:dyDescent="0.25">
      <c r="C301" s="77" t="s">
        <v>6</v>
      </c>
      <c r="D301" s="69" t="s">
        <v>0</v>
      </c>
      <c r="E301" s="8">
        <f>IF(G289&gt;0, ROUND((G289+D282)/D282,2), 0)</f>
        <v>1.1499999999999999</v>
      </c>
      <c r="F301" s="8"/>
      <c r="G301" s="9"/>
      <c r="H301" s="7"/>
    </row>
    <row r="302" spans="2:8" x14ac:dyDescent="0.25">
      <c r="C302" s="77"/>
      <c r="D302" s="69" t="s">
        <v>1</v>
      </c>
      <c r="E302" s="8">
        <f>IF(SUM(G290:G291)&gt;0,ROUND((G290+G291+D282)/D282,2),0)</f>
        <v>1.18</v>
      </c>
      <c r="F302" s="8"/>
      <c r="G302" s="10"/>
      <c r="H302" s="42"/>
    </row>
    <row r="303" spans="2:8" x14ac:dyDescent="0.25">
      <c r="C303" s="77"/>
      <c r="D303" s="69" t="s">
        <v>2</v>
      </c>
      <c r="E303" s="8">
        <f>IF(G292&gt;0,ROUND((G292+D282)/D282,2),0)</f>
        <v>0</v>
      </c>
      <c r="F303" s="11"/>
      <c r="G303" s="10"/>
    </row>
    <row r="304" spans="2:8" x14ac:dyDescent="0.25">
      <c r="C304" s="77"/>
      <c r="D304" s="12" t="s">
        <v>3</v>
      </c>
      <c r="E304" s="31">
        <f>IF(SUM(G293:G298)&gt;0,ROUND((SUM(G293:G298)+D282)/D282,2),0)</f>
        <v>5.44</v>
      </c>
      <c r="F304" s="9"/>
      <c r="G304" s="10"/>
    </row>
    <row r="305" spans="2:8" ht="25.5" x14ac:dyDescent="0.25">
      <c r="D305" s="32" t="s">
        <v>4</v>
      </c>
      <c r="E305" s="33">
        <f>SUM(E301:E304)-IF(VALUE(COUNTIF(E301:E304,"&gt;0"))=4,3,0)-IF(VALUE(COUNTIF(E301:E304,"&gt;0"))=3,2,0)-IF(VALUE(COUNTIF(E301:E304,"&gt;0"))=2,1,0)</f>
        <v>5.7700000000000005</v>
      </c>
      <c r="F305" s="24"/>
    </row>
    <row r="306" spans="2:8" x14ac:dyDescent="0.25">
      <c r="E306" s="14"/>
    </row>
    <row r="307" spans="2:8" ht="25.5" x14ac:dyDescent="0.35">
      <c r="B307" s="21"/>
      <c r="C307" s="15" t="s">
        <v>23</v>
      </c>
      <c r="D307" s="78">
        <f>E305*D282</f>
        <v>72179.237999999998</v>
      </c>
      <c r="E307" s="78"/>
    </row>
    <row r="308" spans="2:8" ht="20.25" x14ac:dyDescent="0.3">
      <c r="C308" s="16" t="s">
        <v>8</v>
      </c>
      <c r="D308" s="79">
        <f>D307/D281</f>
        <v>52.801198244330649</v>
      </c>
      <c r="E308" s="79"/>
      <c r="G308" s="7"/>
      <c r="H308" s="43"/>
    </row>
    <row r="313" spans="2:8" ht="60.75" x14ac:dyDescent="0.8">
      <c r="B313" s="80" t="s">
        <v>91</v>
      </c>
      <c r="C313" s="80"/>
      <c r="D313" s="80"/>
      <c r="E313" s="80"/>
      <c r="F313" s="80"/>
      <c r="G313" s="80"/>
      <c r="H313" s="80"/>
    </row>
    <row r="314" spans="2:8" x14ac:dyDescent="0.25">
      <c r="B314" s="81" t="s">
        <v>35</v>
      </c>
      <c r="C314" s="81"/>
      <c r="D314" s="81"/>
      <c r="E314" s="81"/>
      <c r="F314" s="81"/>
      <c r="G314" s="81"/>
    </row>
    <row r="315" spans="2:8" x14ac:dyDescent="0.25">
      <c r="C315" s="68"/>
      <c r="G315" s="7"/>
    </row>
    <row r="316" spans="2:8" ht="25.5" x14ac:dyDescent="0.25">
      <c r="C316" s="13" t="s">
        <v>5</v>
      </c>
      <c r="D316" s="6"/>
    </row>
    <row r="317" spans="2:8" ht="20.25" x14ac:dyDescent="0.25">
      <c r="B317" s="9"/>
      <c r="C317" s="82" t="s">
        <v>15</v>
      </c>
      <c r="D317" s="85" t="s">
        <v>36</v>
      </c>
      <c r="E317" s="85"/>
      <c r="F317" s="85"/>
      <c r="G317" s="85"/>
      <c r="H317" s="38"/>
    </row>
    <row r="318" spans="2:8" ht="20.25" x14ac:dyDescent="0.25">
      <c r="B318" s="9"/>
      <c r="C318" s="83"/>
      <c r="D318" s="85" t="s">
        <v>72</v>
      </c>
      <c r="E318" s="85"/>
      <c r="F318" s="85"/>
      <c r="G318" s="85"/>
      <c r="H318" s="38"/>
    </row>
    <row r="319" spans="2:8" ht="20.25" x14ac:dyDescent="0.25">
      <c r="B319" s="9"/>
      <c r="C319" s="84"/>
      <c r="D319" s="85" t="s">
        <v>53</v>
      </c>
      <c r="E319" s="85"/>
      <c r="F319" s="85"/>
      <c r="G319" s="85"/>
      <c r="H319" s="38"/>
    </row>
    <row r="320" spans="2:8" x14ac:dyDescent="0.25">
      <c r="C320" s="34" t="s">
        <v>12</v>
      </c>
      <c r="D320" s="48">
        <v>7</v>
      </c>
      <c r="E320" s="44"/>
      <c r="F320" s="9"/>
    </row>
    <row r="321" spans="2:8" x14ac:dyDescent="0.25">
      <c r="C321" s="1" t="s">
        <v>9</v>
      </c>
      <c r="D321" s="49">
        <v>1087</v>
      </c>
      <c r="E321" s="86" t="s">
        <v>16</v>
      </c>
      <c r="F321" s="87"/>
      <c r="G321" s="90">
        <f>D322/D321</f>
        <v>14.247267709291629</v>
      </c>
    </row>
    <row r="322" spans="2:8" x14ac:dyDescent="0.25">
      <c r="C322" s="1" t="s">
        <v>10</v>
      </c>
      <c r="D322" s="49">
        <v>15486.78</v>
      </c>
      <c r="E322" s="88"/>
      <c r="F322" s="89"/>
      <c r="G322" s="91"/>
    </row>
    <row r="323" spans="2:8" x14ac:dyDescent="0.25">
      <c r="C323" s="36"/>
      <c r="D323" s="37"/>
      <c r="E323" s="45"/>
    </row>
    <row r="324" spans="2:8" x14ac:dyDescent="0.3">
      <c r="C324" s="35" t="s">
        <v>7</v>
      </c>
      <c r="D324" s="63" t="s">
        <v>50</v>
      </c>
    </row>
    <row r="325" spans="2:8" x14ac:dyDescent="0.3">
      <c r="C325" s="35" t="s">
        <v>11</v>
      </c>
      <c r="D325" s="50">
        <v>60</v>
      </c>
    </row>
    <row r="326" spans="2:8" x14ac:dyDescent="0.3">
      <c r="C326" s="35" t="s">
        <v>13</v>
      </c>
      <c r="D326" s="56" t="s">
        <v>33</v>
      </c>
      <c r="E326" s="39"/>
    </row>
    <row r="327" spans="2:8" ht="24" thickBot="1" x14ac:dyDescent="0.3">
      <c r="C327" s="40"/>
      <c r="D327" s="40"/>
    </row>
    <row r="328" spans="2:8" ht="48" thickBot="1" x14ac:dyDescent="0.3">
      <c r="B328" s="92" t="s">
        <v>17</v>
      </c>
      <c r="C328" s="93"/>
      <c r="D328" s="22" t="s">
        <v>20</v>
      </c>
      <c r="E328" s="94" t="s">
        <v>22</v>
      </c>
      <c r="F328" s="95"/>
      <c r="G328" s="2" t="s">
        <v>21</v>
      </c>
    </row>
    <row r="329" spans="2:8" ht="24" thickBot="1" x14ac:dyDescent="0.3">
      <c r="B329" s="105" t="s">
        <v>34</v>
      </c>
      <c r="C329" s="106"/>
      <c r="D329" s="57">
        <v>186.14</v>
      </c>
      <c r="E329" s="51">
        <v>7</v>
      </c>
      <c r="F329" s="17" t="s">
        <v>24</v>
      </c>
      <c r="G329" s="25">
        <f t="shared" ref="G329:G336" si="8">D329*E329</f>
        <v>1302.98</v>
      </c>
      <c r="H329" s="102"/>
    </row>
    <row r="330" spans="2:8" x14ac:dyDescent="0.25">
      <c r="B330" s="98" t="s">
        <v>18</v>
      </c>
      <c r="C330" s="99"/>
      <c r="D330" s="52">
        <v>189.45</v>
      </c>
      <c r="E330" s="64">
        <v>1.74</v>
      </c>
      <c r="F330" s="18" t="s">
        <v>25</v>
      </c>
      <c r="G330" s="26">
        <f t="shared" si="8"/>
        <v>329.64299999999997</v>
      </c>
      <c r="H330" s="102"/>
    </row>
    <row r="331" spans="2:8" ht="24" thickBot="1" x14ac:dyDescent="0.3">
      <c r="B331" s="103" t="s">
        <v>19</v>
      </c>
      <c r="C331" s="104"/>
      <c r="D331" s="54">
        <v>762.99</v>
      </c>
      <c r="E331" s="65">
        <v>1.74</v>
      </c>
      <c r="F331" s="19" t="s">
        <v>25</v>
      </c>
      <c r="G331" s="27">
        <f t="shared" si="8"/>
        <v>1327.6025999999999</v>
      </c>
      <c r="H331" s="102"/>
    </row>
    <row r="332" spans="2:8" ht="24" thickBot="1" x14ac:dyDescent="0.3">
      <c r="B332" s="96" t="s">
        <v>27</v>
      </c>
      <c r="C332" s="97"/>
      <c r="D332" s="58">
        <v>1409.04</v>
      </c>
      <c r="E332" s="58">
        <v>0</v>
      </c>
      <c r="F332" s="23" t="s">
        <v>24</v>
      </c>
      <c r="G332" s="28">
        <f t="shared" si="8"/>
        <v>0</v>
      </c>
      <c r="H332" s="102"/>
    </row>
    <row r="333" spans="2:8" x14ac:dyDescent="0.25">
      <c r="B333" s="98" t="s">
        <v>32</v>
      </c>
      <c r="C333" s="99"/>
      <c r="D333" s="52">
        <v>5358.15</v>
      </c>
      <c r="E333" s="62">
        <v>7</v>
      </c>
      <c r="F333" s="18" t="s">
        <v>24</v>
      </c>
      <c r="G333" s="26">
        <f t="shared" si="8"/>
        <v>37507.049999999996</v>
      </c>
      <c r="H333" s="102"/>
    </row>
    <row r="334" spans="2:8" x14ac:dyDescent="0.25">
      <c r="B334" s="100" t="s">
        <v>26</v>
      </c>
      <c r="C334" s="101"/>
      <c r="D334" s="59">
        <v>246.53</v>
      </c>
      <c r="E334" s="59">
        <v>7</v>
      </c>
      <c r="F334" s="20" t="s">
        <v>24</v>
      </c>
      <c r="G334" s="29">
        <f t="shared" si="8"/>
        <v>1725.71</v>
      </c>
      <c r="H334" s="102"/>
    </row>
    <row r="335" spans="2:8" x14ac:dyDescent="0.25">
      <c r="B335" s="100" t="s">
        <v>28</v>
      </c>
      <c r="C335" s="101"/>
      <c r="D335" s="60">
        <v>4374.5</v>
      </c>
      <c r="E335" s="53">
        <v>0</v>
      </c>
      <c r="F335" s="20" t="s">
        <v>24</v>
      </c>
      <c r="G335" s="29">
        <f t="shared" si="8"/>
        <v>0</v>
      </c>
      <c r="H335" s="102"/>
    </row>
    <row r="336" spans="2:8" x14ac:dyDescent="0.25">
      <c r="B336" s="100" t="s">
        <v>29</v>
      </c>
      <c r="C336" s="101"/>
      <c r="D336" s="60">
        <v>1282.45</v>
      </c>
      <c r="E336" s="53">
        <v>0</v>
      </c>
      <c r="F336" s="20" t="s">
        <v>24</v>
      </c>
      <c r="G336" s="29">
        <f t="shared" si="8"/>
        <v>0</v>
      </c>
      <c r="H336" s="102"/>
    </row>
    <row r="337" spans="2:8" x14ac:dyDescent="0.25">
      <c r="B337" s="100" t="s">
        <v>31</v>
      </c>
      <c r="C337" s="101"/>
      <c r="D337" s="60">
        <v>1000.47</v>
      </c>
      <c r="E337" s="53">
        <v>0</v>
      </c>
      <c r="F337" s="20" t="s">
        <v>24</v>
      </c>
      <c r="G337" s="29">
        <f>D337*E337</f>
        <v>0</v>
      </c>
      <c r="H337" s="102"/>
    </row>
    <row r="338" spans="2:8" ht="24" thickBot="1" x14ac:dyDescent="0.3">
      <c r="B338" s="103" t="s">
        <v>30</v>
      </c>
      <c r="C338" s="104"/>
      <c r="D338" s="61">
        <v>718.61</v>
      </c>
      <c r="E338" s="61">
        <v>0</v>
      </c>
      <c r="F338" s="19" t="s">
        <v>24</v>
      </c>
      <c r="G338" s="30">
        <f>D338*E338</f>
        <v>0</v>
      </c>
      <c r="H338" s="102"/>
    </row>
    <row r="339" spans="2:8" x14ac:dyDescent="0.25">
      <c r="C339" s="3"/>
      <c r="D339" s="3"/>
      <c r="E339" s="4"/>
      <c r="F339" s="4"/>
      <c r="H339" s="41"/>
    </row>
    <row r="340" spans="2:8" ht="25.5" x14ac:dyDescent="0.25">
      <c r="C340" s="13" t="s">
        <v>14</v>
      </c>
      <c r="D340" s="6"/>
    </row>
    <row r="341" spans="2:8" ht="20.25" x14ac:dyDescent="0.25">
      <c r="C341" s="77" t="s">
        <v>6</v>
      </c>
      <c r="D341" s="69" t="s">
        <v>0</v>
      </c>
      <c r="E341" s="8">
        <f>IF(G329&gt;0, ROUND((G329+D322)/D322,2), 0)</f>
        <v>1.08</v>
      </c>
      <c r="F341" s="8"/>
      <c r="G341" s="9"/>
      <c r="H341" s="7"/>
    </row>
    <row r="342" spans="2:8" x14ac:dyDescent="0.25">
      <c r="C342" s="77"/>
      <c r="D342" s="69" t="s">
        <v>1</v>
      </c>
      <c r="E342" s="8">
        <f>IF(SUM(G330:G331)&gt;0,ROUND((G330+G331+D322)/D322,2),0)</f>
        <v>1.1100000000000001</v>
      </c>
      <c r="F342" s="8"/>
      <c r="G342" s="10"/>
      <c r="H342" s="42"/>
    </row>
    <row r="343" spans="2:8" x14ac:dyDescent="0.25">
      <c r="C343" s="77"/>
      <c r="D343" s="69" t="s">
        <v>2</v>
      </c>
      <c r="E343" s="8">
        <f>IF(G332&gt;0,ROUND((G332+D322)/D322,2),0)</f>
        <v>0</v>
      </c>
      <c r="F343" s="11"/>
      <c r="G343" s="10"/>
    </row>
    <row r="344" spans="2:8" x14ac:dyDescent="0.25">
      <c r="C344" s="77"/>
      <c r="D344" s="12" t="s">
        <v>3</v>
      </c>
      <c r="E344" s="31">
        <f>IF(SUM(G333:G338)&gt;0,ROUND((SUM(G333:G338)+D322)/D322,2),0)</f>
        <v>3.53</v>
      </c>
      <c r="F344" s="9"/>
      <c r="G344" s="10"/>
    </row>
    <row r="345" spans="2:8" ht="25.5" x14ac:dyDescent="0.25">
      <c r="D345" s="32" t="s">
        <v>4</v>
      </c>
      <c r="E345" s="33">
        <f>SUM(E341:E344)-IF(VALUE(COUNTIF(E341:E344,"&gt;0"))=4,3,0)-IF(VALUE(COUNTIF(E341:E344,"&gt;0"))=3,2,0)-IF(VALUE(COUNTIF(E341:E344,"&gt;0"))=2,1,0)</f>
        <v>3.7200000000000006</v>
      </c>
      <c r="F345" s="24"/>
    </row>
    <row r="346" spans="2:8" x14ac:dyDescent="0.25">
      <c r="E346" s="14"/>
    </row>
    <row r="347" spans="2:8" ht="25.5" x14ac:dyDescent="0.35">
      <c r="B347" s="21"/>
      <c r="C347" s="15" t="s">
        <v>23</v>
      </c>
      <c r="D347" s="78">
        <f>E345*D322</f>
        <v>57610.82160000001</v>
      </c>
      <c r="E347" s="78"/>
    </row>
    <row r="348" spans="2:8" ht="20.25" x14ac:dyDescent="0.3">
      <c r="C348" s="16" t="s">
        <v>8</v>
      </c>
      <c r="D348" s="79">
        <f>D347/D321</f>
        <v>52.999835878564866</v>
      </c>
      <c r="E348" s="79"/>
      <c r="G348" s="7"/>
      <c r="H348" s="43"/>
    </row>
    <row r="351" spans="2:8" ht="60.75" x14ac:dyDescent="0.8">
      <c r="B351" s="80" t="s">
        <v>92</v>
      </c>
      <c r="C351" s="80"/>
      <c r="D351" s="80"/>
      <c r="E351" s="80"/>
      <c r="F351" s="80"/>
      <c r="G351" s="80"/>
      <c r="H351" s="80"/>
    </row>
    <row r="352" spans="2:8" x14ac:dyDescent="0.25">
      <c r="B352" s="81" t="s">
        <v>35</v>
      </c>
      <c r="C352" s="81"/>
      <c r="D352" s="81"/>
      <c r="E352" s="81"/>
      <c r="F352" s="81"/>
      <c r="G352" s="81"/>
    </row>
    <row r="353" spans="2:8" x14ac:dyDescent="0.25">
      <c r="C353" s="68"/>
      <c r="G353" s="7"/>
    </row>
    <row r="354" spans="2:8" ht="25.5" x14ac:dyDescent="0.25">
      <c r="C354" s="13" t="s">
        <v>5</v>
      </c>
      <c r="D354" s="6"/>
    </row>
    <row r="355" spans="2:8" ht="20.25" x14ac:dyDescent="0.25">
      <c r="B355" s="9"/>
      <c r="C355" s="82" t="s">
        <v>15</v>
      </c>
      <c r="D355" s="85" t="s">
        <v>36</v>
      </c>
      <c r="E355" s="85"/>
      <c r="F355" s="85"/>
      <c r="G355" s="85"/>
      <c r="H355" s="38"/>
    </row>
    <row r="356" spans="2:8" ht="20.25" x14ac:dyDescent="0.25">
      <c r="B356" s="9"/>
      <c r="C356" s="83"/>
      <c r="D356" s="85" t="s">
        <v>55</v>
      </c>
      <c r="E356" s="85"/>
      <c r="F356" s="85"/>
      <c r="G356" s="85"/>
      <c r="H356" s="38"/>
    </row>
    <row r="357" spans="2:8" ht="20.25" x14ac:dyDescent="0.25">
      <c r="B357" s="9"/>
      <c r="C357" s="84"/>
      <c r="D357" s="85" t="s">
        <v>51</v>
      </c>
      <c r="E357" s="85"/>
      <c r="F357" s="85"/>
      <c r="G357" s="85"/>
      <c r="H357" s="38"/>
    </row>
    <row r="358" spans="2:8" x14ac:dyDescent="0.25">
      <c r="C358" s="34" t="s">
        <v>12</v>
      </c>
      <c r="D358" s="48">
        <v>3.5</v>
      </c>
      <c r="E358" s="44"/>
      <c r="F358" s="9"/>
    </row>
    <row r="359" spans="2:8" x14ac:dyDescent="0.25">
      <c r="C359" s="1" t="s">
        <v>9</v>
      </c>
      <c r="D359" s="49">
        <v>538</v>
      </c>
      <c r="E359" s="86" t="s">
        <v>16</v>
      </c>
      <c r="F359" s="87"/>
      <c r="G359" s="90">
        <f>D360/D359</f>
        <v>84.95511152416357</v>
      </c>
    </row>
    <row r="360" spans="2:8" x14ac:dyDescent="0.25">
      <c r="C360" s="1" t="s">
        <v>10</v>
      </c>
      <c r="D360" s="49">
        <v>45705.85</v>
      </c>
      <c r="E360" s="88"/>
      <c r="F360" s="89"/>
      <c r="G360" s="91"/>
    </row>
    <row r="361" spans="2:8" x14ac:dyDescent="0.25">
      <c r="C361" s="36"/>
      <c r="D361" s="37"/>
      <c r="E361" s="45"/>
    </row>
    <row r="362" spans="2:8" x14ac:dyDescent="0.3">
      <c r="C362" s="35" t="s">
        <v>7</v>
      </c>
      <c r="D362" s="63" t="s">
        <v>82</v>
      </c>
    </row>
    <row r="363" spans="2:8" x14ac:dyDescent="0.3">
      <c r="C363" s="35" t="s">
        <v>11</v>
      </c>
      <c r="D363" s="50">
        <v>80</v>
      </c>
    </row>
    <row r="364" spans="2:8" x14ac:dyDescent="0.3">
      <c r="C364" s="35" t="s">
        <v>13</v>
      </c>
      <c r="D364" s="56" t="s">
        <v>33</v>
      </c>
      <c r="E364" s="39"/>
    </row>
    <row r="365" spans="2:8" ht="24" thickBot="1" x14ac:dyDescent="0.3">
      <c r="C365" s="40"/>
      <c r="D365" s="40"/>
    </row>
    <row r="366" spans="2:8" ht="48" thickBot="1" x14ac:dyDescent="0.3">
      <c r="B366" s="92" t="s">
        <v>17</v>
      </c>
      <c r="C366" s="93"/>
      <c r="D366" s="22" t="s">
        <v>20</v>
      </c>
      <c r="E366" s="94" t="s">
        <v>22</v>
      </c>
      <c r="F366" s="95"/>
      <c r="G366" s="2" t="s">
        <v>21</v>
      </c>
    </row>
    <row r="367" spans="2:8" ht="24" thickBot="1" x14ac:dyDescent="0.3">
      <c r="B367" s="105" t="s">
        <v>34</v>
      </c>
      <c r="C367" s="106"/>
      <c r="D367" s="57">
        <v>186.14</v>
      </c>
      <c r="E367" s="51">
        <v>3.5</v>
      </c>
      <c r="F367" s="17" t="s">
        <v>24</v>
      </c>
      <c r="G367" s="25">
        <f t="shared" ref="G367:G374" si="9">D367*E367</f>
        <v>651.49</v>
      </c>
      <c r="H367" s="102"/>
    </row>
    <row r="368" spans="2:8" x14ac:dyDescent="0.25">
      <c r="B368" s="98" t="s">
        <v>18</v>
      </c>
      <c r="C368" s="99"/>
      <c r="D368" s="52">
        <v>189.45</v>
      </c>
      <c r="E368" s="64">
        <v>0.76400000000000001</v>
      </c>
      <c r="F368" s="18" t="s">
        <v>25</v>
      </c>
      <c r="G368" s="26">
        <f t="shared" si="9"/>
        <v>144.7398</v>
      </c>
      <c r="H368" s="102"/>
    </row>
    <row r="369" spans="2:8" ht="24" thickBot="1" x14ac:dyDescent="0.3">
      <c r="B369" s="103" t="s">
        <v>19</v>
      </c>
      <c r="C369" s="104"/>
      <c r="D369" s="54">
        <v>762.99</v>
      </c>
      <c r="E369" s="65">
        <v>0.76400000000000001</v>
      </c>
      <c r="F369" s="19" t="s">
        <v>25</v>
      </c>
      <c r="G369" s="27">
        <f t="shared" si="9"/>
        <v>582.92435999999998</v>
      </c>
      <c r="H369" s="102"/>
    </row>
    <row r="370" spans="2:8" ht="24" thickBot="1" x14ac:dyDescent="0.3">
      <c r="B370" s="96" t="s">
        <v>27</v>
      </c>
      <c r="C370" s="97"/>
      <c r="D370" s="58">
        <v>1409.04</v>
      </c>
      <c r="E370" s="58">
        <v>0</v>
      </c>
      <c r="F370" s="23" t="s">
        <v>24</v>
      </c>
      <c r="G370" s="28">
        <f t="shared" si="9"/>
        <v>0</v>
      </c>
      <c r="H370" s="102"/>
    </row>
    <row r="371" spans="2:8" x14ac:dyDescent="0.25">
      <c r="B371" s="98" t="s">
        <v>32</v>
      </c>
      <c r="C371" s="99"/>
      <c r="D371" s="52">
        <v>5358.15</v>
      </c>
      <c r="E371" s="62">
        <v>3.5</v>
      </c>
      <c r="F371" s="18" t="s">
        <v>24</v>
      </c>
      <c r="G371" s="26">
        <f t="shared" si="9"/>
        <v>18753.524999999998</v>
      </c>
      <c r="H371" s="102"/>
    </row>
    <row r="372" spans="2:8" x14ac:dyDescent="0.25">
      <c r="B372" s="100" t="s">
        <v>26</v>
      </c>
      <c r="C372" s="101"/>
      <c r="D372" s="59">
        <v>246.53</v>
      </c>
      <c r="E372" s="59">
        <v>3.5</v>
      </c>
      <c r="F372" s="20" t="s">
        <v>24</v>
      </c>
      <c r="G372" s="29">
        <f t="shared" si="9"/>
        <v>862.85500000000002</v>
      </c>
      <c r="H372" s="102"/>
    </row>
    <row r="373" spans="2:8" x14ac:dyDescent="0.25">
      <c r="B373" s="100" t="s">
        <v>28</v>
      </c>
      <c r="C373" s="101"/>
      <c r="D373" s="60">
        <v>4374.5</v>
      </c>
      <c r="E373" s="53">
        <v>0</v>
      </c>
      <c r="F373" s="20" t="s">
        <v>24</v>
      </c>
      <c r="G373" s="29">
        <f t="shared" si="9"/>
        <v>0</v>
      </c>
      <c r="H373" s="102"/>
    </row>
    <row r="374" spans="2:8" x14ac:dyDescent="0.25">
      <c r="B374" s="100" t="s">
        <v>29</v>
      </c>
      <c r="C374" s="101"/>
      <c r="D374" s="60">
        <v>1282.45</v>
      </c>
      <c r="E374" s="53">
        <v>0</v>
      </c>
      <c r="F374" s="20" t="s">
        <v>24</v>
      </c>
      <c r="G374" s="29">
        <f t="shared" si="9"/>
        <v>0</v>
      </c>
      <c r="H374" s="102"/>
    </row>
    <row r="375" spans="2:8" x14ac:dyDescent="0.25">
      <c r="B375" s="100" t="s">
        <v>31</v>
      </c>
      <c r="C375" s="101"/>
      <c r="D375" s="60">
        <v>1000.47</v>
      </c>
      <c r="E375" s="53">
        <v>0</v>
      </c>
      <c r="F375" s="20" t="s">
        <v>24</v>
      </c>
      <c r="G375" s="29">
        <f>D375*E375</f>
        <v>0</v>
      </c>
      <c r="H375" s="102"/>
    </row>
    <row r="376" spans="2:8" ht="24" thickBot="1" x14ac:dyDescent="0.3">
      <c r="B376" s="103" t="s">
        <v>30</v>
      </c>
      <c r="C376" s="104"/>
      <c r="D376" s="61">
        <v>718.61</v>
      </c>
      <c r="E376" s="61">
        <v>0</v>
      </c>
      <c r="F376" s="19" t="s">
        <v>24</v>
      </c>
      <c r="G376" s="30">
        <f>D376*E376</f>
        <v>0</v>
      </c>
      <c r="H376" s="102"/>
    </row>
    <row r="377" spans="2:8" x14ac:dyDescent="0.25">
      <c r="C377" s="3"/>
      <c r="D377" s="3"/>
      <c r="E377" s="4"/>
      <c r="F377" s="4"/>
      <c r="H377" s="41"/>
    </row>
    <row r="378" spans="2:8" ht="25.5" x14ac:dyDescent="0.25">
      <c r="C378" s="13" t="s">
        <v>14</v>
      </c>
      <c r="D378" s="6"/>
    </row>
    <row r="379" spans="2:8" ht="20.25" x14ac:dyDescent="0.25">
      <c r="C379" s="77" t="s">
        <v>6</v>
      </c>
      <c r="D379" s="69" t="s">
        <v>0</v>
      </c>
      <c r="E379" s="8">
        <f>IF(G367&gt;0, ROUND((G367+D360)/D360,2), 0)</f>
        <v>1.01</v>
      </c>
      <c r="F379" s="8"/>
      <c r="G379" s="9"/>
      <c r="H379" s="7"/>
    </row>
    <row r="380" spans="2:8" x14ac:dyDescent="0.25">
      <c r="C380" s="77"/>
      <c r="D380" s="69" t="s">
        <v>1</v>
      </c>
      <c r="E380" s="8">
        <f>IF(SUM(G368:G369)&gt;0,ROUND((G368+G369+D360)/D360,2),0)</f>
        <v>1.02</v>
      </c>
      <c r="F380" s="8"/>
      <c r="G380" s="10"/>
      <c r="H380" s="42"/>
    </row>
    <row r="381" spans="2:8" x14ac:dyDescent="0.25">
      <c r="C381" s="77"/>
      <c r="D381" s="69" t="s">
        <v>2</v>
      </c>
      <c r="E381" s="8">
        <f>IF(G370&gt;0,ROUND((G370+D360)/D360,2),0)</f>
        <v>0</v>
      </c>
      <c r="F381" s="11"/>
      <c r="G381" s="10"/>
    </row>
    <row r="382" spans="2:8" x14ac:dyDescent="0.25">
      <c r="C382" s="77"/>
      <c r="D382" s="12" t="s">
        <v>3</v>
      </c>
      <c r="E382" s="31">
        <f>IF(SUM(G371:G376)&gt;0,ROUND((SUM(G371:G376)+D360)/D360,2),0)</f>
        <v>1.43</v>
      </c>
      <c r="F382" s="9"/>
      <c r="G382" s="10"/>
    </row>
    <row r="383" spans="2:8" ht="25.5" x14ac:dyDescent="0.25">
      <c r="D383" s="32" t="s">
        <v>4</v>
      </c>
      <c r="E383" s="33">
        <f>SUM(E379:E382)-IF(VALUE(COUNTIF(E379:E382,"&gt;0"))=4,3,0)-IF(VALUE(COUNTIF(E379:E382,"&gt;0"))=3,2,0)-IF(VALUE(COUNTIF(E379:E382,"&gt;0"))=2,1,0)</f>
        <v>1.46</v>
      </c>
      <c r="F383" s="24"/>
    </row>
    <row r="384" spans="2:8" x14ac:dyDescent="0.25">
      <c r="E384" s="14"/>
    </row>
    <row r="385" spans="2:8" ht="25.5" x14ac:dyDescent="0.35">
      <c r="B385" s="21"/>
      <c r="C385" s="15" t="s">
        <v>23</v>
      </c>
      <c r="D385" s="78">
        <f>E383*D360</f>
        <v>66730.540999999997</v>
      </c>
      <c r="E385" s="78"/>
    </row>
    <row r="386" spans="2:8" ht="20.25" x14ac:dyDescent="0.3">
      <c r="C386" s="16" t="s">
        <v>8</v>
      </c>
      <c r="D386" s="79">
        <f>D385/D359</f>
        <v>124.03446282527881</v>
      </c>
      <c r="E386" s="79"/>
      <c r="G386" s="7"/>
      <c r="H386" s="43"/>
    </row>
    <row r="391" spans="2:8" ht="60.75" x14ac:dyDescent="0.8">
      <c r="B391" s="80" t="s">
        <v>93</v>
      </c>
      <c r="C391" s="80"/>
      <c r="D391" s="80"/>
      <c r="E391" s="80"/>
      <c r="F391" s="80"/>
      <c r="G391" s="80"/>
      <c r="H391" s="80"/>
    </row>
    <row r="392" spans="2:8" x14ac:dyDescent="0.25">
      <c r="B392" s="81" t="s">
        <v>35</v>
      </c>
      <c r="C392" s="81"/>
      <c r="D392" s="81"/>
      <c r="E392" s="81"/>
      <c r="F392" s="81"/>
      <c r="G392" s="81"/>
    </row>
    <row r="393" spans="2:8" x14ac:dyDescent="0.25">
      <c r="C393" s="68"/>
      <c r="G393" s="7"/>
    </row>
    <row r="394" spans="2:8" ht="25.5" x14ac:dyDescent="0.25">
      <c r="C394" s="13" t="s">
        <v>5</v>
      </c>
      <c r="D394" s="6"/>
    </row>
    <row r="395" spans="2:8" ht="20.25" x14ac:dyDescent="0.25">
      <c r="B395" s="9"/>
      <c r="C395" s="82" t="s">
        <v>15</v>
      </c>
      <c r="D395" s="85" t="s">
        <v>36</v>
      </c>
      <c r="E395" s="85"/>
      <c r="F395" s="85"/>
      <c r="G395" s="85"/>
      <c r="H395" s="38"/>
    </row>
    <row r="396" spans="2:8" ht="20.25" x14ac:dyDescent="0.25">
      <c r="B396" s="9"/>
      <c r="C396" s="83"/>
      <c r="D396" s="85" t="s">
        <v>55</v>
      </c>
      <c r="E396" s="85"/>
      <c r="F396" s="85"/>
      <c r="G396" s="85"/>
      <c r="H396" s="38"/>
    </row>
    <row r="397" spans="2:8" ht="20.25" x14ac:dyDescent="0.25">
      <c r="B397" s="9"/>
      <c r="C397" s="84"/>
      <c r="D397" s="85" t="s">
        <v>54</v>
      </c>
      <c r="E397" s="85"/>
      <c r="F397" s="85"/>
      <c r="G397" s="85"/>
      <c r="H397" s="38"/>
    </row>
    <row r="398" spans="2:8" x14ac:dyDescent="0.25">
      <c r="C398" s="34" t="s">
        <v>12</v>
      </c>
      <c r="D398" s="48">
        <v>8.6300000000000008</v>
      </c>
      <c r="E398" s="44"/>
      <c r="F398" s="9"/>
    </row>
    <row r="399" spans="2:8" x14ac:dyDescent="0.25">
      <c r="C399" s="1" t="s">
        <v>9</v>
      </c>
      <c r="D399" s="49">
        <v>526</v>
      </c>
      <c r="E399" s="86" t="s">
        <v>16</v>
      </c>
      <c r="F399" s="87"/>
      <c r="G399" s="90">
        <f>D400/D399</f>
        <v>21.347186311787073</v>
      </c>
    </row>
    <row r="400" spans="2:8" x14ac:dyDescent="0.25">
      <c r="C400" s="1" t="s">
        <v>10</v>
      </c>
      <c r="D400" s="49">
        <v>11228.62</v>
      </c>
      <c r="E400" s="88"/>
      <c r="F400" s="89"/>
      <c r="G400" s="91"/>
    </row>
    <row r="401" spans="2:8" x14ac:dyDescent="0.25">
      <c r="C401" s="36"/>
      <c r="D401" s="37"/>
      <c r="E401" s="45"/>
    </row>
    <row r="402" spans="2:8" x14ac:dyDescent="0.3">
      <c r="C402" s="35" t="s">
        <v>7</v>
      </c>
      <c r="D402" s="63" t="s">
        <v>52</v>
      </c>
    </row>
    <row r="403" spans="2:8" x14ac:dyDescent="0.3">
      <c r="C403" s="35" t="s">
        <v>11</v>
      </c>
      <c r="D403" s="50">
        <v>80</v>
      </c>
    </row>
    <row r="404" spans="2:8" x14ac:dyDescent="0.3">
      <c r="C404" s="35" t="s">
        <v>13</v>
      </c>
      <c r="D404" s="56" t="s">
        <v>33</v>
      </c>
      <c r="E404" s="39"/>
    </row>
    <row r="405" spans="2:8" ht="24" thickBot="1" x14ac:dyDescent="0.3">
      <c r="C405" s="40"/>
      <c r="D405" s="40"/>
    </row>
    <row r="406" spans="2:8" ht="48" thickBot="1" x14ac:dyDescent="0.3">
      <c r="B406" s="92" t="s">
        <v>17</v>
      </c>
      <c r="C406" s="93"/>
      <c r="D406" s="22" t="s">
        <v>20</v>
      </c>
      <c r="E406" s="94" t="s">
        <v>22</v>
      </c>
      <c r="F406" s="95"/>
      <c r="G406" s="2" t="s">
        <v>21</v>
      </c>
    </row>
    <row r="407" spans="2:8" ht="24" thickBot="1" x14ac:dyDescent="0.3">
      <c r="B407" s="105" t="s">
        <v>34</v>
      </c>
      <c r="C407" s="106"/>
      <c r="D407" s="57">
        <v>186.14</v>
      </c>
      <c r="E407" s="51">
        <v>8.6300000000000008</v>
      </c>
      <c r="F407" s="17" t="s">
        <v>24</v>
      </c>
      <c r="G407" s="25">
        <f t="shared" ref="G407:G414" si="10">D407*E407</f>
        <v>1606.3882000000001</v>
      </c>
      <c r="H407" s="102"/>
    </row>
    <row r="408" spans="2:8" x14ac:dyDescent="0.25">
      <c r="B408" s="98" t="s">
        <v>18</v>
      </c>
      <c r="C408" s="99"/>
      <c r="D408" s="52">
        <v>189.45</v>
      </c>
      <c r="E408" s="64">
        <v>1.75</v>
      </c>
      <c r="F408" s="18" t="s">
        <v>25</v>
      </c>
      <c r="G408" s="26">
        <f t="shared" si="10"/>
        <v>331.53749999999997</v>
      </c>
      <c r="H408" s="102"/>
    </row>
    <row r="409" spans="2:8" ht="24" thickBot="1" x14ac:dyDescent="0.3">
      <c r="B409" s="103" t="s">
        <v>19</v>
      </c>
      <c r="C409" s="104"/>
      <c r="D409" s="54">
        <v>762.99</v>
      </c>
      <c r="E409" s="65">
        <v>1.75</v>
      </c>
      <c r="F409" s="19" t="s">
        <v>25</v>
      </c>
      <c r="G409" s="27">
        <f t="shared" si="10"/>
        <v>1335.2325000000001</v>
      </c>
      <c r="H409" s="102"/>
    </row>
    <row r="410" spans="2:8" ht="24" thickBot="1" x14ac:dyDescent="0.3">
      <c r="B410" s="96" t="s">
        <v>27</v>
      </c>
      <c r="C410" s="97"/>
      <c r="D410" s="58">
        <v>1409.04</v>
      </c>
      <c r="E410" s="58">
        <v>0</v>
      </c>
      <c r="F410" s="23" t="s">
        <v>24</v>
      </c>
      <c r="G410" s="28">
        <f t="shared" si="10"/>
        <v>0</v>
      </c>
      <c r="H410" s="102"/>
    </row>
    <row r="411" spans="2:8" x14ac:dyDescent="0.25">
      <c r="B411" s="98" t="s">
        <v>32</v>
      </c>
      <c r="C411" s="99"/>
      <c r="D411" s="52">
        <v>5358.15</v>
      </c>
      <c r="E411" s="62">
        <v>8.6300000000000008</v>
      </c>
      <c r="F411" s="18" t="s">
        <v>24</v>
      </c>
      <c r="G411" s="26">
        <f t="shared" si="10"/>
        <v>46240.834500000004</v>
      </c>
      <c r="H411" s="102"/>
    </row>
    <row r="412" spans="2:8" x14ac:dyDescent="0.25">
      <c r="B412" s="100" t="s">
        <v>26</v>
      </c>
      <c r="C412" s="101"/>
      <c r="D412" s="59">
        <v>246.53</v>
      </c>
      <c r="E412" s="59">
        <v>0</v>
      </c>
      <c r="F412" s="20" t="s">
        <v>24</v>
      </c>
      <c r="G412" s="29">
        <f t="shared" si="10"/>
        <v>0</v>
      </c>
      <c r="H412" s="102"/>
    </row>
    <row r="413" spans="2:8" x14ac:dyDescent="0.25">
      <c r="B413" s="100" t="s">
        <v>28</v>
      </c>
      <c r="C413" s="101"/>
      <c r="D413" s="60">
        <v>4374.5</v>
      </c>
      <c r="E413" s="53">
        <v>8.6300000000000008</v>
      </c>
      <c r="F413" s="20" t="s">
        <v>24</v>
      </c>
      <c r="G413" s="29">
        <f t="shared" si="10"/>
        <v>37751.935000000005</v>
      </c>
      <c r="H413" s="102"/>
    </row>
    <row r="414" spans="2:8" x14ac:dyDescent="0.25">
      <c r="B414" s="100" t="s">
        <v>29</v>
      </c>
      <c r="C414" s="101"/>
      <c r="D414" s="60">
        <v>1282.45</v>
      </c>
      <c r="E414" s="53">
        <v>8.6300000000000008</v>
      </c>
      <c r="F414" s="20" t="s">
        <v>24</v>
      </c>
      <c r="G414" s="29">
        <f t="shared" si="10"/>
        <v>11067.543500000002</v>
      </c>
      <c r="H414" s="102"/>
    </row>
    <row r="415" spans="2:8" x14ac:dyDescent="0.25">
      <c r="B415" s="100" t="s">
        <v>31</v>
      </c>
      <c r="C415" s="101"/>
      <c r="D415" s="60">
        <v>1000.47</v>
      </c>
      <c r="E415" s="53">
        <v>8.6300000000000008</v>
      </c>
      <c r="F415" s="20" t="s">
        <v>24</v>
      </c>
      <c r="G415" s="29">
        <f>D415*E415</f>
        <v>8634.0561000000016</v>
      </c>
      <c r="H415" s="102"/>
    </row>
    <row r="416" spans="2:8" ht="24" thickBot="1" x14ac:dyDescent="0.3">
      <c r="B416" s="103" t="s">
        <v>30</v>
      </c>
      <c r="C416" s="104"/>
      <c r="D416" s="61">
        <v>718.61</v>
      </c>
      <c r="E416" s="61">
        <v>86.3</v>
      </c>
      <c r="F416" s="19" t="s">
        <v>24</v>
      </c>
      <c r="G416" s="30">
        <f>D416*E416</f>
        <v>62016.042999999998</v>
      </c>
      <c r="H416" s="102"/>
    </row>
    <row r="417" spans="2:8" x14ac:dyDescent="0.25">
      <c r="C417" s="3"/>
      <c r="D417" s="3"/>
      <c r="E417" s="4"/>
      <c r="F417" s="4"/>
      <c r="H417" s="41"/>
    </row>
    <row r="418" spans="2:8" ht="25.5" x14ac:dyDescent="0.25">
      <c r="C418" s="13" t="s">
        <v>14</v>
      </c>
      <c r="D418" s="6"/>
    </row>
    <row r="419" spans="2:8" ht="20.25" x14ac:dyDescent="0.25">
      <c r="C419" s="77" t="s">
        <v>6</v>
      </c>
      <c r="D419" s="69" t="s">
        <v>0</v>
      </c>
      <c r="E419" s="8">
        <f>IF(G407&gt;0, ROUND((G407+D400)/D400,2), 0)</f>
        <v>1.1399999999999999</v>
      </c>
      <c r="F419" s="8"/>
      <c r="G419" s="9"/>
      <c r="H419" s="7"/>
    </row>
    <row r="420" spans="2:8" x14ac:dyDescent="0.25">
      <c r="C420" s="77"/>
      <c r="D420" s="69" t="s">
        <v>1</v>
      </c>
      <c r="E420" s="8">
        <f>IF(SUM(G408:G409)&gt;0,ROUND((G408+G409+D400)/D400,2),0)</f>
        <v>1.1499999999999999</v>
      </c>
      <c r="F420" s="8"/>
      <c r="G420" s="10"/>
      <c r="H420" s="42"/>
    </row>
    <row r="421" spans="2:8" x14ac:dyDescent="0.25">
      <c r="C421" s="77"/>
      <c r="D421" s="69" t="s">
        <v>2</v>
      </c>
      <c r="E421" s="8">
        <f>IF(G410&gt;0,ROUND((G410+D400)/D400,2),0)</f>
        <v>0</v>
      </c>
      <c r="F421" s="11"/>
      <c r="G421" s="10"/>
    </row>
    <row r="422" spans="2:8" x14ac:dyDescent="0.25">
      <c r="C422" s="77"/>
      <c r="D422" s="12" t="s">
        <v>3</v>
      </c>
      <c r="E422" s="31">
        <f>IF(SUM(G411:G416)&gt;0,ROUND((SUM(G411:G416)+D400)/D400,2),0)</f>
        <v>15.76</v>
      </c>
      <c r="F422" s="9"/>
      <c r="G422" s="10"/>
    </row>
    <row r="423" spans="2:8" ht="25.5" x14ac:dyDescent="0.25">
      <c r="D423" s="32" t="s">
        <v>4</v>
      </c>
      <c r="E423" s="33">
        <f>SUM(E419:E422)-IF(VALUE(COUNTIF(E419:E422,"&gt;0"))=4,3,0)-IF(VALUE(COUNTIF(E419:E422,"&gt;0"))=3,2,0)-IF(VALUE(COUNTIF(E419:E422,"&gt;0"))=2,1,0)</f>
        <v>16.05</v>
      </c>
      <c r="F423" s="24"/>
    </row>
    <row r="424" spans="2:8" x14ac:dyDescent="0.25">
      <c r="E424" s="14"/>
    </row>
    <row r="425" spans="2:8" ht="25.5" x14ac:dyDescent="0.35">
      <c r="B425" s="21"/>
      <c r="C425" s="15" t="s">
        <v>23</v>
      </c>
      <c r="D425" s="78">
        <f>E423*D400</f>
        <v>180219.35100000002</v>
      </c>
      <c r="E425" s="78"/>
    </row>
    <row r="426" spans="2:8" ht="20.25" x14ac:dyDescent="0.3">
      <c r="C426" s="16" t="s">
        <v>8</v>
      </c>
      <c r="D426" s="79">
        <f>D425/D399</f>
        <v>342.62234030418256</v>
      </c>
      <c r="E426" s="79"/>
      <c r="G426" s="7"/>
      <c r="H426" s="43"/>
    </row>
    <row r="431" spans="2:8" ht="60.75" x14ac:dyDescent="0.8">
      <c r="B431" s="80" t="s">
        <v>94</v>
      </c>
      <c r="C431" s="80"/>
      <c r="D431" s="80"/>
      <c r="E431" s="80"/>
      <c r="F431" s="80"/>
      <c r="G431" s="80"/>
      <c r="H431" s="80"/>
    </row>
    <row r="432" spans="2:8" x14ac:dyDescent="0.25">
      <c r="B432" s="81" t="s">
        <v>35</v>
      </c>
      <c r="C432" s="81"/>
      <c r="D432" s="81"/>
      <c r="E432" s="81"/>
      <c r="F432" s="81"/>
      <c r="G432" s="81"/>
    </row>
    <row r="433" spans="2:8" x14ac:dyDescent="0.25">
      <c r="C433" s="68"/>
      <c r="G433" s="7"/>
    </row>
    <row r="434" spans="2:8" ht="25.5" x14ac:dyDescent="0.25">
      <c r="C434" s="13" t="s">
        <v>5</v>
      </c>
      <c r="D434" s="6"/>
    </row>
    <row r="435" spans="2:8" ht="20.25" x14ac:dyDescent="0.25">
      <c r="B435" s="9"/>
      <c r="C435" s="82" t="s">
        <v>15</v>
      </c>
      <c r="D435" s="85" t="s">
        <v>36</v>
      </c>
      <c r="E435" s="85"/>
      <c r="F435" s="85"/>
      <c r="G435" s="85"/>
      <c r="H435" s="38"/>
    </row>
    <row r="436" spans="2:8" ht="20.25" x14ac:dyDescent="0.25">
      <c r="B436" s="9"/>
      <c r="C436" s="83"/>
      <c r="D436" s="85" t="s">
        <v>55</v>
      </c>
      <c r="E436" s="85"/>
      <c r="F436" s="85"/>
      <c r="G436" s="85"/>
      <c r="H436" s="38"/>
    </row>
    <row r="437" spans="2:8" ht="20.25" x14ac:dyDescent="0.25">
      <c r="B437" s="9"/>
      <c r="C437" s="84"/>
      <c r="D437" s="85" t="s">
        <v>56</v>
      </c>
      <c r="E437" s="85"/>
      <c r="F437" s="85"/>
      <c r="G437" s="85"/>
      <c r="H437" s="38"/>
    </row>
    <row r="438" spans="2:8" x14ac:dyDescent="0.25">
      <c r="C438" s="34" t="s">
        <v>12</v>
      </c>
      <c r="D438" s="48">
        <v>10</v>
      </c>
      <c r="E438" s="44"/>
      <c r="F438" s="9"/>
    </row>
    <row r="439" spans="2:8" x14ac:dyDescent="0.25">
      <c r="C439" s="1" t="s">
        <v>9</v>
      </c>
      <c r="D439" s="49">
        <v>637</v>
      </c>
      <c r="E439" s="86" t="s">
        <v>16</v>
      </c>
      <c r="F439" s="87"/>
      <c r="G439" s="90">
        <f>D440/D439</f>
        <v>58.847331240188382</v>
      </c>
    </row>
    <row r="440" spans="2:8" x14ac:dyDescent="0.25">
      <c r="C440" s="1" t="s">
        <v>10</v>
      </c>
      <c r="D440" s="49">
        <v>37485.75</v>
      </c>
      <c r="E440" s="88"/>
      <c r="F440" s="89"/>
      <c r="G440" s="91"/>
    </row>
    <row r="441" spans="2:8" x14ac:dyDescent="0.25">
      <c r="C441" s="36"/>
      <c r="D441" s="37"/>
      <c r="E441" s="45"/>
    </row>
    <row r="442" spans="2:8" x14ac:dyDescent="0.3">
      <c r="C442" s="35" t="s">
        <v>7</v>
      </c>
      <c r="D442" s="63" t="s">
        <v>57</v>
      </c>
    </row>
    <row r="443" spans="2:8" x14ac:dyDescent="0.3">
      <c r="C443" s="35" t="s">
        <v>11</v>
      </c>
      <c r="D443" s="50">
        <v>90</v>
      </c>
    </row>
    <row r="444" spans="2:8" x14ac:dyDescent="0.3">
      <c r="C444" s="35" t="s">
        <v>13</v>
      </c>
      <c r="D444" s="56" t="s">
        <v>33</v>
      </c>
      <c r="E444" s="39"/>
    </row>
    <row r="445" spans="2:8" ht="24" thickBot="1" x14ac:dyDescent="0.3">
      <c r="C445" s="40"/>
      <c r="D445" s="40"/>
    </row>
    <row r="446" spans="2:8" ht="48" thickBot="1" x14ac:dyDescent="0.3">
      <c r="B446" s="92" t="s">
        <v>17</v>
      </c>
      <c r="C446" s="93"/>
      <c r="D446" s="22" t="s">
        <v>20</v>
      </c>
      <c r="E446" s="94" t="s">
        <v>22</v>
      </c>
      <c r="F446" s="95"/>
      <c r="G446" s="2" t="s">
        <v>21</v>
      </c>
    </row>
    <row r="447" spans="2:8" ht="24" thickBot="1" x14ac:dyDescent="0.3">
      <c r="B447" s="105" t="s">
        <v>34</v>
      </c>
      <c r="C447" s="106"/>
      <c r="D447" s="57">
        <v>186.14</v>
      </c>
      <c r="E447" s="51">
        <v>10</v>
      </c>
      <c r="F447" s="17" t="s">
        <v>24</v>
      </c>
      <c r="G447" s="25">
        <f t="shared" ref="G447:G454" si="11">D447*E447</f>
        <v>1861.3999999999999</v>
      </c>
      <c r="H447" s="102"/>
    </row>
    <row r="448" spans="2:8" x14ac:dyDescent="0.25">
      <c r="B448" s="98" t="s">
        <v>18</v>
      </c>
      <c r="C448" s="99"/>
      <c r="D448" s="52">
        <v>189.45</v>
      </c>
      <c r="E448" s="64">
        <v>2.67</v>
      </c>
      <c r="F448" s="18" t="s">
        <v>25</v>
      </c>
      <c r="G448" s="26">
        <f t="shared" si="11"/>
        <v>505.83149999999995</v>
      </c>
      <c r="H448" s="102"/>
    </row>
    <row r="449" spans="2:8" ht="24" thickBot="1" x14ac:dyDescent="0.3">
      <c r="B449" s="103" t="s">
        <v>19</v>
      </c>
      <c r="C449" s="104"/>
      <c r="D449" s="54">
        <v>762.99</v>
      </c>
      <c r="E449" s="65">
        <v>2.67</v>
      </c>
      <c r="F449" s="19" t="s">
        <v>25</v>
      </c>
      <c r="G449" s="27">
        <f t="shared" si="11"/>
        <v>2037.1832999999999</v>
      </c>
      <c r="H449" s="102"/>
    </row>
    <row r="450" spans="2:8" ht="24" thickBot="1" x14ac:dyDescent="0.3">
      <c r="B450" s="96" t="s">
        <v>27</v>
      </c>
      <c r="C450" s="97"/>
      <c r="D450" s="58">
        <v>1409.04</v>
      </c>
      <c r="E450" s="58">
        <v>0</v>
      </c>
      <c r="F450" s="23" t="s">
        <v>24</v>
      </c>
      <c r="G450" s="28">
        <f t="shared" si="11"/>
        <v>0</v>
      </c>
      <c r="H450" s="102"/>
    </row>
    <row r="451" spans="2:8" x14ac:dyDescent="0.25">
      <c r="B451" s="98" t="s">
        <v>32</v>
      </c>
      <c r="C451" s="99"/>
      <c r="D451" s="52">
        <v>5358.15</v>
      </c>
      <c r="E451" s="62">
        <v>10</v>
      </c>
      <c r="F451" s="18" t="s">
        <v>24</v>
      </c>
      <c r="G451" s="26">
        <f t="shared" si="11"/>
        <v>53581.5</v>
      </c>
      <c r="H451" s="102"/>
    </row>
    <row r="452" spans="2:8" x14ac:dyDescent="0.25">
      <c r="B452" s="100" t="s">
        <v>26</v>
      </c>
      <c r="C452" s="101"/>
      <c r="D452" s="59">
        <v>246.53</v>
      </c>
      <c r="E452" s="59">
        <v>0</v>
      </c>
      <c r="F452" s="20" t="s">
        <v>24</v>
      </c>
      <c r="G452" s="29">
        <f t="shared" si="11"/>
        <v>0</v>
      </c>
      <c r="H452" s="102"/>
    </row>
    <row r="453" spans="2:8" x14ac:dyDescent="0.25">
      <c r="B453" s="100" t="s">
        <v>28</v>
      </c>
      <c r="C453" s="101"/>
      <c r="D453" s="60">
        <v>4374.5</v>
      </c>
      <c r="E453" s="53">
        <v>10</v>
      </c>
      <c r="F453" s="20" t="s">
        <v>24</v>
      </c>
      <c r="G453" s="29">
        <f t="shared" si="11"/>
        <v>43745</v>
      </c>
      <c r="H453" s="102"/>
    </row>
    <row r="454" spans="2:8" x14ac:dyDescent="0.25">
      <c r="B454" s="100" t="s">
        <v>29</v>
      </c>
      <c r="C454" s="101"/>
      <c r="D454" s="60">
        <v>1282.45</v>
      </c>
      <c r="E454" s="53">
        <v>10</v>
      </c>
      <c r="F454" s="20" t="s">
        <v>24</v>
      </c>
      <c r="G454" s="29">
        <f t="shared" si="11"/>
        <v>12824.5</v>
      </c>
      <c r="H454" s="102"/>
    </row>
    <row r="455" spans="2:8" x14ac:dyDescent="0.25">
      <c r="B455" s="100" t="s">
        <v>31</v>
      </c>
      <c r="C455" s="101"/>
      <c r="D455" s="60">
        <v>1000.47</v>
      </c>
      <c r="E455" s="53">
        <v>10</v>
      </c>
      <c r="F455" s="20" t="s">
        <v>24</v>
      </c>
      <c r="G455" s="29">
        <f>D455*E455</f>
        <v>10004.700000000001</v>
      </c>
      <c r="H455" s="102"/>
    </row>
    <row r="456" spans="2:8" ht="24" thickBot="1" x14ac:dyDescent="0.3">
      <c r="B456" s="103" t="s">
        <v>30</v>
      </c>
      <c r="C456" s="104"/>
      <c r="D456" s="61">
        <v>718.61</v>
      </c>
      <c r="E456" s="61">
        <v>100</v>
      </c>
      <c r="F456" s="19" t="s">
        <v>24</v>
      </c>
      <c r="G456" s="30">
        <f>D456*E456</f>
        <v>71861</v>
      </c>
      <c r="H456" s="102"/>
    </row>
    <row r="457" spans="2:8" x14ac:dyDescent="0.25">
      <c r="C457" s="3"/>
      <c r="D457" s="3"/>
      <c r="E457" s="4"/>
      <c r="F457" s="4"/>
      <c r="H457" s="41"/>
    </row>
    <row r="458" spans="2:8" ht="25.5" x14ac:dyDescent="0.25">
      <c r="C458" s="13" t="s">
        <v>14</v>
      </c>
      <c r="D458" s="6"/>
    </row>
    <row r="459" spans="2:8" ht="20.25" x14ac:dyDescent="0.25">
      <c r="C459" s="77" t="s">
        <v>6</v>
      </c>
      <c r="D459" s="69" t="s">
        <v>0</v>
      </c>
      <c r="E459" s="8">
        <f>IF(G447&gt;0, ROUND((G447+D440)/D440,2), 0)</f>
        <v>1.05</v>
      </c>
      <c r="F459" s="8"/>
      <c r="G459" s="9"/>
      <c r="H459" s="7"/>
    </row>
    <row r="460" spans="2:8" x14ac:dyDescent="0.25">
      <c r="C460" s="77"/>
      <c r="D460" s="69" t="s">
        <v>1</v>
      </c>
      <c r="E460" s="8">
        <f>IF(SUM(G448:G449)&gt;0,ROUND((G448+G449+D440)/D440,2),0)</f>
        <v>1.07</v>
      </c>
      <c r="F460" s="8"/>
      <c r="G460" s="10"/>
      <c r="H460" s="42"/>
    </row>
    <row r="461" spans="2:8" x14ac:dyDescent="0.25">
      <c r="C461" s="77"/>
      <c r="D461" s="69" t="s">
        <v>2</v>
      </c>
      <c r="E461" s="8">
        <f>IF(G450&gt;0,ROUND((G450+D440)/D440,2),0)</f>
        <v>0</v>
      </c>
      <c r="F461" s="11"/>
      <c r="G461" s="10"/>
    </row>
    <row r="462" spans="2:8" x14ac:dyDescent="0.25">
      <c r="C462" s="77"/>
      <c r="D462" s="12" t="s">
        <v>3</v>
      </c>
      <c r="E462" s="31">
        <f>IF(SUM(G451:G456)&gt;0,ROUND((SUM(G451:G456)+D440)/D440,2),0)</f>
        <v>6.12</v>
      </c>
      <c r="F462" s="9"/>
      <c r="G462" s="10"/>
    </row>
    <row r="463" spans="2:8" ht="25.5" x14ac:dyDescent="0.25">
      <c r="D463" s="32" t="s">
        <v>4</v>
      </c>
      <c r="E463" s="33">
        <f>SUM(E459:E462)-IF(VALUE(COUNTIF(E459:E462,"&gt;0"))=4,3,0)-IF(VALUE(COUNTIF(E459:E462,"&gt;0"))=3,2,0)-IF(VALUE(COUNTIF(E459:E462,"&gt;0"))=2,1,0)</f>
        <v>6.24</v>
      </c>
      <c r="F463" s="24"/>
    </row>
    <row r="464" spans="2:8" x14ac:dyDescent="0.25">
      <c r="E464" s="14"/>
    </row>
    <row r="465" spans="2:8" ht="25.5" x14ac:dyDescent="0.35">
      <c r="B465" s="21"/>
      <c r="C465" s="15" t="s">
        <v>23</v>
      </c>
      <c r="D465" s="78">
        <f>E463*D440</f>
        <v>233911.08000000002</v>
      </c>
      <c r="E465" s="78"/>
    </row>
    <row r="466" spans="2:8" ht="20.25" x14ac:dyDescent="0.3">
      <c r="C466" s="16" t="s">
        <v>8</v>
      </c>
      <c r="D466" s="79">
        <f>D465/D439</f>
        <v>367.20734693877552</v>
      </c>
      <c r="E466" s="79"/>
      <c r="G466" s="7"/>
      <c r="H466" s="43"/>
    </row>
    <row r="470" spans="2:8" ht="60.75" x14ac:dyDescent="0.8">
      <c r="B470" s="80" t="s">
        <v>95</v>
      </c>
      <c r="C470" s="80"/>
      <c r="D470" s="80"/>
      <c r="E470" s="80"/>
      <c r="F470" s="80"/>
      <c r="G470" s="80"/>
      <c r="H470" s="80"/>
    </row>
    <row r="471" spans="2:8" x14ac:dyDescent="0.25">
      <c r="B471" s="81" t="s">
        <v>35</v>
      </c>
      <c r="C471" s="81"/>
      <c r="D471" s="81"/>
      <c r="E471" s="81"/>
      <c r="F471" s="81"/>
      <c r="G471" s="81"/>
    </row>
    <row r="472" spans="2:8" x14ac:dyDescent="0.25">
      <c r="C472" s="68"/>
      <c r="G472" s="7"/>
    </row>
    <row r="473" spans="2:8" ht="25.5" x14ac:dyDescent="0.25">
      <c r="C473" s="13" t="s">
        <v>5</v>
      </c>
      <c r="D473" s="6"/>
    </row>
    <row r="474" spans="2:8" ht="20.25" x14ac:dyDescent="0.25">
      <c r="B474" s="9"/>
      <c r="C474" s="82" t="s">
        <v>15</v>
      </c>
      <c r="D474" s="85" t="s">
        <v>36</v>
      </c>
      <c r="E474" s="85"/>
      <c r="F474" s="85"/>
      <c r="G474" s="85"/>
      <c r="H474" s="38"/>
    </row>
    <row r="475" spans="2:8" ht="20.25" x14ac:dyDescent="0.25">
      <c r="B475" s="9"/>
      <c r="C475" s="83"/>
      <c r="D475" s="85" t="s">
        <v>55</v>
      </c>
      <c r="E475" s="85"/>
      <c r="F475" s="85"/>
      <c r="G475" s="85"/>
      <c r="H475" s="38"/>
    </row>
    <row r="476" spans="2:8" ht="20.25" x14ac:dyDescent="0.25">
      <c r="B476" s="9"/>
      <c r="C476" s="84"/>
      <c r="D476" s="85" t="s">
        <v>58</v>
      </c>
      <c r="E476" s="85"/>
      <c r="F476" s="85"/>
      <c r="G476" s="85"/>
      <c r="H476" s="38"/>
    </row>
    <row r="477" spans="2:8" x14ac:dyDescent="0.25">
      <c r="C477" s="34" t="s">
        <v>12</v>
      </c>
      <c r="D477" s="48">
        <v>4.7</v>
      </c>
      <c r="E477" s="44"/>
      <c r="F477" s="9"/>
    </row>
    <row r="478" spans="2:8" x14ac:dyDescent="0.25">
      <c r="C478" s="1" t="s">
        <v>9</v>
      </c>
      <c r="D478" s="49">
        <v>425</v>
      </c>
      <c r="E478" s="86" t="s">
        <v>16</v>
      </c>
      <c r="F478" s="87"/>
      <c r="G478" s="90">
        <f>D479/D478</f>
        <v>105.20256470588234</v>
      </c>
    </row>
    <row r="479" spans="2:8" x14ac:dyDescent="0.25">
      <c r="C479" s="1" t="s">
        <v>10</v>
      </c>
      <c r="D479" s="49">
        <v>44711.09</v>
      </c>
      <c r="E479" s="88"/>
      <c r="F479" s="89"/>
      <c r="G479" s="91"/>
    </row>
    <row r="480" spans="2:8" x14ac:dyDescent="0.25">
      <c r="C480" s="36"/>
      <c r="D480" s="37"/>
      <c r="E480" s="45"/>
    </row>
    <row r="481" spans="2:8" ht="40.5" x14ac:dyDescent="0.3">
      <c r="C481" s="35" t="s">
        <v>7</v>
      </c>
      <c r="D481" s="63" t="s">
        <v>59</v>
      </c>
    </row>
    <row r="482" spans="2:8" x14ac:dyDescent="0.3">
      <c r="C482" s="35" t="s">
        <v>11</v>
      </c>
      <c r="D482" s="50">
        <v>70</v>
      </c>
    </row>
    <row r="483" spans="2:8" x14ac:dyDescent="0.3">
      <c r="C483" s="35" t="s">
        <v>13</v>
      </c>
      <c r="D483" s="56" t="s">
        <v>33</v>
      </c>
      <c r="E483" s="39"/>
    </row>
    <row r="484" spans="2:8" ht="24" thickBot="1" x14ac:dyDescent="0.3">
      <c r="C484" s="40"/>
      <c r="D484" s="40"/>
    </row>
    <row r="485" spans="2:8" ht="48" thickBot="1" x14ac:dyDescent="0.3">
      <c r="B485" s="92" t="s">
        <v>17</v>
      </c>
      <c r="C485" s="93"/>
      <c r="D485" s="22" t="s">
        <v>20</v>
      </c>
      <c r="E485" s="94" t="s">
        <v>22</v>
      </c>
      <c r="F485" s="95"/>
      <c r="G485" s="2" t="s">
        <v>21</v>
      </c>
    </row>
    <row r="486" spans="2:8" ht="24" thickBot="1" x14ac:dyDescent="0.3">
      <c r="B486" s="105" t="s">
        <v>34</v>
      </c>
      <c r="C486" s="106"/>
      <c r="D486" s="57">
        <v>186.14</v>
      </c>
      <c r="E486" s="51">
        <v>4.7</v>
      </c>
      <c r="F486" s="17" t="s">
        <v>24</v>
      </c>
      <c r="G486" s="25">
        <f t="shared" ref="G486:G493" si="12">D486*E486</f>
        <v>874.85799999999995</v>
      </c>
      <c r="H486" s="102"/>
    </row>
    <row r="487" spans="2:8" x14ac:dyDescent="0.25">
      <c r="B487" s="98" t="s">
        <v>18</v>
      </c>
      <c r="C487" s="99"/>
      <c r="D487" s="52">
        <v>189.45</v>
      </c>
      <c r="E487" s="62">
        <v>1.1000000000000001</v>
      </c>
      <c r="F487" s="18" t="s">
        <v>25</v>
      </c>
      <c r="G487" s="26">
        <f t="shared" si="12"/>
        <v>208.39500000000001</v>
      </c>
      <c r="H487" s="102"/>
    </row>
    <row r="488" spans="2:8" ht="24" thickBot="1" x14ac:dyDescent="0.3">
      <c r="B488" s="103" t="s">
        <v>19</v>
      </c>
      <c r="C488" s="104"/>
      <c r="D488" s="54">
        <v>762.99</v>
      </c>
      <c r="E488" s="61">
        <v>1.1000000000000001</v>
      </c>
      <c r="F488" s="19" t="s">
        <v>25</v>
      </c>
      <c r="G488" s="27">
        <f t="shared" si="12"/>
        <v>839.2890000000001</v>
      </c>
      <c r="H488" s="102"/>
    </row>
    <row r="489" spans="2:8" ht="24" thickBot="1" x14ac:dyDescent="0.3">
      <c r="B489" s="96" t="s">
        <v>27</v>
      </c>
      <c r="C489" s="97"/>
      <c r="D489" s="58">
        <v>1409.04</v>
      </c>
      <c r="E489" s="58">
        <v>0</v>
      </c>
      <c r="F489" s="23" t="s">
        <v>24</v>
      </c>
      <c r="G489" s="28">
        <f t="shared" si="12"/>
        <v>0</v>
      </c>
      <c r="H489" s="102"/>
    </row>
    <row r="490" spans="2:8" x14ac:dyDescent="0.25">
      <c r="B490" s="98" t="s">
        <v>32</v>
      </c>
      <c r="C490" s="99"/>
      <c r="D490" s="52">
        <v>5358.15</v>
      </c>
      <c r="E490" s="62">
        <v>4.7</v>
      </c>
      <c r="F490" s="18" t="s">
        <v>24</v>
      </c>
      <c r="G490" s="26">
        <f t="shared" si="12"/>
        <v>25183.305</v>
      </c>
      <c r="H490" s="102"/>
    </row>
    <row r="491" spans="2:8" x14ac:dyDescent="0.25">
      <c r="B491" s="100" t="s">
        <v>26</v>
      </c>
      <c r="C491" s="101"/>
      <c r="D491" s="59">
        <v>246.53</v>
      </c>
      <c r="E491" s="59">
        <v>0</v>
      </c>
      <c r="F491" s="20" t="s">
        <v>24</v>
      </c>
      <c r="G491" s="29">
        <f t="shared" si="12"/>
        <v>0</v>
      </c>
      <c r="H491" s="102"/>
    </row>
    <row r="492" spans="2:8" x14ac:dyDescent="0.25">
      <c r="B492" s="100" t="s">
        <v>28</v>
      </c>
      <c r="C492" s="101"/>
      <c r="D492" s="60">
        <v>4374.5</v>
      </c>
      <c r="E492" s="53">
        <v>4.7</v>
      </c>
      <c r="F492" s="20" t="s">
        <v>24</v>
      </c>
      <c r="G492" s="29">
        <f t="shared" si="12"/>
        <v>20560.150000000001</v>
      </c>
      <c r="H492" s="102"/>
    </row>
    <row r="493" spans="2:8" x14ac:dyDescent="0.25">
      <c r="B493" s="100" t="s">
        <v>29</v>
      </c>
      <c r="C493" s="101"/>
      <c r="D493" s="60">
        <v>1282.45</v>
      </c>
      <c r="E493" s="53">
        <v>4.7</v>
      </c>
      <c r="F493" s="20" t="s">
        <v>24</v>
      </c>
      <c r="G493" s="29">
        <f t="shared" si="12"/>
        <v>6027.5150000000003</v>
      </c>
      <c r="H493" s="102"/>
    </row>
    <row r="494" spans="2:8" x14ac:dyDescent="0.25">
      <c r="B494" s="100" t="s">
        <v>31</v>
      </c>
      <c r="C494" s="101"/>
      <c r="D494" s="60">
        <v>1000.47</v>
      </c>
      <c r="E494" s="53">
        <v>4.7</v>
      </c>
      <c r="F494" s="20" t="s">
        <v>24</v>
      </c>
      <c r="G494" s="29">
        <f>D494*E494</f>
        <v>4702.2090000000007</v>
      </c>
      <c r="H494" s="102"/>
    </row>
    <row r="495" spans="2:8" ht="24" thickBot="1" x14ac:dyDescent="0.3">
      <c r="B495" s="103" t="s">
        <v>30</v>
      </c>
      <c r="C495" s="104"/>
      <c r="D495" s="61">
        <v>718.61</v>
      </c>
      <c r="E495" s="61">
        <v>47</v>
      </c>
      <c r="F495" s="19" t="s">
        <v>24</v>
      </c>
      <c r="G495" s="30">
        <f>D495*E495</f>
        <v>33774.67</v>
      </c>
      <c r="H495" s="102"/>
    </row>
    <row r="496" spans="2:8" x14ac:dyDescent="0.25">
      <c r="C496" s="3"/>
      <c r="D496" s="3"/>
      <c r="E496" s="4"/>
      <c r="F496" s="4"/>
      <c r="H496" s="41"/>
    </row>
    <row r="497" spans="2:8" ht="25.5" x14ac:dyDescent="0.25">
      <c r="C497" s="13" t="s">
        <v>14</v>
      </c>
      <c r="D497" s="6"/>
    </row>
    <row r="498" spans="2:8" ht="20.25" x14ac:dyDescent="0.25">
      <c r="C498" s="77" t="s">
        <v>6</v>
      </c>
      <c r="D498" s="69" t="s">
        <v>0</v>
      </c>
      <c r="E498" s="8">
        <f>IF(G486&gt;0, ROUND((G486+D479)/D479,2), 0)</f>
        <v>1.02</v>
      </c>
      <c r="F498" s="8"/>
      <c r="G498" s="9"/>
      <c r="H498" s="7"/>
    </row>
    <row r="499" spans="2:8" x14ac:dyDescent="0.25">
      <c r="C499" s="77"/>
      <c r="D499" s="69" t="s">
        <v>1</v>
      </c>
      <c r="E499" s="8">
        <f>IF(SUM(G487:G488)&gt;0,ROUND((G487+G488+D479)/D479,2),0)</f>
        <v>1.02</v>
      </c>
      <c r="F499" s="8"/>
      <c r="G499" s="10"/>
      <c r="H499" s="42"/>
    </row>
    <row r="500" spans="2:8" x14ac:dyDescent="0.25">
      <c r="C500" s="77"/>
      <c r="D500" s="69" t="s">
        <v>2</v>
      </c>
      <c r="E500" s="8">
        <f>IF(G489&gt;0,ROUND((G489+D479)/D479,2),0)</f>
        <v>0</v>
      </c>
      <c r="F500" s="11"/>
      <c r="G500" s="10"/>
    </row>
    <row r="501" spans="2:8" x14ac:dyDescent="0.25">
      <c r="C501" s="77"/>
      <c r="D501" s="12" t="s">
        <v>3</v>
      </c>
      <c r="E501" s="31">
        <f>IF(SUM(G490:G495)&gt;0,ROUND((SUM(G490:G495)+D479)/D479,2),0)</f>
        <v>3.02</v>
      </c>
      <c r="F501" s="9"/>
      <c r="G501" s="10"/>
    </row>
    <row r="502" spans="2:8" ht="25.5" x14ac:dyDescent="0.25">
      <c r="D502" s="32" t="s">
        <v>4</v>
      </c>
      <c r="E502" s="33">
        <f>SUM(E498:E501)-IF(VALUE(COUNTIF(E498:E501,"&gt;0"))=4,3,0)-IF(VALUE(COUNTIF(E498:E501,"&gt;0"))=3,2,0)-IF(VALUE(COUNTIF(E498:E501,"&gt;0"))=2,1,0)</f>
        <v>3.0600000000000005</v>
      </c>
      <c r="F502" s="24"/>
    </row>
    <row r="503" spans="2:8" x14ac:dyDescent="0.25">
      <c r="E503" s="14"/>
    </row>
    <row r="504" spans="2:8" ht="25.5" x14ac:dyDescent="0.35">
      <c r="B504" s="21"/>
      <c r="C504" s="15" t="s">
        <v>23</v>
      </c>
      <c r="D504" s="78">
        <f>E502*D479</f>
        <v>136815.93540000002</v>
      </c>
      <c r="E504" s="78"/>
    </row>
    <row r="505" spans="2:8" ht="20.25" x14ac:dyDescent="0.3">
      <c r="C505" s="16" t="s">
        <v>8</v>
      </c>
      <c r="D505" s="79">
        <f>D504/D478</f>
        <v>321.91984800000006</v>
      </c>
      <c r="E505" s="79"/>
      <c r="G505" s="7"/>
      <c r="H505" s="43"/>
    </row>
    <row r="509" spans="2:8" ht="60.75" x14ac:dyDescent="0.8">
      <c r="B509" s="80" t="s">
        <v>96</v>
      </c>
      <c r="C509" s="80"/>
      <c r="D509" s="80"/>
      <c r="E509" s="80"/>
      <c r="F509" s="80"/>
      <c r="G509" s="80"/>
      <c r="H509" s="80"/>
    </row>
    <row r="510" spans="2:8" x14ac:dyDescent="0.25">
      <c r="B510" s="81" t="s">
        <v>35</v>
      </c>
      <c r="C510" s="81"/>
      <c r="D510" s="81"/>
      <c r="E510" s="81"/>
      <c r="F510" s="81"/>
      <c r="G510" s="81"/>
    </row>
    <row r="511" spans="2:8" x14ac:dyDescent="0.25">
      <c r="C511" s="68"/>
      <c r="G511" s="7"/>
    </row>
    <row r="512" spans="2:8" ht="25.5" x14ac:dyDescent="0.25">
      <c r="C512" s="13" t="s">
        <v>5</v>
      </c>
      <c r="D512" s="6"/>
    </row>
    <row r="513" spans="2:8" ht="20.25" x14ac:dyDescent="0.25">
      <c r="B513" s="9"/>
      <c r="C513" s="82" t="s">
        <v>15</v>
      </c>
      <c r="D513" s="85" t="s">
        <v>36</v>
      </c>
      <c r="E513" s="85"/>
      <c r="F513" s="85"/>
      <c r="G513" s="85"/>
      <c r="H513" s="38"/>
    </row>
    <row r="514" spans="2:8" ht="20.25" x14ac:dyDescent="0.25">
      <c r="B514" s="9"/>
      <c r="C514" s="83"/>
      <c r="D514" s="85" t="s">
        <v>55</v>
      </c>
      <c r="E514" s="85"/>
      <c r="F514" s="85"/>
      <c r="G514" s="85"/>
      <c r="H514" s="38"/>
    </row>
    <row r="515" spans="2:8" ht="20.25" x14ac:dyDescent="0.25">
      <c r="B515" s="9"/>
      <c r="C515" s="84"/>
      <c r="D515" s="85" t="s">
        <v>60</v>
      </c>
      <c r="E515" s="85"/>
      <c r="F515" s="85"/>
      <c r="G515" s="85"/>
      <c r="H515" s="38"/>
    </row>
    <row r="516" spans="2:8" x14ac:dyDescent="0.25">
      <c r="C516" s="34" t="s">
        <v>12</v>
      </c>
      <c r="D516" s="48">
        <v>5</v>
      </c>
      <c r="E516" s="44"/>
      <c r="F516" s="9"/>
    </row>
    <row r="517" spans="2:8" x14ac:dyDescent="0.25">
      <c r="C517" s="1" t="s">
        <v>9</v>
      </c>
      <c r="D517" s="49">
        <v>339</v>
      </c>
      <c r="E517" s="86" t="s">
        <v>16</v>
      </c>
      <c r="F517" s="87"/>
      <c r="G517" s="90">
        <f>D518/D517</f>
        <v>100.0586430678466</v>
      </c>
    </row>
    <row r="518" spans="2:8" x14ac:dyDescent="0.25">
      <c r="C518" s="1" t="s">
        <v>10</v>
      </c>
      <c r="D518" s="49">
        <v>33919.879999999997</v>
      </c>
      <c r="E518" s="88"/>
      <c r="F518" s="89"/>
      <c r="G518" s="91"/>
    </row>
    <row r="519" spans="2:8" x14ac:dyDescent="0.25">
      <c r="C519" s="36"/>
      <c r="D519" s="37"/>
      <c r="E519" s="45"/>
    </row>
    <row r="520" spans="2:8" x14ac:dyDescent="0.3">
      <c r="C520" s="35" t="s">
        <v>7</v>
      </c>
      <c r="D520" s="63" t="s">
        <v>61</v>
      </c>
    </row>
    <row r="521" spans="2:8" x14ac:dyDescent="0.3">
      <c r="C521" s="35" t="s">
        <v>11</v>
      </c>
      <c r="D521" s="50">
        <v>85</v>
      </c>
    </row>
    <row r="522" spans="2:8" x14ac:dyDescent="0.3">
      <c r="C522" s="35" t="s">
        <v>13</v>
      </c>
      <c r="D522" s="56" t="s">
        <v>33</v>
      </c>
      <c r="E522" s="39"/>
    </row>
    <row r="523" spans="2:8" ht="24" thickBot="1" x14ac:dyDescent="0.3">
      <c r="C523" s="40"/>
      <c r="D523" s="40"/>
    </row>
    <row r="524" spans="2:8" ht="48" thickBot="1" x14ac:dyDescent="0.3">
      <c r="B524" s="92" t="s">
        <v>17</v>
      </c>
      <c r="C524" s="93"/>
      <c r="D524" s="22" t="s">
        <v>20</v>
      </c>
      <c r="E524" s="94" t="s">
        <v>22</v>
      </c>
      <c r="F524" s="95"/>
      <c r="G524" s="2" t="s">
        <v>21</v>
      </c>
    </row>
    <row r="525" spans="2:8" ht="24" thickBot="1" x14ac:dyDescent="0.3">
      <c r="B525" s="105" t="s">
        <v>34</v>
      </c>
      <c r="C525" s="106"/>
      <c r="D525" s="57">
        <v>186.14</v>
      </c>
      <c r="E525" s="51">
        <v>5</v>
      </c>
      <c r="F525" s="17" t="s">
        <v>24</v>
      </c>
      <c r="G525" s="25">
        <f t="shared" ref="G525:G532" si="13">D525*E525</f>
        <v>930.69999999999993</v>
      </c>
      <c r="H525" s="102"/>
    </row>
    <row r="526" spans="2:8" x14ac:dyDescent="0.25">
      <c r="B526" s="98" t="s">
        <v>18</v>
      </c>
      <c r="C526" s="99"/>
      <c r="D526" s="52">
        <v>189.45</v>
      </c>
      <c r="E526" s="62">
        <v>1.37</v>
      </c>
      <c r="F526" s="18" t="s">
        <v>25</v>
      </c>
      <c r="G526" s="26">
        <f t="shared" si="13"/>
        <v>259.54649999999998</v>
      </c>
      <c r="H526" s="102"/>
    </row>
    <row r="527" spans="2:8" ht="24" thickBot="1" x14ac:dyDescent="0.3">
      <c r="B527" s="103" t="s">
        <v>19</v>
      </c>
      <c r="C527" s="104"/>
      <c r="D527" s="54">
        <v>762.99</v>
      </c>
      <c r="E527" s="61">
        <v>1.37</v>
      </c>
      <c r="F527" s="19" t="s">
        <v>25</v>
      </c>
      <c r="G527" s="27">
        <f t="shared" si="13"/>
        <v>1045.2963000000002</v>
      </c>
      <c r="H527" s="102"/>
    </row>
    <row r="528" spans="2:8" ht="24" thickBot="1" x14ac:dyDescent="0.3">
      <c r="B528" s="96" t="s">
        <v>27</v>
      </c>
      <c r="C528" s="97"/>
      <c r="D528" s="58">
        <v>1409.04</v>
      </c>
      <c r="E528" s="58">
        <v>0</v>
      </c>
      <c r="F528" s="23" t="s">
        <v>24</v>
      </c>
      <c r="G528" s="28">
        <f t="shared" si="13"/>
        <v>0</v>
      </c>
      <c r="H528" s="102"/>
    </row>
    <row r="529" spans="2:8" x14ac:dyDescent="0.25">
      <c r="B529" s="98" t="s">
        <v>32</v>
      </c>
      <c r="C529" s="99"/>
      <c r="D529" s="52">
        <v>5358.15</v>
      </c>
      <c r="E529" s="62">
        <v>5</v>
      </c>
      <c r="F529" s="18" t="s">
        <v>24</v>
      </c>
      <c r="G529" s="26">
        <f t="shared" si="13"/>
        <v>26790.75</v>
      </c>
      <c r="H529" s="102"/>
    </row>
    <row r="530" spans="2:8" x14ac:dyDescent="0.25">
      <c r="B530" s="100" t="s">
        <v>26</v>
      </c>
      <c r="C530" s="101"/>
      <c r="D530" s="59">
        <v>246.53</v>
      </c>
      <c r="E530" s="59">
        <v>0</v>
      </c>
      <c r="F530" s="20" t="s">
        <v>24</v>
      </c>
      <c r="G530" s="29">
        <f t="shared" si="13"/>
        <v>0</v>
      </c>
      <c r="H530" s="102"/>
    </row>
    <row r="531" spans="2:8" x14ac:dyDescent="0.25">
      <c r="B531" s="100" t="s">
        <v>28</v>
      </c>
      <c r="C531" s="101"/>
      <c r="D531" s="60">
        <v>4374.5</v>
      </c>
      <c r="E531" s="53">
        <v>5</v>
      </c>
      <c r="F531" s="20" t="s">
        <v>24</v>
      </c>
      <c r="G531" s="29">
        <f t="shared" si="13"/>
        <v>21872.5</v>
      </c>
      <c r="H531" s="102"/>
    </row>
    <row r="532" spans="2:8" x14ac:dyDescent="0.25">
      <c r="B532" s="100" t="s">
        <v>29</v>
      </c>
      <c r="C532" s="101"/>
      <c r="D532" s="60">
        <v>1282.45</v>
      </c>
      <c r="E532" s="53">
        <v>5</v>
      </c>
      <c r="F532" s="20" t="s">
        <v>24</v>
      </c>
      <c r="G532" s="29">
        <f t="shared" si="13"/>
        <v>6412.25</v>
      </c>
      <c r="H532" s="102"/>
    </row>
    <row r="533" spans="2:8" x14ac:dyDescent="0.25">
      <c r="B533" s="100" t="s">
        <v>31</v>
      </c>
      <c r="C533" s="101"/>
      <c r="D533" s="60">
        <v>1000.47</v>
      </c>
      <c r="E533" s="53">
        <v>5</v>
      </c>
      <c r="F533" s="20" t="s">
        <v>24</v>
      </c>
      <c r="G533" s="29">
        <f>D533*E533</f>
        <v>5002.3500000000004</v>
      </c>
      <c r="H533" s="102"/>
    </row>
    <row r="534" spans="2:8" ht="24" thickBot="1" x14ac:dyDescent="0.3">
      <c r="B534" s="103" t="s">
        <v>30</v>
      </c>
      <c r="C534" s="104"/>
      <c r="D534" s="61">
        <v>718.61</v>
      </c>
      <c r="E534" s="61">
        <v>50</v>
      </c>
      <c r="F534" s="19" t="s">
        <v>24</v>
      </c>
      <c r="G534" s="30">
        <f>D534*E534</f>
        <v>35930.5</v>
      </c>
      <c r="H534" s="102"/>
    </row>
    <row r="535" spans="2:8" x14ac:dyDescent="0.25">
      <c r="C535" s="3"/>
      <c r="D535" s="3"/>
      <c r="E535" s="4"/>
      <c r="F535" s="4"/>
      <c r="H535" s="41"/>
    </row>
    <row r="536" spans="2:8" ht="25.5" x14ac:dyDescent="0.25">
      <c r="C536" s="13" t="s">
        <v>14</v>
      </c>
      <c r="D536" s="6"/>
    </row>
    <row r="537" spans="2:8" ht="20.25" x14ac:dyDescent="0.25">
      <c r="C537" s="77" t="s">
        <v>6</v>
      </c>
      <c r="D537" s="69" t="s">
        <v>0</v>
      </c>
      <c r="E537" s="8">
        <f>IF(G525&gt;0, ROUND((G525+D518)/D518,2), 0)</f>
        <v>1.03</v>
      </c>
      <c r="F537" s="8"/>
      <c r="G537" s="9"/>
      <c r="H537" s="7"/>
    </row>
    <row r="538" spans="2:8" x14ac:dyDescent="0.25">
      <c r="C538" s="77"/>
      <c r="D538" s="69" t="s">
        <v>1</v>
      </c>
      <c r="E538" s="8">
        <f>IF(SUM(G526:G527)&gt;0,ROUND((G526+G527+D518)/D518,2),0)</f>
        <v>1.04</v>
      </c>
      <c r="F538" s="8"/>
      <c r="G538" s="10"/>
      <c r="H538" s="42"/>
    </row>
    <row r="539" spans="2:8" x14ac:dyDescent="0.25">
      <c r="C539" s="77"/>
      <c r="D539" s="69" t="s">
        <v>2</v>
      </c>
      <c r="E539" s="8">
        <f>IF(G528&gt;0,ROUND((G528+D518)/D518,2),0)</f>
        <v>0</v>
      </c>
      <c r="F539" s="11"/>
      <c r="G539" s="10"/>
    </row>
    <row r="540" spans="2:8" x14ac:dyDescent="0.25">
      <c r="C540" s="77"/>
      <c r="D540" s="12" t="s">
        <v>3</v>
      </c>
      <c r="E540" s="31">
        <f>IF(SUM(G529:G534)&gt;0,ROUND((SUM(G529:G534)+D518)/D518,2),0)</f>
        <v>3.83</v>
      </c>
      <c r="F540" s="9"/>
      <c r="G540" s="10"/>
    </row>
    <row r="541" spans="2:8" ht="25.5" x14ac:dyDescent="0.25">
      <c r="D541" s="32" t="s">
        <v>4</v>
      </c>
      <c r="E541" s="33">
        <f>SUM(E537:E540)-IF(VALUE(COUNTIF(E537:E540,"&gt;0"))=4,3,0)-IF(VALUE(COUNTIF(E537:E540,"&gt;0"))=3,2,0)-IF(VALUE(COUNTIF(E537:E540,"&gt;0"))=2,1,0)</f>
        <v>3.9000000000000004</v>
      </c>
      <c r="F541" s="24"/>
    </row>
    <row r="542" spans="2:8" x14ac:dyDescent="0.25">
      <c r="E542" s="14"/>
    </row>
    <row r="543" spans="2:8" ht="25.5" x14ac:dyDescent="0.35">
      <c r="B543" s="21"/>
      <c r="C543" s="15" t="s">
        <v>23</v>
      </c>
      <c r="D543" s="78">
        <f>E541*D518</f>
        <v>132287.53200000001</v>
      </c>
      <c r="E543" s="78"/>
    </row>
    <row r="544" spans="2:8" ht="20.25" x14ac:dyDescent="0.3">
      <c r="C544" s="16" t="s">
        <v>8</v>
      </c>
      <c r="D544" s="79">
        <f>D543/D517</f>
        <v>390.22870796460177</v>
      </c>
      <c r="E544" s="79"/>
      <c r="G544" s="7"/>
      <c r="H544" s="43"/>
    </row>
    <row r="548" spans="2:8" ht="60.75" x14ac:dyDescent="0.8">
      <c r="B548" s="80" t="s">
        <v>97</v>
      </c>
      <c r="C548" s="80"/>
      <c r="D548" s="80"/>
      <c r="E548" s="80"/>
      <c r="F548" s="80"/>
      <c r="G548" s="80"/>
      <c r="H548" s="80"/>
    </row>
    <row r="549" spans="2:8" x14ac:dyDescent="0.25">
      <c r="B549" s="81" t="s">
        <v>35</v>
      </c>
      <c r="C549" s="81"/>
      <c r="D549" s="81"/>
      <c r="E549" s="81"/>
      <c r="F549" s="81"/>
      <c r="G549" s="81"/>
    </row>
    <row r="550" spans="2:8" x14ac:dyDescent="0.25">
      <c r="C550" s="68"/>
      <c r="G550" s="7"/>
    </row>
    <row r="551" spans="2:8" ht="25.5" x14ac:dyDescent="0.25">
      <c r="C551" s="13" t="s">
        <v>5</v>
      </c>
      <c r="D551" s="6"/>
    </row>
    <row r="552" spans="2:8" ht="20.25" x14ac:dyDescent="0.25">
      <c r="B552" s="9"/>
      <c r="C552" s="82" t="s">
        <v>15</v>
      </c>
      <c r="D552" s="85" t="s">
        <v>36</v>
      </c>
      <c r="E552" s="85"/>
      <c r="F552" s="85"/>
      <c r="G552" s="85"/>
      <c r="H552" s="38"/>
    </row>
    <row r="553" spans="2:8" ht="20.25" x14ac:dyDescent="0.25">
      <c r="B553" s="9"/>
      <c r="C553" s="83"/>
      <c r="D553" s="85" t="s">
        <v>55</v>
      </c>
      <c r="E553" s="85"/>
      <c r="F553" s="85"/>
      <c r="G553" s="85"/>
      <c r="H553" s="38"/>
    </row>
    <row r="554" spans="2:8" ht="20.25" x14ac:dyDescent="0.25">
      <c r="B554" s="9"/>
      <c r="C554" s="84"/>
      <c r="D554" s="85" t="s">
        <v>62</v>
      </c>
      <c r="E554" s="85"/>
      <c r="F554" s="85"/>
      <c r="G554" s="85"/>
      <c r="H554" s="38"/>
    </row>
    <row r="555" spans="2:8" x14ac:dyDescent="0.25">
      <c r="C555" s="34" t="s">
        <v>12</v>
      </c>
      <c r="D555" s="48">
        <v>4.6500000000000004</v>
      </c>
      <c r="E555" s="44"/>
      <c r="F555" s="9"/>
    </row>
    <row r="556" spans="2:8" x14ac:dyDescent="0.25">
      <c r="C556" s="1" t="s">
        <v>9</v>
      </c>
      <c r="D556" s="49">
        <v>288</v>
      </c>
      <c r="E556" s="86" t="s">
        <v>16</v>
      </c>
      <c r="F556" s="87"/>
      <c r="G556" s="90">
        <f>D557/D556</f>
        <v>79.351493055555551</v>
      </c>
    </row>
    <row r="557" spans="2:8" x14ac:dyDescent="0.25">
      <c r="C557" s="1" t="s">
        <v>10</v>
      </c>
      <c r="D557" s="49">
        <v>22853.23</v>
      </c>
      <c r="E557" s="88"/>
      <c r="F557" s="89"/>
      <c r="G557" s="91"/>
    </row>
    <row r="558" spans="2:8" x14ac:dyDescent="0.25">
      <c r="C558" s="36"/>
      <c r="D558" s="37"/>
      <c r="E558" s="45"/>
    </row>
    <row r="559" spans="2:8" x14ac:dyDescent="0.3">
      <c r="C559" s="35" t="s">
        <v>7</v>
      </c>
      <c r="D559" s="63" t="s">
        <v>61</v>
      </c>
    </row>
    <row r="560" spans="2:8" x14ac:dyDescent="0.3">
      <c r="C560" s="35" t="s">
        <v>11</v>
      </c>
      <c r="D560" s="50">
        <v>85</v>
      </c>
    </row>
    <row r="561" spans="2:8" x14ac:dyDescent="0.3">
      <c r="C561" s="35" t="s">
        <v>13</v>
      </c>
      <c r="D561" s="56" t="s">
        <v>33</v>
      </c>
      <c r="E561" s="39"/>
    </row>
    <row r="562" spans="2:8" ht="24" thickBot="1" x14ac:dyDescent="0.3">
      <c r="C562" s="40"/>
      <c r="D562" s="40"/>
    </row>
    <row r="563" spans="2:8" ht="48" thickBot="1" x14ac:dyDescent="0.3">
      <c r="B563" s="92" t="s">
        <v>17</v>
      </c>
      <c r="C563" s="93"/>
      <c r="D563" s="22" t="s">
        <v>20</v>
      </c>
      <c r="E563" s="94" t="s">
        <v>22</v>
      </c>
      <c r="F563" s="95"/>
      <c r="G563" s="2" t="s">
        <v>21</v>
      </c>
    </row>
    <row r="564" spans="2:8" ht="24" thickBot="1" x14ac:dyDescent="0.3">
      <c r="B564" s="105" t="s">
        <v>34</v>
      </c>
      <c r="C564" s="106"/>
      <c r="D564" s="57">
        <v>186.14</v>
      </c>
      <c r="E564" s="51">
        <v>4.6500000000000004</v>
      </c>
      <c r="F564" s="17" t="s">
        <v>24</v>
      </c>
      <c r="G564" s="25">
        <f t="shared" ref="G564:G571" si="14">D564*E564</f>
        <v>865.55100000000004</v>
      </c>
      <c r="H564" s="102"/>
    </row>
    <row r="565" spans="2:8" x14ac:dyDescent="0.25">
      <c r="B565" s="98" t="s">
        <v>18</v>
      </c>
      <c r="C565" s="99"/>
      <c r="D565" s="52">
        <v>189.45</v>
      </c>
      <c r="E565" s="62">
        <v>1.38</v>
      </c>
      <c r="F565" s="18" t="s">
        <v>25</v>
      </c>
      <c r="G565" s="26">
        <f t="shared" si="14"/>
        <v>261.44099999999997</v>
      </c>
      <c r="H565" s="102"/>
    </row>
    <row r="566" spans="2:8" ht="24" thickBot="1" x14ac:dyDescent="0.3">
      <c r="B566" s="103" t="s">
        <v>19</v>
      </c>
      <c r="C566" s="104"/>
      <c r="D566" s="54">
        <v>762.99</v>
      </c>
      <c r="E566" s="61">
        <v>1.38</v>
      </c>
      <c r="F566" s="19" t="s">
        <v>25</v>
      </c>
      <c r="G566" s="27">
        <f t="shared" si="14"/>
        <v>1052.9261999999999</v>
      </c>
      <c r="H566" s="102"/>
    </row>
    <row r="567" spans="2:8" ht="24" thickBot="1" x14ac:dyDescent="0.3">
      <c r="B567" s="96" t="s">
        <v>27</v>
      </c>
      <c r="C567" s="97"/>
      <c r="D567" s="58">
        <v>1409.04</v>
      </c>
      <c r="E567" s="58">
        <v>0</v>
      </c>
      <c r="F567" s="23" t="s">
        <v>24</v>
      </c>
      <c r="G567" s="28">
        <f t="shared" si="14"/>
        <v>0</v>
      </c>
      <c r="H567" s="102"/>
    </row>
    <row r="568" spans="2:8" x14ac:dyDescent="0.25">
      <c r="B568" s="98" t="s">
        <v>32</v>
      </c>
      <c r="C568" s="99"/>
      <c r="D568" s="52">
        <v>5358.15</v>
      </c>
      <c r="E568" s="62">
        <v>4.6500000000000004</v>
      </c>
      <c r="F568" s="18" t="s">
        <v>24</v>
      </c>
      <c r="G568" s="26">
        <f t="shared" si="14"/>
        <v>24915.397499999999</v>
      </c>
      <c r="H568" s="102"/>
    </row>
    <row r="569" spans="2:8" x14ac:dyDescent="0.25">
      <c r="B569" s="100" t="s">
        <v>26</v>
      </c>
      <c r="C569" s="101"/>
      <c r="D569" s="59">
        <v>246.53</v>
      </c>
      <c r="E569" s="59">
        <v>0</v>
      </c>
      <c r="F569" s="20" t="s">
        <v>24</v>
      </c>
      <c r="G569" s="29">
        <f t="shared" si="14"/>
        <v>0</v>
      </c>
      <c r="H569" s="102"/>
    </row>
    <row r="570" spans="2:8" x14ac:dyDescent="0.25">
      <c r="B570" s="100" t="s">
        <v>28</v>
      </c>
      <c r="C570" s="101"/>
      <c r="D570" s="60">
        <v>4374.5</v>
      </c>
      <c r="E570" s="53">
        <v>4.6500000000000004</v>
      </c>
      <c r="F570" s="20" t="s">
        <v>24</v>
      </c>
      <c r="G570" s="29">
        <f t="shared" si="14"/>
        <v>20341.425000000003</v>
      </c>
      <c r="H570" s="102"/>
    </row>
    <row r="571" spans="2:8" x14ac:dyDescent="0.25">
      <c r="B571" s="100" t="s">
        <v>29</v>
      </c>
      <c r="C571" s="101"/>
      <c r="D571" s="60">
        <v>1282.45</v>
      </c>
      <c r="E571" s="53">
        <v>4.6500000000000004</v>
      </c>
      <c r="F571" s="20" t="s">
        <v>24</v>
      </c>
      <c r="G571" s="29">
        <f t="shared" si="14"/>
        <v>5963.3925000000008</v>
      </c>
      <c r="H571" s="102"/>
    </row>
    <row r="572" spans="2:8" x14ac:dyDescent="0.25">
      <c r="B572" s="100" t="s">
        <v>31</v>
      </c>
      <c r="C572" s="101"/>
      <c r="D572" s="60">
        <v>1000.47</v>
      </c>
      <c r="E572" s="53">
        <v>4.6500000000000004</v>
      </c>
      <c r="F572" s="20" t="s">
        <v>24</v>
      </c>
      <c r="G572" s="29">
        <f>D572*E572</f>
        <v>4652.1855000000005</v>
      </c>
      <c r="H572" s="102"/>
    </row>
    <row r="573" spans="2:8" ht="24" thickBot="1" x14ac:dyDescent="0.3">
      <c r="B573" s="103" t="s">
        <v>30</v>
      </c>
      <c r="C573" s="104"/>
      <c r="D573" s="61">
        <v>718.61</v>
      </c>
      <c r="E573" s="61">
        <v>46.5</v>
      </c>
      <c r="F573" s="19" t="s">
        <v>24</v>
      </c>
      <c r="G573" s="30">
        <f>D573*E573</f>
        <v>33415.364999999998</v>
      </c>
      <c r="H573" s="102"/>
    </row>
    <row r="574" spans="2:8" x14ac:dyDescent="0.25">
      <c r="C574" s="3"/>
      <c r="D574" s="3"/>
      <c r="E574" s="4"/>
      <c r="F574" s="4"/>
      <c r="H574" s="41"/>
    </row>
    <row r="575" spans="2:8" ht="25.5" x14ac:dyDescent="0.25">
      <c r="C575" s="13" t="s">
        <v>14</v>
      </c>
      <c r="D575" s="6"/>
    </row>
    <row r="576" spans="2:8" ht="20.25" x14ac:dyDescent="0.25">
      <c r="C576" s="77" t="s">
        <v>6</v>
      </c>
      <c r="D576" s="69" t="s">
        <v>0</v>
      </c>
      <c r="E576" s="8">
        <f>IF(G564&gt;0, ROUND((G564+D557)/D557,2), 0)</f>
        <v>1.04</v>
      </c>
      <c r="F576" s="8"/>
      <c r="G576" s="9"/>
      <c r="H576" s="7"/>
    </row>
    <row r="577" spans="2:8" x14ac:dyDescent="0.25">
      <c r="C577" s="77"/>
      <c r="D577" s="69" t="s">
        <v>1</v>
      </c>
      <c r="E577" s="8">
        <f>IF(SUM(G565:G566)&gt;0,ROUND((G565+G566+D557)/D557,2),0)</f>
        <v>1.06</v>
      </c>
      <c r="F577" s="8"/>
      <c r="G577" s="10"/>
      <c r="H577" s="42"/>
    </row>
    <row r="578" spans="2:8" x14ac:dyDescent="0.25">
      <c r="C578" s="77"/>
      <c r="D578" s="69" t="s">
        <v>2</v>
      </c>
      <c r="E578" s="8">
        <f>IF(G567&gt;0,ROUND((G567+D557)/D557,2),0)</f>
        <v>0</v>
      </c>
      <c r="F578" s="11"/>
      <c r="G578" s="10"/>
    </row>
    <row r="579" spans="2:8" x14ac:dyDescent="0.25">
      <c r="C579" s="77"/>
      <c r="D579" s="12" t="s">
        <v>3</v>
      </c>
      <c r="E579" s="31">
        <f>IF(SUM(G568:G573)&gt;0,ROUND((SUM(G568:G573)+D557)/D557,2),0)</f>
        <v>4.91</v>
      </c>
      <c r="F579" s="9"/>
      <c r="G579" s="10"/>
    </row>
    <row r="580" spans="2:8" ht="25.5" x14ac:dyDescent="0.25">
      <c r="D580" s="32" t="s">
        <v>4</v>
      </c>
      <c r="E580" s="33">
        <f>SUM(E576:E579)-IF(VALUE(COUNTIF(E576:E579,"&gt;0"))=4,3,0)-IF(VALUE(COUNTIF(E576:E579,"&gt;0"))=3,2,0)-IF(VALUE(COUNTIF(E576:E579,"&gt;0"))=2,1,0)</f>
        <v>5.01</v>
      </c>
      <c r="F580" s="24"/>
    </row>
    <row r="581" spans="2:8" x14ac:dyDescent="0.25">
      <c r="E581" s="14"/>
    </row>
    <row r="582" spans="2:8" ht="25.5" x14ac:dyDescent="0.35">
      <c r="B582" s="21"/>
      <c r="C582" s="15" t="s">
        <v>23</v>
      </c>
      <c r="D582" s="78">
        <f>E580*D557</f>
        <v>114494.68229999999</v>
      </c>
      <c r="E582" s="78"/>
    </row>
    <row r="583" spans="2:8" ht="20.25" x14ac:dyDescent="0.3">
      <c r="C583" s="16" t="s">
        <v>8</v>
      </c>
      <c r="D583" s="79">
        <f>D582/D556</f>
        <v>397.55098020833327</v>
      </c>
      <c r="E583" s="79"/>
      <c r="G583" s="7"/>
      <c r="H583" s="43"/>
    </row>
    <row r="587" spans="2:8" ht="60.75" x14ac:dyDescent="0.8">
      <c r="B587" s="80" t="s">
        <v>98</v>
      </c>
      <c r="C587" s="80"/>
      <c r="D587" s="80"/>
      <c r="E587" s="80"/>
      <c r="F587" s="80"/>
      <c r="G587" s="80"/>
      <c r="H587" s="80"/>
    </row>
    <row r="588" spans="2:8" x14ac:dyDescent="0.25">
      <c r="B588" s="81" t="s">
        <v>35</v>
      </c>
      <c r="C588" s="81"/>
      <c r="D588" s="81"/>
      <c r="E588" s="81"/>
      <c r="F588" s="81"/>
      <c r="G588" s="81"/>
    </row>
    <row r="589" spans="2:8" x14ac:dyDescent="0.25">
      <c r="C589" s="68"/>
      <c r="G589" s="7"/>
    </row>
    <row r="590" spans="2:8" ht="25.5" x14ac:dyDescent="0.25">
      <c r="C590" s="13" t="s">
        <v>5</v>
      </c>
      <c r="D590" s="6"/>
    </row>
    <row r="591" spans="2:8" ht="20.25" x14ac:dyDescent="0.25">
      <c r="B591" s="9"/>
      <c r="C591" s="82" t="s">
        <v>15</v>
      </c>
      <c r="D591" s="85" t="s">
        <v>36</v>
      </c>
      <c r="E591" s="85"/>
      <c r="F591" s="85"/>
      <c r="G591" s="85"/>
      <c r="H591" s="38"/>
    </row>
    <row r="592" spans="2:8" ht="20.25" x14ac:dyDescent="0.25">
      <c r="B592" s="9"/>
      <c r="C592" s="83"/>
      <c r="D592" s="85" t="s">
        <v>55</v>
      </c>
      <c r="E592" s="85"/>
      <c r="F592" s="85"/>
      <c r="G592" s="85"/>
      <c r="H592" s="38"/>
    </row>
    <row r="593" spans="2:8" ht="20.25" x14ac:dyDescent="0.25">
      <c r="B593" s="9"/>
      <c r="C593" s="84"/>
      <c r="D593" s="85" t="s">
        <v>63</v>
      </c>
      <c r="E593" s="85"/>
      <c r="F593" s="85"/>
      <c r="G593" s="85"/>
      <c r="H593" s="38"/>
    </row>
    <row r="594" spans="2:8" x14ac:dyDescent="0.25">
      <c r="C594" s="34" t="s">
        <v>12</v>
      </c>
      <c r="D594" s="48">
        <v>8.9</v>
      </c>
      <c r="E594" s="44"/>
      <c r="F594" s="9"/>
    </row>
    <row r="595" spans="2:8" x14ac:dyDescent="0.25">
      <c r="C595" s="1" t="s">
        <v>9</v>
      </c>
      <c r="D595" s="49">
        <v>664</v>
      </c>
      <c r="E595" s="86" t="s">
        <v>16</v>
      </c>
      <c r="F595" s="87"/>
      <c r="G595" s="90">
        <f>D596/D595</f>
        <v>130.3148343373494</v>
      </c>
    </row>
    <row r="596" spans="2:8" x14ac:dyDescent="0.25">
      <c r="C596" s="1" t="s">
        <v>10</v>
      </c>
      <c r="D596" s="49">
        <v>86529.05</v>
      </c>
      <c r="E596" s="88"/>
      <c r="F596" s="89"/>
      <c r="G596" s="91"/>
    </row>
    <row r="597" spans="2:8" x14ac:dyDescent="0.25">
      <c r="C597" s="36"/>
      <c r="D597" s="37"/>
      <c r="E597" s="45"/>
    </row>
    <row r="598" spans="2:8" x14ac:dyDescent="0.3">
      <c r="C598" s="35" t="s">
        <v>7</v>
      </c>
      <c r="D598" s="63" t="s">
        <v>61</v>
      </c>
    </row>
    <row r="599" spans="2:8" x14ac:dyDescent="0.3">
      <c r="C599" s="35" t="s">
        <v>11</v>
      </c>
      <c r="D599" s="50">
        <v>85</v>
      </c>
    </row>
    <row r="600" spans="2:8" x14ac:dyDescent="0.3">
      <c r="C600" s="35" t="s">
        <v>13</v>
      </c>
      <c r="D600" s="56" t="s">
        <v>33</v>
      </c>
      <c r="E600" s="39"/>
    </row>
    <row r="601" spans="2:8" ht="24" thickBot="1" x14ac:dyDescent="0.3">
      <c r="C601" s="40"/>
      <c r="D601" s="40"/>
    </row>
    <row r="602" spans="2:8" ht="48" thickBot="1" x14ac:dyDescent="0.3">
      <c r="B602" s="92" t="s">
        <v>17</v>
      </c>
      <c r="C602" s="93"/>
      <c r="D602" s="22" t="s">
        <v>20</v>
      </c>
      <c r="E602" s="94" t="s">
        <v>22</v>
      </c>
      <c r="F602" s="95"/>
      <c r="G602" s="2" t="s">
        <v>21</v>
      </c>
    </row>
    <row r="603" spans="2:8" ht="24" thickBot="1" x14ac:dyDescent="0.3">
      <c r="B603" s="105" t="s">
        <v>34</v>
      </c>
      <c r="C603" s="106"/>
      <c r="D603" s="57">
        <v>186.14</v>
      </c>
      <c r="E603" s="51">
        <v>8.9</v>
      </c>
      <c r="F603" s="17" t="s">
        <v>24</v>
      </c>
      <c r="G603" s="25">
        <f t="shared" ref="G603:G610" si="15">D603*E603</f>
        <v>1656.646</v>
      </c>
      <c r="H603" s="102"/>
    </row>
    <row r="604" spans="2:8" x14ac:dyDescent="0.25">
      <c r="B604" s="98" t="s">
        <v>18</v>
      </c>
      <c r="C604" s="99"/>
      <c r="D604" s="52">
        <v>189.45</v>
      </c>
      <c r="E604" s="62">
        <v>1.42</v>
      </c>
      <c r="F604" s="18" t="s">
        <v>25</v>
      </c>
      <c r="G604" s="26">
        <f t="shared" si="15"/>
        <v>269.01899999999995</v>
      </c>
      <c r="H604" s="102"/>
    </row>
    <row r="605" spans="2:8" ht="24" thickBot="1" x14ac:dyDescent="0.3">
      <c r="B605" s="103" t="s">
        <v>19</v>
      </c>
      <c r="C605" s="104"/>
      <c r="D605" s="54">
        <v>762.99</v>
      </c>
      <c r="E605" s="61">
        <v>1.42</v>
      </c>
      <c r="F605" s="19" t="s">
        <v>25</v>
      </c>
      <c r="G605" s="27">
        <f t="shared" si="15"/>
        <v>1083.4458</v>
      </c>
      <c r="H605" s="102"/>
    </row>
    <row r="606" spans="2:8" ht="24" thickBot="1" x14ac:dyDescent="0.3">
      <c r="B606" s="96" t="s">
        <v>27</v>
      </c>
      <c r="C606" s="97"/>
      <c r="D606" s="58">
        <v>1409.04</v>
      </c>
      <c r="E606" s="58">
        <v>0</v>
      </c>
      <c r="F606" s="23" t="s">
        <v>24</v>
      </c>
      <c r="G606" s="28">
        <f t="shared" si="15"/>
        <v>0</v>
      </c>
      <c r="H606" s="102"/>
    </row>
    <row r="607" spans="2:8" x14ac:dyDescent="0.25">
      <c r="B607" s="98" t="s">
        <v>32</v>
      </c>
      <c r="C607" s="99"/>
      <c r="D607" s="52">
        <v>5358.15</v>
      </c>
      <c r="E607" s="62">
        <v>8.9</v>
      </c>
      <c r="F607" s="18" t="s">
        <v>24</v>
      </c>
      <c r="G607" s="26">
        <f t="shared" si="15"/>
        <v>47687.534999999996</v>
      </c>
      <c r="H607" s="102"/>
    </row>
    <row r="608" spans="2:8" x14ac:dyDescent="0.25">
      <c r="B608" s="100" t="s">
        <v>26</v>
      </c>
      <c r="C608" s="101"/>
      <c r="D608" s="59">
        <v>246.53</v>
      </c>
      <c r="E608" s="59">
        <v>0</v>
      </c>
      <c r="F608" s="20" t="s">
        <v>24</v>
      </c>
      <c r="G608" s="29">
        <f t="shared" si="15"/>
        <v>0</v>
      </c>
      <c r="H608" s="102"/>
    </row>
    <row r="609" spans="2:8" x14ac:dyDescent="0.25">
      <c r="B609" s="100" t="s">
        <v>28</v>
      </c>
      <c r="C609" s="101"/>
      <c r="D609" s="60">
        <v>4374.5</v>
      </c>
      <c r="E609" s="53">
        <v>8.9</v>
      </c>
      <c r="F609" s="20" t="s">
        <v>24</v>
      </c>
      <c r="G609" s="29">
        <f t="shared" si="15"/>
        <v>38933.050000000003</v>
      </c>
      <c r="H609" s="102"/>
    </row>
    <row r="610" spans="2:8" x14ac:dyDescent="0.25">
      <c r="B610" s="100" t="s">
        <v>29</v>
      </c>
      <c r="C610" s="101"/>
      <c r="D610" s="60">
        <v>1282.45</v>
      </c>
      <c r="E610" s="53">
        <v>8.9</v>
      </c>
      <c r="F610" s="20" t="s">
        <v>24</v>
      </c>
      <c r="G610" s="29">
        <f t="shared" si="15"/>
        <v>11413.805</v>
      </c>
      <c r="H610" s="102"/>
    </row>
    <row r="611" spans="2:8" x14ac:dyDescent="0.25">
      <c r="B611" s="100" t="s">
        <v>31</v>
      </c>
      <c r="C611" s="101"/>
      <c r="D611" s="60">
        <v>1000.47</v>
      </c>
      <c r="E611" s="53">
        <v>8.9</v>
      </c>
      <c r="F611" s="20" t="s">
        <v>24</v>
      </c>
      <c r="G611" s="29">
        <f>D611*E611</f>
        <v>8904.1830000000009</v>
      </c>
      <c r="H611" s="102"/>
    </row>
    <row r="612" spans="2:8" ht="24" thickBot="1" x14ac:dyDescent="0.3">
      <c r="B612" s="103" t="s">
        <v>30</v>
      </c>
      <c r="C612" s="104"/>
      <c r="D612" s="61">
        <v>718.61</v>
      </c>
      <c r="E612" s="61">
        <v>89</v>
      </c>
      <c r="F612" s="19" t="s">
        <v>24</v>
      </c>
      <c r="G612" s="30">
        <f>D612*E612</f>
        <v>63956.29</v>
      </c>
      <c r="H612" s="102"/>
    </row>
    <row r="613" spans="2:8" x14ac:dyDescent="0.25">
      <c r="C613" s="3"/>
      <c r="D613" s="3"/>
      <c r="E613" s="4"/>
      <c r="F613" s="4"/>
      <c r="H613" s="41"/>
    </row>
    <row r="614" spans="2:8" ht="25.5" x14ac:dyDescent="0.25">
      <c r="C614" s="13" t="s">
        <v>14</v>
      </c>
      <c r="D614" s="6"/>
    </row>
    <row r="615" spans="2:8" ht="20.25" x14ac:dyDescent="0.25">
      <c r="C615" s="77" t="s">
        <v>6</v>
      </c>
      <c r="D615" s="69" t="s">
        <v>0</v>
      </c>
      <c r="E615" s="8">
        <f>IF(G603&gt;0, ROUND((G603+D596)/D596,2), 0)</f>
        <v>1.02</v>
      </c>
      <c r="F615" s="8"/>
      <c r="G615" s="9"/>
      <c r="H615" s="7"/>
    </row>
    <row r="616" spans="2:8" x14ac:dyDescent="0.25">
      <c r="C616" s="77"/>
      <c r="D616" s="69" t="s">
        <v>1</v>
      </c>
      <c r="E616" s="8">
        <f>IF(SUM(G604:G605)&gt;0,ROUND((G604+G605+D596)/D596,2),0)</f>
        <v>1.02</v>
      </c>
      <c r="F616" s="8"/>
      <c r="G616" s="10"/>
      <c r="H616" s="42"/>
    </row>
    <row r="617" spans="2:8" x14ac:dyDescent="0.25">
      <c r="C617" s="77"/>
      <c r="D617" s="69" t="s">
        <v>2</v>
      </c>
      <c r="E617" s="8">
        <f>IF(G606&gt;0,ROUND((G606+D596)/D596,2),0)</f>
        <v>0</v>
      </c>
      <c r="F617" s="11"/>
      <c r="G617" s="10"/>
    </row>
    <row r="618" spans="2:8" x14ac:dyDescent="0.25">
      <c r="C618" s="77"/>
      <c r="D618" s="12" t="s">
        <v>3</v>
      </c>
      <c r="E618" s="31">
        <f>IF(SUM(G607:G612)&gt;0,ROUND((SUM(G607:G612)+D596)/D596,2),0)</f>
        <v>2.97</v>
      </c>
      <c r="F618" s="9"/>
      <c r="G618" s="10"/>
    </row>
    <row r="619" spans="2:8" ht="25.5" x14ac:dyDescent="0.25">
      <c r="D619" s="32" t="s">
        <v>4</v>
      </c>
      <c r="E619" s="33">
        <f>SUM(E615:E618)-IF(VALUE(COUNTIF(E615:E618,"&gt;0"))=4,3,0)-IF(VALUE(COUNTIF(E615:E618,"&gt;0"))=3,2,0)-IF(VALUE(COUNTIF(E615:E618,"&gt;0"))=2,1,0)</f>
        <v>3.01</v>
      </c>
      <c r="F619" s="24"/>
    </row>
    <row r="620" spans="2:8" x14ac:dyDescent="0.25">
      <c r="E620" s="14"/>
    </row>
    <row r="621" spans="2:8" ht="25.5" x14ac:dyDescent="0.35">
      <c r="B621" s="21"/>
      <c r="C621" s="15" t="s">
        <v>23</v>
      </c>
      <c r="D621" s="78">
        <f>E619*D596</f>
        <v>260452.4405</v>
      </c>
      <c r="E621" s="78"/>
    </row>
    <row r="622" spans="2:8" ht="20.25" x14ac:dyDescent="0.3">
      <c r="C622" s="16" t="s">
        <v>8</v>
      </c>
      <c r="D622" s="79">
        <f>D621/D595</f>
        <v>392.24765135542168</v>
      </c>
      <c r="E622" s="79"/>
      <c r="G622" s="7"/>
      <c r="H622" s="43"/>
    </row>
    <row r="625" spans="2:8" ht="60.75" x14ac:dyDescent="0.8">
      <c r="B625" s="80" t="s">
        <v>99</v>
      </c>
      <c r="C625" s="80"/>
      <c r="D625" s="80"/>
      <c r="E625" s="80"/>
      <c r="F625" s="80"/>
      <c r="G625" s="80"/>
      <c r="H625" s="80"/>
    </row>
    <row r="626" spans="2:8" x14ac:dyDescent="0.25">
      <c r="B626" s="81" t="s">
        <v>35</v>
      </c>
      <c r="C626" s="81"/>
      <c r="D626" s="81"/>
      <c r="E626" s="81"/>
      <c r="F626" s="81"/>
      <c r="G626" s="81"/>
    </row>
    <row r="627" spans="2:8" x14ac:dyDescent="0.25">
      <c r="C627" s="70"/>
      <c r="G627" s="7"/>
    </row>
    <row r="628" spans="2:8" ht="25.5" x14ac:dyDescent="0.25">
      <c r="C628" s="13" t="s">
        <v>5</v>
      </c>
      <c r="D628" s="6"/>
    </row>
    <row r="629" spans="2:8" ht="20.25" x14ac:dyDescent="0.25">
      <c r="B629" s="9"/>
      <c r="C629" s="82" t="s">
        <v>15</v>
      </c>
      <c r="D629" s="85" t="s">
        <v>36</v>
      </c>
      <c r="E629" s="85"/>
      <c r="F629" s="85"/>
      <c r="G629" s="85"/>
      <c r="H629" s="38"/>
    </row>
    <row r="630" spans="2:8" ht="20.25" x14ac:dyDescent="0.25">
      <c r="B630" s="9"/>
      <c r="C630" s="83"/>
      <c r="D630" s="85" t="s">
        <v>55</v>
      </c>
      <c r="E630" s="85"/>
      <c r="F630" s="85"/>
      <c r="G630" s="85"/>
      <c r="H630" s="38"/>
    </row>
    <row r="631" spans="2:8" ht="20.25" x14ac:dyDescent="0.25">
      <c r="B631" s="9"/>
      <c r="C631" s="84"/>
      <c r="D631" s="85" t="s">
        <v>64</v>
      </c>
      <c r="E631" s="85"/>
      <c r="F631" s="85"/>
      <c r="G631" s="85"/>
      <c r="H631" s="38"/>
    </row>
    <row r="632" spans="2:8" x14ac:dyDescent="0.25">
      <c r="C632" s="34" t="s">
        <v>12</v>
      </c>
      <c r="D632" s="48">
        <v>6.5</v>
      </c>
      <c r="E632" s="44"/>
      <c r="F632" s="9"/>
    </row>
    <row r="633" spans="2:8" x14ac:dyDescent="0.25">
      <c r="C633" s="1" t="s">
        <v>9</v>
      </c>
      <c r="D633" s="49">
        <v>589</v>
      </c>
      <c r="E633" s="86" t="s">
        <v>16</v>
      </c>
      <c r="F633" s="87"/>
      <c r="G633" s="90">
        <f>D634/D633</f>
        <v>47.553752122241086</v>
      </c>
    </row>
    <row r="634" spans="2:8" x14ac:dyDescent="0.25">
      <c r="C634" s="1" t="s">
        <v>10</v>
      </c>
      <c r="D634" s="49">
        <v>28009.16</v>
      </c>
      <c r="E634" s="88"/>
      <c r="F634" s="89"/>
      <c r="G634" s="91"/>
    </row>
    <row r="635" spans="2:8" x14ac:dyDescent="0.25">
      <c r="C635" s="36"/>
      <c r="D635" s="37"/>
      <c r="E635" s="45"/>
    </row>
    <row r="636" spans="2:8" ht="40.5" x14ac:dyDescent="0.3">
      <c r="C636" s="35" t="s">
        <v>7</v>
      </c>
      <c r="D636" s="63" t="s">
        <v>65</v>
      </c>
    </row>
    <row r="637" spans="2:8" x14ac:dyDescent="0.3">
      <c r="C637" s="35" t="s">
        <v>11</v>
      </c>
      <c r="D637" s="50">
        <v>85</v>
      </c>
    </row>
    <row r="638" spans="2:8" x14ac:dyDescent="0.3">
      <c r="C638" s="35" t="s">
        <v>13</v>
      </c>
      <c r="D638" s="56" t="s">
        <v>33</v>
      </c>
      <c r="E638" s="39"/>
    </row>
    <row r="639" spans="2:8" ht="24" thickBot="1" x14ac:dyDescent="0.3">
      <c r="C639" s="40"/>
      <c r="D639" s="40"/>
    </row>
    <row r="640" spans="2:8" ht="48" thickBot="1" x14ac:dyDescent="0.3">
      <c r="B640" s="92" t="s">
        <v>17</v>
      </c>
      <c r="C640" s="93"/>
      <c r="D640" s="22" t="s">
        <v>20</v>
      </c>
      <c r="E640" s="94" t="s">
        <v>22</v>
      </c>
      <c r="F640" s="95"/>
      <c r="G640" s="2" t="s">
        <v>21</v>
      </c>
    </row>
    <row r="641" spans="2:8" ht="24" thickBot="1" x14ac:dyDescent="0.3">
      <c r="B641" s="105" t="s">
        <v>34</v>
      </c>
      <c r="C641" s="106"/>
      <c r="D641" s="57">
        <v>186.14</v>
      </c>
      <c r="E641" s="51">
        <v>6.5</v>
      </c>
      <c r="F641" s="17" t="s">
        <v>24</v>
      </c>
      <c r="G641" s="25">
        <f t="shared" ref="G641:G648" si="16">D641*E641</f>
        <v>1209.9099999999999</v>
      </c>
      <c r="H641" s="102"/>
    </row>
    <row r="642" spans="2:8" x14ac:dyDescent="0.25">
      <c r="B642" s="98" t="s">
        <v>18</v>
      </c>
      <c r="C642" s="99"/>
      <c r="D642" s="52">
        <v>189.45</v>
      </c>
      <c r="E642" s="62">
        <v>1.56</v>
      </c>
      <c r="F642" s="18" t="s">
        <v>25</v>
      </c>
      <c r="G642" s="26">
        <f t="shared" si="16"/>
        <v>295.54199999999997</v>
      </c>
      <c r="H642" s="102"/>
    </row>
    <row r="643" spans="2:8" ht="24" thickBot="1" x14ac:dyDescent="0.3">
      <c r="B643" s="103" t="s">
        <v>19</v>
      </c>
      <c r="C643" s="104"/>
      <c r="D643" s="54">
        <v>762.99</v>
      </c>
      <c r="E643" s="61">
        <v>1.56</v>
      </c>
      <c r="F643" s="19" t="s">
        <v>25</v>
      </c>
      <c r="G643" s="27">
        <f t="shared" si="16"/>
        <v>1190.2644</v>
      </c>
      <c r="H643" s="102"/>
    </row>
    <row r="644" spans="2:8" ht="24" thickBot="1" x14ac:dyDescent="0.3">
      <c r="B644" s="96" t="s">
        <v>27</v>
      </c>
      <c r="C644" s="97"/>
      <c r="D644" s="58">
        <v>1409.04</v>
      </c>
      <c r="E644" s="58">
        <v>0</v>
      </c>
      <c r="F644" s="23" t="s">
        <v>24</v>
      </c>
      <c r="G644" s="28">
        <f t="shared" si="16"/>
        <v>0</v>
      </c>
      <c r="H644" s="102"/>
    </row>
    <row r="645" spans="2:8" x14ac:dyDescent="0.25">
      <c r="B645" s="98" t="s">
        <v>32</v>
      </c>
      <c r="C645" s="99"/>
      <c r="D645" s="52">
        <v>5358.15</v>
      </c>
      <c r="E645" s="62">
        <v>6.5</v>
      </c>
      <c r="F645" s="18" t="s">
        <v>24</v>
      </c>
      <c r="G645" s="26">
        <f t="shared" si="16"/>
        <v>34827.974999999999</v>
      </c>
      <c r="H645" s="102"/>
    </row>
    <row r="646" spans="2:8" x14ac:dyDescent="0.25">
      <c r="B646" s="100" t="s">
        <v>26</v>
      </c>
      <c r="C646" s="101"/>
      <c r="D646" s="59">
        <v>246.53</v>
      </c>
      <c r="E646" s="59">
        <v>0</v>
      </c>
      <c r="F646" s="20" t="s">
        <v>24</v>
      </c>
      <c r="G646" s="29">
        <f t="shared" si="16"/>
        <v>0</v>
      </c>
      <c r="H646" s="102"/>
    </row>
    <row r="647" spans="2:8" x14ac:dyDescent="0.25">
      <c r="B647" s="100" t="s">
        <v>28</v>
      </c>
      <c r="C647" s="101"/>
      <c r="D647" s="60">
        <v>4374.5</v>
      </c>
      <c r="E647" s="53">
        <v>6.5</v>
      </c>
      <c r="F647" s="20" t="s">
        <v>24</v>
      </c>
      <c r="G647" s="29">
        <f t="shared" si="16"/>
        <v>28434.25</v>
      </c>
      <c r="H647" s="102"/>
    </row>
    <row r="648" spans="2:8" x14ac:dyDescent="0.25">
      <c r="B648" s="100" t="s">
        <v>29</v>
      </c>
      <c r="C648" s="101"/>
      <c r="D648" s="60">
        <v>1282.45</v>
      </c>
      <c r="E648" s="53">
        <v>6.5</v>
      </c>
      <c r="F648" s="20" t="s">
        <v>24</v>
      </c>
      <c r="G648" s="29">
        <f t="shared" si="16"/>
        <v>8335.9250000000011</v>
      </c>
      <c r="H648" s="102"/>
    </row>
    <row r="649" spans="2:8" x14ac:dyDescent="0.25">
      <c r="B649" s="100" t="s">
        <v>31</v>
      </c>
      <c r="C649" s="101"/>
      <c r="D649" s="60">
        <v>1000.47</v>
      </c>
      <c r="E649" s="53">
        <v>6.5</v>
      </c>
      <c r="F649" s="20" t="s">
        <v>24</v>
      </c>
      <c r="G649" s="29">
        <f>D649*E649</f>
        <v>6503.0550000000003</v>
      </c>
      <c r="H649" s="102"/>
    </row>
    <row r="650" spans="2:8" ht="24" thickBot="1" x14ac:dyDescent="0.3">
      <c r="B650" s="103" t="s">
        <v>30</v>
      </c>
      <c r="C650" s="104"/>
      <c r="D650" s="61">
        <v>718.61</v>
      </c>
      <c r="E650" s="61">
        <v>65</v>
      </c>
      <c r="F650" s="19" t="s">
        <v>24</v>
      </c>
      <c r="G650" s="30">
        <f>D650*E650</f>
        <v>46709.65</v>
      </c>
      <c r="H650" s="102"/>
    </row>
    <row r="651" spans="2:8" x14ac:dyDescent="0.25">
      <c r="C651" s="3"/>
      <c r="D651" s="3"/>
      <c r="E651" s="4"/>
      <c r="F651" s="4"/>
      <c r="H651" s="41"/>
    </row>
    <row r="652" spans="2:8" ht="25.5" x14ac:dyDescent="0.25">
      <c r="C652" s="13" t="s">
        <v>14</v>
      </c>
      <c r="D652" s="6"/>
    </row>
    <row r="653" spans="2:8" ht="20.25" x14ac:dyDescent="0.25">
      <c r="C653" s="77" t="s">
        <v>6</v>
      </c>
      <c r="D653" s="71" t="s">
        <v>0</v>
      </c>
      <c r="E653" s="8">
        <f>IF(G641&gt;0, ROUND((G641+D634)/D634,2), 0)</f>
        <v>1.04</v>
      </c>
      <c r="F653" s="8"/>
      <c r="G653" s="9"/>
      <c r="H653" s="7"/>
    </row>
    <row r="654" spans="2:8" x14ac:dyDescent="0.25">
      <c r="C654" s="77"/>
      <c r="D654" s="71" t="s">
        <v>1</v>
      </c>
      <c r="E654" s="8">
        <f>IF(SUM(G642:G643)&gt;0,ROUND((G642+G643+D634)/D634,2),0)</f>
        <v>1.05</v>
      </c>
      <c r="F654" s="8"/>
      <c r="G654" s="10"/>
      <c r="H654" s="42"/>
    </row>
    <row r="655" spans="2:8" x14ac:dyDescent="0.25">
      <c r="C655" s="77"/>
      <c r="D655" s="71" t="s">
        <v>2</v>
      </c>
      <c r="E655" s="8">
        <f>IF(G644&gt;0,ROUND((G644+D634)/D634,2),0)</f>
        <v>0</v>
      </c>
      <c r="F655" s="11"/>
      <c r="G655" s="10"/>
    </row>
    <row r="656" spans="2:8" x14ac:dyDescent="0.25">
      <c r="C656" s="77"/>
      <c r="D656" s="12" t="s">
        <v>3</v>
      </c>
      <c r="E656" s="31">
        <f>IF(SUM(G645:G650)&gt;0,ROUND((SUM(G645:G650)+D634)/D634,2),0)</f>
        <v>5.46</v>
      </c>
      <c r="F656" s="9"/>
      <c r="G656" s="10"/>
    </row>
    <row r="657" spans="2:8" ht="25.5" x14ac:dyDescent="0.25">
      <c r="D657" s="32" t="s">
        <v>4</v>
      </c>
      <c r="E657" s="33">
        <f>SUM(E653:E656)-IF(VALUE(COUNTIF(E653:E656,"&gt;0"))=4,3,0)-IF(VALUE(COUNTIF(E653:E656,"&gt;0"))=3,2,0)-IF(VALUE(COUNTIF(E653:E656,"&gt;0"))=2,1,0)</f>
        <v>5.55</v>
      </c>
      <c r="F657" s="24"/>
    </row>
    <row r="658" spans="2:8" x14ac:dyDescent="0.25">
      <c r="E658" s="14"/>
    </row>
    <row r="659" spans="2:8" ht="25.5" x14ac:dyDescent="0.35">
      <c r="B659" s="21"/>
      <c r="C659" s="15" t="s">
        <v>23</v>
      </c>
      <c r="D659" s="78">
        <f>E657*D634</f>
        <v>155450.83799999999</v>
      </c>
      <c r="E659" s="78"/>
    </row>
    <row r="660" spans="2:8" ht="20.25" x14ac:dyDescent="0.3">
      <c r="C660" s="16" t="s">
        <v>8</v>
      </c>
      <c r="D660" s="79">
        <f>D659/D633</f>
        <v>263.92332427843803</v>
      </c>
      <c r="E660" s="79"/>
      <c r="G660" s="7"/>
      <c r="H660" s="43"/>
    </row>
    <row r="664" spans="2:8" ht="60.75" x14ac:dyDescent="0.8">
      <c r="B664" s="80" t="s">
        <v>100</v>
      </c>
      <c r="C664" s="80"/>
      <c r="D664" s="80"/>
      <c r="E664" s="80"/>
      <c r="F664" s="80"/>
      <c r="G664" s="80"/>
      <c r="H664" s="80"/>
    </row>
    <row r="665" spans="2:8" x14ac:dyDescent="0.25">
      <c r="B665" s="81" t="s">
        <v>35</v>
      </c>
      <c r="C665" s="81"/>
      <c r="D665" s="81"/>
      <c r="E665" s="81"/>
      <c r="F665" s="81"/>
      <c r="G665" s="81"/>
    </row>
    <row r="666" spans="2:8" x14ac:dyDescent="0.25">
      <c r="C666" s="73"/>
      <c r="G666" s="7"/>
    </row>
    <row r="667" spans="2:8" ht="25.5" x14ac:dyDescent="0.25">
      <c r="C667" s="13" t="s">
        <v>5</v>
      </c>
      <c r="D667" s="6"/>
    </row>
    <row r="668" spans="2:8" ht="20.25" x14ac:dyDescent="0.25">
      <c r="B668" s="9"/>
      <c r="C668" s="82" t="s">
        <v>15</v>
      </c>
      <c r="D668" s="85" t="s">
        <v>36</v>
      </c>
      <c r="E668" s="85"/>
      <c r="F668" s="85"/>
      <c r="G668" s="85"/>
      <c r="H668" s="38"/>
    </row>
    <row r="669" spans="2:8" ht="20.25" x14ac:dyDescent="0.25">
      <c r="B669" s="9"/>
      <c r="C669" s="83"/>
      <c r="D669" s="85" t="s">
        <v>55</v>
      </c>
      <c r="E669" s="85"/>
      <c r="F669" s="85"/>
      <c r="G669" s="85"/>
      <c r="H669" s="38"/>
    </row>
    <row r="670" spans="2:8" ht="20.25" x14ac:dyDescent="0.25">
      <c r="B670" s="9"/>
      <c r="C670" s="84"/>
      <c r="D670" s="85" t="s">
        <v>66</v>
      </c>
      <c r="E670" s="85"/>
      <c r="F670" s="85"/>
      <c r="G670" s="85"/>
      <c r="H670" s="38"/>
    </row>
    <row r="671" spans="2:8" x14ac:dyDescent="0.25">
      <c r="C671" s="34" t="s">
        <v>12</v>
      </c>
      <c r="D671" s="48">
        <v>8.5</v>
      </c>
      <c r="E671" s="44"/>
      <c r="F671" s="9"/>
    </row>
    <row r="672" spans="2:8" x14ac:dyDescent="0.25">
      <c r="C672" s="1" t="s">
        <v>9</v>
      </c>
      <c r="D672" s="49">
        <v>784</v>
      </c>
      <c r="E672" s="86" t="s">
        <v>16</v>
      </c>
      <c r="F672" s="87"/>
      <c r="G672" s="90">
        <f>D673/D672</f>
        <v>99.791262755102053</v>
      </c>
    </row>
    <row r="673" spans="2:8" x14ac:dyDescent="0.25">
      <c r="C673" s="1" t="s">
        <v>10</v>
      </c>
      <c r="D673" s="49">
        <v>78236.350000000006</v>
      </c>
      <c r="E673" s="88"/>
      <c r="F673" s="89"/>
      <c r="G673" s="91"/>
    </row>
    <row r="674" spans="2:8" x14ac:dyDescent="0.25">
      <c r="C674" s="36"/>
      <c r="D674" s="37"/>
      <c r="E674" s="45"/>
    </row>
    <row r="675" spans="2:8" x14ac:dyDescent="0.3">
      <c r="C675" s="35" t="s">
        <v>7</v>
      </c>
      <c r="D675" s="63" t="s">
        <v>67</v>
      </c>
    </row>
    <row r="676" spans="2:8" x14ac:dyDescent="0.3">
      <c r="C676" s="35" t="s">
        <v>11</v>
      </c>
      <c r="D676" s="50">
        <v>80</v>
      </c>
    </row>
    <row r="677" spans="2:8" x14ac:dyDescent="0.3">
      <c r="C677" s="35" t="s">
        <v>13</v>
      </c>
      <c r="D677" s="56" t="s">
        <v>33</v>
      </c>
      <c r="E677" s="39"/>
    </row>
    <row r="678" spans="2:8" ht="24" thickBot="1" x14ac:dyDescent="0.3">
      <c r="C678" s="40"/>
      <c r="D678" s="40"/>
    </row>
    <row r="679" spans="2:8" ht="48" thickBot="1" x14ac:dyDescent="0.3">
      <c r="B679" s="92" t="s">
        <v>17</v>
      </c>
      <c r="C679" s="93"/>
      <c r="D679" s="22" t="s">
        <v>20</v>
      </c>
      <c r="E679" s="94" t="s">
        <v>22</v>
      </c>
      <c r="F679" s="95"/>
      <c r="G679" s="2" t="s">
        <v>21</v>
      </c>
    </row>
    <row r="680" spans="2:8" ht="24" thickBot="1" x14ac:dyDescent="0.3">
      <c r="B680" s="105" t="s">
        <v>34</v>
      </c>
      <c r="C680" s="106"/>
      <c r="D680" s="57">
        <v>186.14</v>
      </c>
      <c r="E680" s="51">
        <v>8.5</v>
      </c>
      <c r="F680" s="17" t="s">
        <v>24</v>
      </c>
      <c r="G680" s="25">
        <f t="shared" ref="G680:G687" si="17">D680*E680</f>
        <v>1582.1899999999998</v>
      </c>
      <c r="H680" s="102"/>
    </row>
    <row r="681" spans="2:8" x14ac:dyDescent="0.25">
      <c r="B681" s="98" t="s">
        <v>18</v>
      </c>
      <c r="C681" s="99"/>
      <c r="D681" s="52">
        <v>189.45</v>
      </c>
      <c r="E681" s="62">
        <v>1.56</v>
      </c>
      <c r="F681" s="18" t="s">
        <v>25</v>
      </c>
      <c r="G681" s="26">
        <f t="shared" si="17"/>
        <v>295.54199999999997</v>
      </c>
      <c r="H681" s="102"/>
    </row>
    <row r="682" spans="2:8" ht="24" thickBot="1" x14ac:dyDescent="0.3">
      <c r="B682" s="103" t="s">
        <v>19</v>
      </c>
      <c r="C682" s="104"/>
      <c r="D682" s="54">
        <v>762.99</v>
      </c>
      <c r="E682" s="61">
        <v>1.56</v>
      </c>
      <c r="F682" s="19" t="s">
        <v>25</v>
      </c>
      <c r="G682" s="27">
        <f t="shared" si="17"/>
        <v>1190.2644</v>
      </c>
      <c r="H682" s="102"/>
    </row>
    <row r="683" spans="2:8" ht="24" thickBot="1" x14ac:dyDescent="0.3">
      <c r="B683" s="96" t="s">
        <v>27</v>
      </c>
      <c r="C683" s="97"/>
      <c r="D683" s="58">
        <v>1409.04</v>
      </c>
      <c r="E683" s="58">
        <v>0</v>
      </c>
      <c r="F683" s="23" t="s">
        <v>24</v>
      </c>
      <c r="G683" s="28">
        <f t="shared" si="17"/>
        <v>0</v>
      </c>
      <c r="H683" s="102"/>
    </row>
    <row r="684" spans="2:8" x14ac:dyDescent="0.25">
      <c r="B684" s="98" t="s">
        <v>32</v>
      </c>
      <c r="C684" s="99"/>
      <c r="D684" s="52">
        <v>5358.15</v>
      </c>
      <c r="E684" s="62">
        <v>8.5</v>
      </c>
      <c r="F684" s="18" t="s">
        <v>24</v>
      </c>
      <c r="G684" s="26">
        <f t="shared" si="17"/>
        <v>45544.274999999994</v>
      </c>
      <c r="H684" s="102"/>
    </row>
    <row r="685" spans="2:8" x14ac:dyDescent="0.25">
      <c r="B685" s="100" t="s">
        <v>26</v>
      </c>
      <c r="C685" s="101"/>
      <c r="D685" s="59">
        <v>246.53</v>
      </c>
      <c r="E685" s="59">
        <v>0</v>
      </c>
      <c r="F685" s="20" t="s">
        <v>24</v>
      </c>
      <c r="G685" s="29">
        <f t="shared" si="17"/>
        <v>0</v>
      </c>
      <c r="H685" s="102"/>
    </row>
    <row r="686" spans="2:8" x14ac:dyDescent="0.25">
      <c r="B686" s="100" t="s">
        <v>28</v>
      </c>
      <c r="C686" s="101"/>
      <c r="D686" s="60">
        <v>4374.5</v>
      </c>
      <c r="E686" s="53">
        <v>8.5</v>
      </c>
      <c r="F686" s="20" t="s">
        <v>24</v>
      </c>
      <c r="G686" s="29">
        <f t="shared" si="17"/>
        <v>37183.25</v>
      </c>
      <c r="H686" s="102"/>
    </row>
    <row r="687" spans="2:8" x14ac:dyDescent="0.25">
      <c r="B687" s="100" t="s">
        <v>29</v>
      </c>
      <c r="C687" s="101"/>
      <c r="D687" s="60">
        <v>1282.45</v>
      </c>
      <c r="E687" s="53">
        <v>8.5</v>
      </c>
      <c r="F687" s="20" t="s">
        <v>24</v>
      </c>
      <c r="G687" s="29">
        <f t="shared" si="17"/>
        <v>10900.825000000001</v>
      </c>
      <c r="H687" s="102"/>
    </row>
    <row r="688" spans="2:8" x14ac:dyDescent="0.25">
      <c r="B688" s="100" t="s">
        <v>31</v>
      </c>
      <c r="C688" s="101"/>
      <c r="D688" s="60">
        <v>1000.47</v>
      </c>
      <c r="E688" s="53">
        <v>8.5</v>
      </c>
      <c r="F688" s="20" t="s">
        <v>24</v>
      </c>
      <c r="G688" s="29">
        <f>D688*E688</f>
        <v>8503.9950000000008</v>
      </c>
      <c r="H688" s="102"/>
    </row>
    <row r="689" spans="2:8" ht="24" thickBot="1" x14ac:dyDescent="0.3">
      <c r="B689" s="103" t="s">
        <v>30</v>
      </c>
      <c r="C689" s="104"/>
      <c r="D689" s="61">
        <v>718.61</v>
      </c>
      <c r="E689" s="61">
        <v>85</v>
      </c>
      <c r="F689" s="19" t="s">
        <v>24</v>
      </c>
      <c r="G689" s="30">
        <f>D689*E689</f>
        <v>61081.85</v>
      </c>
      <c r="H689" s="102"/>
    </row>
    <row r="690" spans="2:8" x14ac:dyDescent="0.25">
      <c r="C690" s="3"/>
      <c r="D690" s="3"/>
      <c r="E690" s="4"/>
      <c r="F690" s="4"/>
      <c r="H690" s="41"/>
    </row>
    <row r="691" spans="2:8" ht="25.5" x14ac:dyDescent="0.25">
      <c r="C691" s="13" t="s">
        <v>14</v>
      </c>
      <c r="D691" s="6"/>
    </row>
    <row r="692" spans="2:8" ht="20.25" x14ac:dyDescent="0.25">
      <c r="C692" s="77" t="s">
        <v>6</v>
      </c>
      <c r="D692" s="72" t="s">
        <v>0</v>
      </c>
      <c r="E692" s="8">
        <f>IF(G680&gt;0, ROUND((G680+D673)/D673,2), 0)</f>
        <v>1.02</v>
      </c>
      <c r="F692" s="8"/>
      <c r="G692" s="9"/>
      <c r="H692" s="7"/>
    </row>
    <row r="693" spans="2:8" x14ac:dyDescent="0.25">
      <c r="C693" s="77"/>
      <c r="D693" s="72" t="s">
        <v>1</v>
      </c>
      <c r="E693" s="8">
        <f>IF(SUM(G681:G682)&gt;0,ROUND((G681+G682+D673)/D673,2),0)</f>
        <v>1.02</v>
      </c>
      <c r="F693" s="8"/>
      <c r="G693" s="10"/>
      <c r="H693" s="42"/>
    </row>
    <row r="694" spans="2:8" x14ac:dyDescent="0.25">
      <c r="C694" s="77"/>
      <c r="D694" s="72" t="s">
        <v>2</v>
      </c>
      <c r="E694" s="8">
        <f>IF(G683&gt;0,ROUND((G683+D673)/D673,2),0)</f>
        <v>0</v>
      </c>
      <c r="F694" s="11"/>
      <c r="G694" s="10"/>
    </row>
    <row r="695" spans="2:8" x14ac:dyDescent="0.25">
      <c r="C695" s="77"/>
      <c r="D695" s="12" t="s">
        <v>3</v>
      </c>
      <c r="E695" s="31">
        <f>IF(SUM(G684:G689)&gt;0,ROUND((SUM(G684:G689)+D673)/D673,2),0)</f>
        <v>3.09</v>
      </c>
      <c r="F695" s="9"/>
      <c r="G695" s="10"/>
    </row>
    <row r="696" spans="2:8" ht="25.5" x14ac:dyDescent="0.25">
      <c r="D696" s="32" t="s">
        <v>4</v>
      </c>
      <c r="E696" s="33">
        <f>SUM(E692:E695)-IF(VALUE(COUNTIF(E692:E695,"&gt;0"))=4,3,0)-IF(VALUE(COUNTIF(E692:E695,"&gt;0"))=3,2,0)-IF(VALUE(COUNTIF(E692:E695,"&gt;0"))=2,1,0)</f>
        <v>3.13</v>
      </c>
      <c r="F696" s="24"/>
    </row>
    <row r="697" spans="2:8" x14ac:dyDescent="0.25">
      <c r="E697" s="14"/>
    </row>
    <row r="698" spans="2:8" ht="25.5" x14ac:dyDescent="0.35">
      <c r="B698" s="21"/>
      <c r="C698" s="15" t="s">
        <v>23</v>
      </c>
      <c r="D698" s="78">
        <f>E696*D673</f>
        <v>244879.77550000002</v>
      </c>
      <c r="E698" s="78"/>
    </row>
    <row r="699" spans="2:8" ht="20.25" x14ac:dyDescent="0.3">
      <c r="C699" s="16" t="s">
        <v>8</v>
      </c>
      <c r="D699" s="79">
        <f>D698/D672</f>
        <v>312.34665242346944</v>
      </c>
      <c r="E699" s="79"/>
      <c r="G699" s="7"/>
      <c r="H699" s="43"/>
    </row>
    <row r="703" spans="2:8" ht="60.75" x14ac:dyDescent="0.8">
      <c r="B703" s="80" t="s">
        <v>101</v>
      </c>
      <c r="C703" s="80"/>
      <c r="D703" s="80"/>
      <c r="E703" s="80"/>
      <c r="F703" s="80"/>
      <c r="G703" s="80"/>
      <c r="H703" s="80"/>
    </row>
    <row r="704" spans="2:8" x14ac:dyDescent="0.25">
      <c r="B704" s="81" t="s">
        <v>35</v>
      </c>
      <c r="C704" s="81"/>
      <c r="D704" s="81"/>
      <c r="E704" s="81"/>
      <c r="F704" s="81"/>
      <c r="G704" s="81"/>
    </row>
    <row r="705" spans="2:8" x14ac:dyDescent="0.25">
      <c r="C705" s="73"/>
      <c r="G705" s="7"/>
    </row>
    <row r="706" spans="2:8" ht="25.5" x14ac:dyDescent="0.25">
      <c r="C706" s="13" t="s">
        <v>5</v>
      </c>
      <c r="D706" s="6"/>
    </row>
    <row r="707" spans="2:8" ht="20.25" x14ac:dyDescent="0.25">
      <c r="B707" s="9"/>
      <c r="C707" s="82" t="s">
        <v>15</v>
      </c>
      <c r="D707" s="85" t="s">
        <v>36</v>
      </c>
      <c r="E707" s="85"/>
      <c r="F707" s="85"/>
      <c r="G707" s="85"/>
      <c r="H707" s="38"/>
    </row>
    <row r="708" spans="2:8" ht="20.25" x14ac:dyDescent="0.25">
      <c r="B708" s="9"/>
      <c r="C708" s="83"/>
      <c r="D708" s="85" t="s">
        <v>55</v>
      </c>
      <c r="E708" s="85"/>
      <c r="F708" s="85"/>
      <c r="G708" s="85"/>
      <c r="H708" s="38"/>
    </row>
    <row r="709" spans="2:8" ht="20.25" x14ac:dyDescent="0.25">
      <c r="B709" s="9"/>
      <c r="C709" s="84"/>
      <c r="D709" s="85" t="s">
        <v>68</v>
      </c>
      <c r="E709" s="85"/>
      <c r="F709" s="85"/>
      <c r="G709" s="85"/>
      <c r="H709" s="38"/>
    </row>
    <row r="710" spans="2:8" x14ac:dyDescent="0.25">
      <c r="C710" s="34" t="s">
        <v>12</v>
      </c>
      <c r="D710" s="48">
        <v>9.25</v>
      </c>
      <c r="E710" s="44"/>
      <c r="F710" s="9"/>
    </row>
    <row r="711" spans="2:8" x14ac:dyDescent="0.25">
      <c r="C711" s="1" t="s">
        <v>9</v>
      </c>
      <c r="D711" s="49">
        <v>467</v>
      </c>
      <c r="E711" s="86" t="s">
        <v>16</v>
      </c>
      <c r="F711" s="87"/>
      <c r="G711" s="90">
        <f>D712/D711</f>
        <v>108.41421841541757</v>
      </c>
    </row>
    <row r="712" spans="2:8" x14ac:dyDescent="0.25">
      <c r="C712" s="1" t="s">
        <v>10</v>
      </c>
      <c r="D712" s="49">
        <v>50629.440000000002</v>
      </c>
      <c r="E712" s="88"/>
      <c r="F712" s="89"/>
      <c r="G712" s="91"/>
    </row>
    <row r="713" spans="2:8" x14ac:dyDescent="0.25">
      <c r="C713" s="36"/>
      <c r="D713" s="37"/>
      <c r="E713" s="45"/>
    </row>
    <row r="714" spans="2:8" x14ac:dyDescent="0.3">
      <c r="C714" s="35" t="s">
        <v>7</v>
      </c>
      <c r="D714" s="63" t="s">
        <v>69</v>
      </c>
    </row>
    <row r="715" spans="2:8" x14ac:dyDescent="0.3">
      <c r="C715" s="35" t="s">
        <v>11</v>
      </c>
      <c r="D715" s="50">
        <v>80</v>
      </c>
    </row>
    <row r="716" spans="2:8" x14ac:dyDescent="0.3">
      <c r="C716" s="35" t="s">
        <v>13</v>
      </c>
      <c r="D716" s="56" t="s">
        <v>33</v>
      </c>
      <c r="E716" s="39"/>
    </row>
    <row r="717" spans="2:8" ht="24" thickBot="1" x14ac:dyDescent="0.3">
      <c r="C717" s="40"/>
      <c r="D717" s="40"/>
    </row>
    <row r="718" spans="2:8" ht="48" thickBot="1" x14ac:dyDescent="0.3">
      <c r="B718" s="92" t="s">
        <v>17</v>
      </c>
      <c r="C718" s="93"/>
      <c r="D718" s="22" t="s">
        <v>20</v>
      </c>
      <c r="E718" s="94" t="s">
        <v>22</v>
      </c>
      <c r="F718" s="95"/>
      <c r="G718" s="2" t="s">
        <v>21</v>
      </c>
    </row>
    <row r="719" spans="2:8" ht="24" thickBot="1" x14ac:dyDescent="0.3">
      <c r="B719" s="105" t="s">
        <v>34</v>
      </c>
      <c r="C719" s="106"/>
      <c r="D719" s="57">
        <v>186.14</v>
      </c>
      <c r="E719" s="51">
        <v>9.25</v>
      </c>
      <c r="F719" s="17" t="s">
        <v>24</v>
      </c>
      <c r="G719" s="25">
        <f t="shared" ref="G719:G726" si="18">D719*E719</f>
        <v>1721.7949999999998</v>
      </c>
      <c r="H719" s="102"/>
    </row>
    <row r="720" spans="2:8" x14ac:dyDescent="0.25">
      <c r="B720" s="98" t="s">
        <v>18</v>
      </c>
      <c r="C720" s="99"/>
      <c r="D720" s="52">
        <v>189.45</v>
      </c>
      <c r="E720" s="62">
        <v>1.29</v>
      </c>
      <c r="F720" s="18" t="s">
        <v>25</v>
      </c>
      <c r="G720" s="26">
        <f t="shared" si="18"/>
        <v>244.3905</v>
      </c>
      <c r="H720" s="102"/>
    </row>
    <row r="721" spans="2:8" ht="24" thickBot="1" x14ac:dyDescent="0.3">
      <c r="B721" s="103" t="s">
        <v>19</v>
      </c>
      <c r="C721" s="104"/>
      <c r="D721" s="54">
        <v>762.99</v>
      </c>
      <c r="E721" s="61">
        <v>1.29</v>
      </c>
      <c r="F721" s="19" t="s">
        <v>25</v>
      </c>
      <c r="G721" s="27">
        <f t="shared" si="18"/>
        <v>984.25710000000004</v>
      </c>
      <c r="H721" s="102"/>
    </row>
    <row r="722" spans="2:8" ht="24" thickBot="1" x14ac:dyDescent="0.3">
      <c r="B722" s="96" t="s">
        <v>27</v>
      </c>
      <c r="C722" s="97"/>
      <c r="D722" s="58">
        <v>1409.04</v>
      </c>
      <c r="E722" s="58">
        <v>0</v>
      </c>
      <c r="F722" s="23" t="s">
        <v>24</v>
      </c>
      <c r="G722" s="28">
        <f t="shared" si="18"/>
        <v>0</v>
      </c>
      <c r="H722" s="102"/>
    </row>
    <row r="723" spans="2:8" x14ac:dyDescent="0.25">
      <c r="B723" s="98" t="s">
        <v>32</v>
      </c>
      <c r="C723" s="99"/>
      <c r="D723" s="52">
        <v>5358.15</v>
      </c>
      <c r="E723" s="62">
        <v>9.25</v>
      </c>
      <c r="F723" s="18" t="s">
        <v>24</v>
      </c>
      <c r="G723" s="26">
        <f t="shared" si="18"/>
        <v>49562.887499999997</v>
      </c>
      <c r="H723" s="102"/>
    </row>
    <row r="724" spans="2:8" x14ac:dyDescent="0.25">
      <c r="B724" s="100" t="s">
        <v>26</v>
      </c>
      <c r="C724" s="101"/>
      <c r="D724" s="59">
        <v>246.53</v>
      </c>
      <c r="E724" s="59">
        <v>0</v>
      </c>
      <c r="F724" s="20" t="s">
        <v>24</v>
      </c>
      <c r="G724" s="29">
        <f t="shared" si="18"/>
        <v>0</v>
      </c>
      <c r="H724" s="102"/>
    </row>
    <row r="725" spans="2:8" x14ac:dyDescent="0.25">
      <c r="B725" s="100" t="s">
        <v>28</v>
      </c>
      <c r="C725" s="101"/>
      <c r="D725" s="60">
        <v>4374.5</v>
      </c>
      <c r="E725" s="53">
        <v>9.25</v>
      </c>
      <c r="F725" s="20" t="s">
        <v>24</v>
      </c>
      <c r="G725" s="29">
        <f t="shared" si="18"/>
        <v>40464.125</v>
      </c>
      <c r="H725" s="102"/>
    </row>
    <row r="726" spans="2:8" x14ac:dyDescent="0.25">
      <c r="B726" s="100" t="s">
        <v>29</v>
      </c>
      <c r="C726" s="101"/>
      <c r="D726" s="60">
        <v>1282.45</v>
      </c>
      <c r="E726" s="53">
        <v>9.25</v>
      </c>
      <c r="F726" s="20" t="s">
        <v>24</v>
      </c>
      <c r="G726" s="29">
        <f t="shared" si="18"/>
        <v>11862.6625</v>
      </c>
      <c r="H726" s="102"/>
    </row>
    <row r="727" spans="2:8" x14ac:dyDescent="0.25">
      <c r="B727" s="100" t="s">
        <v>31</v>
      </c>
      <c r="C727" s="101"/>
      <c r="D727" s="60">
        <v>1000.47</v>
      </c>
      <c r="E727" s="53">
        <v>9.25</v>
      </c>
      <c r="F727" s="20" t="s">
        <v>24</v>
      </c>
      <c r="G727" s="29">
        <f>D727*E727</f>
        <v>9254.3474999999999</v>
      </c>
      <c r="H727" s="102"/>
    </row>
    <row r="728" spans="2:8" ht="24" thickBot="1" x14ac:dyDescent="0.3">
      <c r="B728" s="103" t="s">
        <v>30</v>
      </c>
      <c r="C728" s="104"/>
      <c r="D728" s="61">
        <v>718.61</v>
      </c>
      <c r="E728" s="61">
        <v>92.5</v>
      </c>
      <c r="F728" s="19" t="s">
        <v>24</v>
      </c>
      <c r="G728" s="30">
        <f>D728*E728</f>
        <v>66471.425000000003</v>
      </c>
      <c r="H728" s="102"/>
    </row>
    <row r="729" spans="2:8" x14ac:dyDescent="0.25">
      <c r="C729" s="3"/>
      <c r="D729" s="3"/>
      <c r="E729" s="4"/>
      <c r="F729" s="4"/>
      <c r="H729" s="41"/>
    </row>
    <row r="730" spans="2:8" ht="25.5" x14ac:dyDescent="0.25">
      <c r="C730" s="13" t="s">
        <v>14</v>
      </c>
      <c r="D730" s="6"/>
    </row>
    <row r="731" spans="2:8" ht="20.25" x14ac:dyDescent="0.25">
      <c r="C731" s="77" t="s">
        <v>6</v>
      </c>
      <c r="D731" s="72" t="s">
        <v>0</v>
      </c>
      <c r="E731" s="8">
        <f>IF(G719&gt;0, ROUND((G719+D712)/D712,2), 0)</f>
        <v>1.03</v>
      </c>
      <c r="F731" s="8"/>
      <c r="G731" s="9"/>
      <c r="H731" s="7"/>
    </row>
    <row r="732" spans="2:8" x14ac:dyDescent="0.25">
      <c r="C732" s="77"/>
      <c r="D732" s="72" t="s">
        <v>1</v>
      </c>
      <c r="E732" s="8">
        <f>IF(SUM(G720:G721)&gt;0,ROUND((G720+G721+D712)/D712,2),0)</f>
        <v>1.02</v>
      </c>
      <c r="F732" s="8"/>
      <c r="G732" s="10"/>
      <c r="H732" s="42"/>
    </row>
    <row r="733" spans="2:8" x14ac:dyDescent="0.25">
      <c r="C733" s="77"/>
      <c r="D733" s="72" t="s">
        <v>2</v>
      </c>
      <c r="E733" s="8">
        <f>IF(G722&gt;0,ROUND((G722+D712)/D712,2),0)</f>
        <v>0</v>
      </c>
      <c r="F733" s="11"/>
      <c r="G733" s="10"/>
    </row>
    <row r="734" spans="2:8" x14ac:dyDescent="0.25">
      <c r="C734" s="77"/>
      <c r="D734" s="12" t="s">
        <v>3</v>
      </c>
      <c r="E734" s="31">
        <f>IF(SUM(G723:G728)&gt;0,ROUND((SUM(G723:G728)+D712)/D712,2),0)</f>
        <v>4.51</v>
      </c>
      <c r="F734" s="9"/>
      <c r="G734" s="10"/>
    </row>
    <row r="735" spans="2:8" ht="25.5" x14ac:dyDescent="0.25">
      <c r="D735" s="32" t="s">
        <v>4</v>
      </c>
      <c r="E735" s="33">
        <f>SUM(E731:E734)-IF(VALUE(COUNTIF(E731:E734,"&gt;0"))=4,3,0)-IF(VALUE(COUNTIF(E731:E734,"&gt;0"))=3,2,0)-IF(VALUE(COUNTIF(E731:E734,"&gt;0"))=2,1,0)</f>
        <v>4.5599999999999996</v>
      </c>
      <c r="F735" s="24"/>
    </row>
    <row r="736" spans="2:8" x14ac:dyDescent="0.25">
      <c r="E736" s="14"/>
    </row>
    <row r="737" spans="2:8" ht="25.5" x14ac:dyDescent="0.35">
      <c r="B737" s="21"/>
      <c r="C737" s="15" t="s">
        <v>23</v>
      </c>
      <c r="D737" s="78">
        <f>E735*D712</f>
        <v>230870.2464</v>
      </c>
      <c r="E737" s="78"/>
    </row>
    <row r="738" spans="2:8" ht="20.25" x14ac:dyDescent="0.3">
      <c r="C738" s="16" t="s">
        <v>8</v>
      </c>
      <c r="D738" s="79">
        <f>D737/D711</f>
        <v>494.36883597430409</v>
      </c>
      <c r="E738" s="79"/>
      <c r="G738" s="7"/>
      <c r="H738" s="43"/>
    </row>
    <row r="742" spans="2:8" ht="60.75" x14ac:dyDescent="0.8">
      <c r="B742" s="80" t="s">
        <v>102</v>
      </c>
      <c r="C742" s="80"/>
      <c r="D742" s="80"/>
      <c r="E742" s="80"/>
      <c r="F742" s="80"/>
      <c r="G742" s="80"/>
      <c r="H742" s="80"/>
    </row>
    <row r="743" spans="2:8" x14ac:dyDescent="0.25">
      <c r="B743" s="81" t="s">
        <v>35</v>
      </c>
      <c r="C743" s="81"/>
      <c r="D743" s="81"/>
      <c r="E743" s="81"/>
      <c r="F743" s="81"/>
      <c r="G743" s="81"/>
    </row>
    <row r="744" spans="2:8" x14ac:dyDescent="0.25">
      <c r="C744" s="73"/>
      <c r="G744" s="7"/>
    </row>
    <row r="745" spans="2:8" ht="25.5" x14ac:dyDescent="0.25">
      <c r="C745" s="13" t="s">
        <v>5</v>
      </c>
      <c r="D745" s="6"/>
    </row>
    <row r="746" spans="2:8" ht="20.25" x14ac:dyDescent="0.25">
      <c r="B746" s="9"/>
      <c r="C746" s="82" t="s">
        <v>15</v>
      </c>
      <c r="D746" s="85" t="s">
        <v>36</v>
      </c>
      <c r="E746" s="85"/>
      <c r="F746" s="85"/>
      <c r="G746" s="85"/>
      <c r="H746" s="38"/>
    </row>
    <row r="747" spans="2:8" ht="20.25" x14ac:dyDescent="0.25">
      <c r="B747" s="9"/>
      <c r="C747" s="83"/>
      <c r="D747" s="85" t="s">
        <v>55</v>
      </c>
      <c r="E747" s="85"/>
      <c r="F747" s="85"/>
      <c r="G747" s="85"/>
      <c r="H747" s="38"/>
    </row>
    <row r="748" spans="2:8" ht="20.25" x14ac:dyDescent="0.25">
      <c r="B748" s="9"/>
      <c r="C748" s="84"/>
      <c r="D748" s="85" t="s">
        <v>70</v>
      </c>
      <c r="E748" s="85"/>
      <c r="F748" s="85"/>
      <c r="G748" s="85"/>
      <c r="H748" s="38"/>
    </row>
    <row r="749" spans="2:8" x14ac:dyDescent="0.25">
      <c r="C749" s="34" t="s">
        <v>12</v>
      </c>
      <c r="D749" s="48">
        <v>8.6</v>
      </c>
      <c r="E749" s="44"/>
      <c r="F749" s="9"/>
    </row>
    <row r="750" spans="2:8" x14ac:dyDescent="0.25">
      <c r="C750" s="1" t="s">
        <v>9</v>
      </c>
      <c r="D750" s="49">
        <v>842</v>
      </c>
      <c r="E750" s="86" t="s">
        <v>16</v>
      </c>
      <c r="F750" s="87"/>
      <c r="G750" s="90">
        <f>D751/D750</f>
        <v>93.012019002375297</v>
      </c>
    </row>
    <row r="751" spans="2:8" x14ac:dyDescent="0.25">
      <c r="C751" s="1" t="s">
        <v>10</v>
      </c>
      <c r="D751" s="49">
        <v>78316.12</v>
      </c>
      <c r="E751" s="88"/>
      <c r="F751" s="89"/>
      <c r="G751" s="91"/>
    </row>
    <row r="752" spans="2:8" x14ac:dyDescent="0.25">
      <c r="C752" s="36"/>
      <c r="D752" s="37"/>
      <c r="E752" s="45"/>
    </row>
    <row r="753" spans="2:8" x14ac:dyDescent="0.3">
      <c r="C753" s="35" t="s">
        <v>7</v>
      </c>
      <c r="D753" s="63" t="s">
        <v>69</v>
      </c>
    </row>
    <row r="754" spans="2:8" x14ac:dyDescent="0.3">
      <c r="C754" s="35" t="s">
        <v>11</v>
      </c>
      <c r="D754" s="50">
        <v>80</v>
      </c>
    </row>
    <row r="755" spans="2:8" x14ac:dyDescent="0.3">
      <c r="C755" s="35" t="s">
        <v>13</v>
      </c>
      <c r="D755" s="56" t="s">
        <v>33</v>
      </c>
      <c r="E755" s="39"/>
    </row>
    <row r="756" spans="2:8" ht="24" thickBot="1" x14ac:dyDescent="0.3">
      <c r="C756" s="40"/>
      <c r="D756" s="40"/>
    </row>
    <row r="757" spans="2:8" ht="48" thickBot="1" x14ac:dyDescent="0.3">
      <c r="B757" s="92" t="s">
        <v>17</v>
      </c>
      <c r="C757" s="93"/>
      <c r="D757" s="22" t="s">
        <v>20</v>
      </c>
      <c r="E757" s="94" t="s">
        <v>22</v>
      </c>
      <c r="F757" s="95"/>
      <c r="G757" s="2" t="s">
        <v>21</v>
      </c>
    </row>
    <row r="758" spans="2:8" ht="24" thickBot="1" x14ac:dyDescent="0.3">
      <c r="B758" s="105" t="s">
        <v>34</v>
      </c>
      <c r="C758" s="106"/>
      <c r="D758" s="57">
        <v>186.14</v>
      </c>
      <c r="E758" s="51">
        <v>8.6</v>
      </c>
      <c r="F758" s="17" t="s">
        <v>24</v>
      </c>
      <c r="G758" s="25">
        <f t="shared" ref="G758:G765" si="19">D758*E758</f>
        <v>1600.8039999999999</v>
      </c>
      <c r="H758" s="102"/>
    </row>
    <row r="759" spans="2:8" x14ac:dyDescent="0.25">
      <c r="B759" s="98" t="s">
        <v>18</v>
      </c>
      <c r="C759" s="99"/>
      <c r="D759" s="52">
        <v>189.45</v>
      </c>
      <c r="E759" s="62">
        <v>1.2</v>
      </c>
      <c r="F759" s="18" t="s">
        <v>25</v>
      </c>
      <c r="G759" s="26">
        <f t="shared" si="19"/>
        <v>227.33999999999997</v>
      </c>
      <c r="H759" s="102"/>
    </row>
    <row r="760" spans="2:8" ht="24" thickBot="1" x14ac:dyDescent="0.3">
      <c r="B760" s="103" t="s">
        <v>19</v>
      </c>
      <c r="C760" s="104"/>
      <c r="D760" s="54">
        <v>762.99</v>
      </c>
      <c r="E760" s="61">
        <v>1.2</v>
      </c>
      <c r="F760" s="19" t="s">
        <v>25</v>
      </c>
      <c r="G760" s="27">
        <f t="shared" si="19"/>
        <v>915.58799999999997</v>
      </c>
      <c r="H760" s="102"/>
    </row>
    <row r="761" spans="2:8" ht="24" thickBot="1" x14ac:dyDescent="0.3">
      <c r="B761" s="96" t="s">
        <v>27</v>
      </c>
      <c r="C761" s="97"/>
      <c r="D761" s="58">
        <v>1409.04</v>
      </c>
      <c r="E761" s="58">
        <v>0</v>
      </c>
      <c r="F761" s="23" t="s">
        <v>24</v>
      </c>
      <c r="G761" s="28">
        <f t="shared" si="19"/>
        <v>0</v>
      </c>
      <c r="H761" s="102"/>
    </row>
    <row r="762" spans="2:8" x14ac:dyDescent="0.25">
      <c r="B762" s="98" t="s">
        <v>32</v>
      </c>
      <c r="C762" s="99"/>
      <c r="D762" s="52">
        <v>5358.15</v>
      </c>
      <c r="E762" s="62">
        <v>8.6</v>
      </c>
      <c r="F762" s="18" t="s">
        <v>24</v>
      </c>
      <c r="G762" s="26">
        <f t="shared" si="19"/>
        <v>46080.09</v>
      </c>
      <c r="H762" s="102"/>
    </row>
    <row r="763" spans="2:8" x14ac:dyDescent="0.25">
      <c r="B763" s="100" t="s">
        <v>26</v>
      </c>
      <c r="C763" s="101"/>
      <c r="D763" s="59">
        <v>246.53</v>
      </c>
      <c r="E763" s="59">
        <v>0</v>
      </c>
      <c r="F763" s="20" t="s">
        <v>24</v>
      </c>
      <c r="G763" s="29">
        <f t="shared" si="19"/>
        <v>0</v>
      </c>
      <c r="H763" s="102"/>
    </row>
    <row r="764" spans="2:8" x14ac:dyDescent="0.25">
      <c r="B764" s="100" t="s">
        <v>28</v>
      </c>
      <c r="C764" s="101"/>
      <c r="D764" s="60">
        <v>4374.5</v>
      </c>
      <c r="E764" s="53">
        <v>8.6</v>
      </c>
      <c r="F764" s="20" t="s">
        <v>24</v>
      </c>
      <c r="G764" s="29">
        <f t="shared" si="19"/>
        <v>37620.699999999997</v>
      </c>
      <c r="H764" s="102"/>
    </row>
    <row r="765" spans="2:8" x14ac:dyDescent="0.25">
      <c r="B765" s="100" t="s">
        <v>29</v>
      </c>
      <c r="C765" s="101"/>
      <c r="D765" s="60">
        <v>1282.45</v>
      </c>
      <c r="E765" s="53">
        <v>8.6</v>
      </c>
      <c r="F765" s="20" t="s">
        <v>24</v>
      </c>
      <c r="G765" s="29">
        <f t="shared" si="19"/>
        <v>11029.07</v>
      </c>
      <c r="H765" s="102"/>
    </row>
    <row r="766" spans="2:8" x14ac:dyDescent="0.25">
      <c r="B766" s="100" t="s">
        <v>31</v>
      </c>
      <c r="C766" s="101"/>
      <c r="D766" s="60">
        <v>1000.47</v>
      </c>
      <c r="E766" s="53">
        <v>8.6</v>
      </c>
      <c r="F766" s="20" t="s">
        <v>24</v>
      </c>
      <c r="G766" s="29">
        <f>D766*E766</f>
        <v>8604.0419999999995</v>
      </c>
      <c r="H766" s="102"/>
    </row>
    <row r="767" spans="2:8" ht="24" thickBot="1" x14ac:dyDescent="0.3">
      <c r="B767" s="103" t="s">
        <v>30</v>
      </c>
      <c r="C767" s="104"/>
      <c r="D767" s="61">
        <v>718.61</v>
      </c>
      <c r="E767" s="61">
        <v>86</v>
      </c>
      <c r="F767" s="19" t="s">
        <v>24</v>
      </c>
      <c r="G767" s="30">
        <f>D767*E767</f>
        <v>61800.46</v>
      </c>
      <c r="H767" s="102"/>
    </row>
    <row r="768" spans="2:8" x14ac:dyDescent="0.25">
      <c r="C768" s="3"/>
      <c r="D768" s="3"/>
      <c r="E768" s="4"/>
      <c r="F768" s="4"/>
      <c r="H768" s="41"/>
    </row>
    <row r="769" spans="2:8" ht="25.5" x14ac:dyDescent="0.25">
      <c r="C769" s="13" t="s">
        <v>14</v>
      </c>
      <c r="D769" s="6"/>
    </row>
    <row r="770" spans="2:8" ht="20.25" x14ac:dyDescent="0.25">
      <c r="C770" s="77" t="s">
        <v>6</v>
      </c>
      <c r="D770" s="72" t="s">
        <v>0</v>
      </c>
      <c r="E770" s="8">
        <f>IF(G758&gt;0, ROUND((G758+D751)/D751,2), 0)</f>
        <v>1.02</v>
      </c>
      <c r="F770" s="8"/>
      <c r="G770" s="9"/>
      <c r="H770" s="7"/>
    </row>
    <row r="771" spans="2:8" x14ac:dyDescent="0.25">
      <c r="C771" s="77"/>
      <c r="D771" s="72" t="s">
        <v>1</v>
      </c>
      <c r="E771" s="8">
        <f>IF(SUM(G759:G760)&gt;0,ROUND((G759+G760+D751)/D751,2),0)</f>
        <v>1.01</v>
      </c>
      <c r="F771" s="8"/>
      <c r="G771" s="10"/>
      <c r="H771" s="42"/>
    </row>
    <row r="772" spans="2:8" x14ac:dyDescent="0.25">
      <c r="C772" s="77"/>
      <c r="D772" s="72" t="s">
        <v>2</v>
      </c>
      <c r="E772" s="8">
        <f>IF(G761&gt;0,ROUND((G761+D751)/D751,2),0)</f>
        <v>0</v>
      </c>
      <c r="F772" s="11"/>
      <c r="G772" s="10"/>
    </row>
    <row r="773" spans="2:8" x14ac:dyDescent="0.25">
      <c r="C773" s="77"/>
      <c r="D773" s="12" t="s">
        <v>3</v>
      </c>
      <c r="E773" s="31">
        <f>IF(SUM(G762:G767)&gt;0,ROUND((SUM(G762:G767)+D751)/D751,2),0)</f>
        <v>3.11</v>
      </c>
      <c r="F773" s="9"/>
      <c r="G773" s="10"/>
    </row>
    <row r="774" spans="2:8" ht="25.5" x14ac:dyDescent="0.25">
      <c r="D774" s="32" t="s">
        <v>4</v>
      </c>
      <c r="E774" s="33">
        <f>SUM(E770:E773)-IF(VALUE(COUNTIF(E770:E773,"&gt;0"))=4,3,0)-IF(VALUE(COUNTIF(E770:E773,"&gt;0"))=3,2,0)-IF(VALUE(COUNTIF(E770:E773,"&gt;0"))=2,1,0)</f>
        <v>3.1400000000000006</v>
      </c>
      <c r="F774" s="24"/>
    </row>
    <row r="775" spans="2:8" x14ac:dyDescent="0.25">
      <c r="E775" s="14"/>
    </row>
    <row r="776" spans="2:8" ht="25.5" x14ac:dyDescent="0.35">
      <c r="B776" s="21"/>
      <c r="C776" s="15" t="s">
        <v>23</v>
      </c>
      <c r="D776" s="78">
        <f>E774*D751</f>
        <v>245912.61680000002</v>
      </c>
      <c r="E776" s="78"/>
    </row>
    <row r="777" spans="2:8" ht="20.25" x14ac:dyDescent="0.3">
      <c r="C777" s="16" t="s">
        <v>8</v>
      </c>
      <c r="D777" s="79">
        <f>D776/D750</f>
        <v>292.05773966745846</v>
      </c>
      <c r="E777" s="79"/>
      <c r="G777" s="7"/>
      <c r="H777" s="43"/>
    </row>
    <row r="779" spans="2:8" ht="60.75" x14ac:dyDescent="0.8">
      <c r="B779" s="80" t="s">
        <v>103</v>
      </c>
      <c r="C779" s="80"/>
      <c r="D779" s="80"/>
      <c r="E779" s="80"/>
      <c r="F779" s="80"/>
      <c r="G779" s="80"/>
      <c r="H779" s="80"/>
    </row>
    <row r="780" spans="2:8" x14ac:dyDescent="0.25">
      <c r="B780" s="81" t="s">
        <v>35</v>
      </c>
      <c r="C780" s="81"/>
      <c r="D780" s="81"/>
      <c r="E780" s="81"/>
      <c r="F780" s="81"/>
      <c r="G780" s="81"/>
    </row>
    <row r="781" spans="2:8" x14ac:dyDescent="0.25">
      <c r="C781" s="76"/>
      <c r="G781" s="7"/>
    </row>
    <row r="782" spans="2:8" ht="25.5" x14ac:dyDescent="0.25">
      <c r="C782" s="13" t="s">
        <v>5</v>
      </c>
      <c r="D782" s="6"/>
    </row>
    <row r="783" spans="2:8" ht="20.25" x14ac:dyDescent="0.25">
      <c r="B783" s="9"/>
      <c r="C783" s="82" t="s">
        <v>15</v>
      </c>
      <c r="D783" s="85" t="s">
        <v>36</v>
      </c>
      <c r="E783" s="85"/>
      <c r="F783" s="85"/>
      <c r="G783" s="85"/>
      <c r="H783" s="38"/>
    </row>
    <row r="784" spans="2:8" ht="20.25" x14ac:dyDescent="0.25">
      <c r="B784" s="9"/>
      <c r="C784" s="83"/>
      <c r="D784" s="85" t="s">
        <v>55</v>
      </c>
      <c r="E784" s="85"/>
      <c r="F784" s="85"/>
      <c r="G784" s="85"/>
      <c r="H784" s="38"/>
    </row>
    <row r="785" spans="2:8" ht="20.25" x14ac:dyDescent="0.25">
      <c r="B785" s="9"/>
      <c r="C785" s="84"/>
      <c r="D785" s="85" t="s">
        <v>80</v>
      </c>
      <c r="E785" s="85"/>
      <c r="F785" s="85"/>
      <c r="G785" s="85"/>
      <c r="H785" s="38"/>
    </row>
    <row r="786" spans="2:8" x14ac:dyDescent="0.25">
      <c r="C786" s="34" t="s">
        <v>12</v>
      </c>
      <c r="D786" s="48">
        <v>9</v>
      </c>
      <c r="E786" s="44"/>
      <c r="F786" s="9"/>
    </row>
    <row r="787" spans="2:8" x14ac:dyDescent="0.25">
      <c r="C787" s="1" t="s">
        <v>9</v>
      </c>
      <c r="D787" s="49">
        <v>281</v>
      </c>
      <c r="E787" s="86" t="s">
        <v>16</v>
      </c>
      <c r="F787" s="87"/>
      <c r="G787" s="90">
        <f>D788/D787</f>
        <v>5.2929893238434165</v>
      </c>
    </row>
    <row r="788" spans="2:8" x14ac:dyDescent="0.25">
      <c r="C788" s="1" t="s">
        <v>10</v>
      </c>
      <c r="D788" s="49">
        <v>1487.33</v>
      </c>
      <c r="E788" s="88"/>
      <c r="F788" s="89"/>
      <c r="G788" s="91"/>
    </row>
    <row r="789" spans="2:8" x14ac:dyDescent="0.25">
      <c r="C789" s="36"/>
      <c r="D789" s="37"/>
      <c r="E789" s="45"/>
    </row>
    <row r="790" spans="2:8" x14ac:dyDescent="0.3">
      <c r="C790" s="35" t="s">
        <v>7</v>
      </c>
      <c r="D790" s="74" t="s">
        <v>44</v>
      </c>
    </row>
    <row r="791" spans="2:8" x14ac:dyDescent="0.3">
      <c r="C791" s="35" t="s">
        <v>11</v>
      </c>
      <c r="D791" s="50">
        <v>55</v>
      </c>
    </row>
    <row r="792" spans="2:8" x14ac:dyDescent="0.3">
      <c r="C792" s="35" t="s">
        <v>13</v>
      </c>
      <c r="D792" s="56" t="s">
        <v>71</v>
      </c>
      <c r="E792" s="39"/>
    </row>
    <row r="793" spans="2:8" ht="24" thickBot="1" x14ac:dyDescent="0.3">
      <c r="C793" s="40"/>
      <c r="D793" s="40"/>
    </row>
    <row r="794" spans="2:8" ht="48" thickBot="1" x14ac:dyDescent="0.3">
      <c r="B794" s="92" t="s">
        <v>17</v>
      </c>
      <c r="C794" s="93"/>
      <c r="D794" s="22" t="s">
        <v>20</v>
      </c>
      <c r="E794" s="94" t="s">
        <v>22</v>
      </c>
      <c r="F794" s="95"/>
      <c r="G794" s="2" t="s">
        <v>21</v>
      </c>
    </row>
    <row r="795" spans="2:8" ht="24" thickBot="1" x14ac:dyDescent="0.3">
      <c r="B795" s="105" t="s">
        <v>34</v>
      </c>
      <c r="C795" s="106"/>
      <c r="D795" s="57">
        <v>186.14</v>
      </c>
      <c r="E795" s="51">
        <v>9</v>
      </c>
      <c r="F795" s="17" t="s">
        <v>24</v>
      </c>
      <c r="G795" s="25">
        <f t="shared" ref="G795:G802" si="20">D795*E795</f>
        <v>1675.2599999999998</v>
      </c>
      <c r="H795" s="102"/>
    </row>
    <row r="796" spans="2:8" x14ac:dyDescent="0.25">
      <c r="B796" s="98" t="s">
        <v>18</v>
      </c>
      <c r="C796" s="99"/>
      <c r="D796" s="52">
        <v>189.45</v>
      </c>
      <c r="E796" s="62">
        <v>0</v>
      </c>
      <c r="F796" s="18" t="s">
        <v>25</v>
      </c>
      <c r="G796" s="26">
        <f t="shared" si="20"/>
        <v>0</v>
      </c>
      <c r="H796" s="102"/>
    </row>
    <row r="797" spans="2:8" ht="24" thickBot="1" x14ac:dyDescent="0.3">
      <c r="B797" s="103" t="s">
        <v>19</v>
      </c>
      <c r="C797" s="104"/>
      <c r="D797" s="54">
        <v>762.99</v>
      </c>
      <c r="E797" s="61">
        <v>0</v>
      </c>
      <c r="F797" s="19" t="s">
        <v>25</v>
      </c>
      <c r="G797" s="27">
        <f t="shared" si="20"/>
        <v>0</v>
      </c>
      <c r="H797" s="102"/>
    </row>
    <row r="798" spans="2:8" ht="24" thickBot="1" x14ac:dyDescent="0.3">
      <c r="B798" s="96" t="s">
        <v>27</v>
      </c>
      <c r="C798" s="97"/>
      <c r="D798" s="58">
        <v>1409.04</v>
      </c>
      <c r="E798" s="58">
        <v>9</v>
      </c>
      <c r="F798" s="23" t="s">
        <v>24</v>
      </c>
      <c r="G798" s="28">
        <f t="shared" si="20"/>
        <v>12681.36</v>
      </c>
      <c r="H798" s="102"/>
    </row>
    <row r="799" spans="2:8" x14ac:dyDescent="0.25">
      <c r="B799" s="98" t="s">
        <v>32</v>
      </c>
      <c r="C799" s="99"/>
      <c r="D799" s="52">
        <v>5358.15</v>
      </c>
      <c r="E799" s="62">
        <v>0</v>
      </c>
      <c r="F799" s="18" t="s">
        <v>24</v>
      </c>
      <c r="G799" s="26">
        <f t="shared" si="20"/>
        <v>0</v>
      </c>
      <c r="H799" s="102"/>
    </row>
    <row r="800" spans="2:8" x14ac:dyDescent="0.25">
      <c r="B800" s="100" t="s">
        <v>26</v>
      </c>
      <c r="C800" s="101"/>
      <c r="D800" s="59">
        <v>246.53</v>
      </c>
      <c r="E800" s="59">
        <v>0</v>
      </c>
      <c r="F800" s="20" t="s">
        <v>24</v>
      </c>
      <c r="G800" s="29">
        <f t="shared" si="20"/>
        <v>0</v>
      </c>
      <c r="H800" s="102"/>
    </row>
    <row r="801" spans="2:8" x14ac:dyDescent="0.25">
      <c r="B801" s="100" t="s">
        <v>28</v>
      </c>
      <c r="C801" s="101"/>
      <c r="D801" s="60">
        <v>4374.5</v>
      </c>
      <c r="E801" s="53">
        <v>0</v>
      </c>
      <c r="F801" s="20" t="s">
        <v>24</v>
      </c>
      <c r="G801" s="29">
        <f t="shared" si="20"/>
        <v>0</v>
      </c>
      <c r="H801" s="102"/>
    </row>
    <row r="802" spans="2:8" x14ac:dyDescent="0.25">
      <c r="B802" s="100" t="s">
        <v>29</v>
      </c>
      <c r="C802" s="101"/>
      <c r="D802" s="60">
        <v>1282.45</v>
      </c>
      <c r="E802" s="53">
        <v>0</v>
      </c>
      <c r="F802" s="20" t="s">
        <v>24</v>
      </c>
      <c r="G802" s="29">
        <f t="shared" si="20"/>
        <v>0</v>
      </c>
      <c r="H802" s="102"/>
    </row>
    <row r="803" spans="2:8" x14ac:dyDescent="0.25">
      <c r="B803" s="100" t="s">
        <v>31</v>
      </c>
      <c r="C803" s="101"/>
      <c r="D803" s="60">
        <v>1000.47</v>
      </c>
      <c r="E803" s="53">
        <v>0</v>
      </c>
      <c r="F803" s="20" t="s">
        <v>24</v>
      </c>
      <c r="G803" s="29">
        <f>D803*E803</f>
        <v>0</v>
      </c>
      <c r="H803" s="102"/>
    </row>
    <row r="804" spans="2:8" ht="24" thickBot="1" x14ac:dyDescent="0.3">
      <c r="B804" s="103" t="s">
        <v>30</v>
      </c>
      <c r="C804" s="104"/>
      <c r="D804" s="61">
        <v>718.61</v>
      </c>
      <c r="E804" s="61">
        <v>0</v>
      </c>
      <c r="F804" s="19" t="s">
        <v>24</v>
      </c>
      <c r="G804" s="30">
        <f>D804*E804</f>
        <v>0</v>
      </c>
      <c r="H804" s="102"/>
    </row>
    <row r="805" spans="2:8" x14ac:dyDescent="0.25">
      <c r="C805" s="3"/>
      <c r="D805" s="3"/>
      <c r="E805" s="4"/>
      <c r="F805" s="4"/>
      <c r="H805" s="41"/>
    </row>
    <row r="806" spans="2:8" ht="25.5" x14ac:dyDescent="0.25">
      <c r="C806" s="13" t="s">
        <v>14</v>
      </c>
      <c r="D806" s="6"/>
    </row>
    <row r="807" spans="2:8" ht="20.25" x14ac:dyDescent="0.25">
      <c r="C807" s="77" t="s">
        <v>6</v>
      </c>
      <c r="D807" s="75" t="s">
        <v>0</v>
      </c>
      <c r="E807" s="8">
        <f>IF(G795&gt;0, ROUND((G795+D788)/D788,2), 0)</f>
        <v>2.13</v>
      </c>
      <c r="F807" s="8"/>
      <c r="G807" s="9"/>
      <c r="H807" s="7"/>
    </row>
    <row r="808" spans="2:8" x14ac:dyDescent="0.25">
      <c r="C808" s="77"/>
      <c r="D808" s="75" t="s">
        <v>1</v>
      </c>
      <c r="E808" s="8">
        <f>IF(SUM(G796:G797)&gt;0,ROUND((G796+G797+D788)/D788,2),0)</f>
        <v>0</v>
      </c>
      <c r="F808" s="8"/>
      <c r="G808" s="10"/>
      <c r="H808" s="42"/>
    </row>
    <row r="809" spans="2:8" x14ac:dyDescent="0.25">
      <c r="C809" s="77"/>
      <c r="D809" s="75" t="s">
        <v>2</v>
      </c>
      <c r="E809" s="8">
        <f>IF(G798&gt;0,ROUND((G798+D788)/D788,2),0)</f>
        <v>9.5299999999999994</v>
      </c>
      <c r="F809" s="11"/>
      <c r="G809" s="10"/>
    </row>
    <row r="810" spans="2:8" x14ac:dyDescent="0.25">
      <c r="C810" s="77"/>
      <c r="D810" s="12" t="s">
        <v>3</v>
      </c>
      <c r="E810" s="31">
        <f>IF(SUM(G799:G804)&gt;0,ROUND((SUM(G799:G804)+D788)/D788,2),0)</f>
        <v>0</v>
      </c>
      <c r="F810" s="9"/>
      <c r="G810" s="10"/>
    </row>
    <row r="811" spans="2:8" ht="25.5" x14ac:dyDescent="0.25">
      <c r="D811" s="32" t="s">
        <v>4</v>
      </c>
      <c r="E811" s="33">
        <f>SUM(E807:E810)-IF(VALUE(COUNTIF(E807:E810,"&gt;0"))=4,3,0)-IF(VALUE(COUNTIF(E807:E810,"&gt;0"))=3,2,0)-IF(VALUE(COUNTIF(E807:E810,"&gt;0"))=2,1,0)</f>
        <v>10.66</v>
      </c>
      <c r="F811" s="24"/>
    </row>
    <row r="812" spans="2:8" x14ac:dyDescent="0.25">
      <c r="E812" s="14"/>
    </row>
    <row r="813" spans="2:8" ht="25.5" x14ac:dyDescent="0.35">
      <c r="B813" s="21"/>
      <c r="C813" s="15" t="s">
        <v>23</v>
      </c>
      <c r="D813" s="78">
        <f>E811*D788</f>
        <v>15854.9378</v>
      </c>
      <c r="E813" s="78"/>
    </row>
    <row r="814" spans="2:8" ht="20.25" x14ac:dyDescent="0.3">
      <c r="C814" s="16" t="s">
        <v>8</v>
      </c>
      <c r="D814" s="79">
        <f>D813/D787</f>
        <v>56.423266192170814</v>
      </c>
      <c r="E814" s="79"/>
      <c r="G814" s="7"/>
      <c r="H814" s="43"/>
    </row>
    <row r="819" spans="2:8" ht="60.75" x14ac:dyDescent="0.8">
      <c r="B819" s="80" t="s">
        <v>104</v>
      </c>
      <c r="C819" s="80"/>
      <c r="D819" s="80"/>
      <c r="E819" s="80"/>
      <c r="F819" s="80"/>
      <c r="G819" s="80"/>
      <c r="H819" s="80"/>
    </row>
    <row r="820" spans="2:8" x14ac:dyDescent="0.25">
      <c r="B820" s="81" t="s">
        <v>35</v>
      </c>
      <c r="C820" s="81"/>
      <c r="D820" s="81"/>
      <c r="E820" s="81"/>
      <c r="F820" s="81"/>
      <c r="G820" s="81"/>
    </row>
    <row r="821" spans="2:8" x14ac:dyDescent="0.25">
      <c r="C821" s="73"/>
      <c r="G821" s="7"/>
    </row>
    <row r="822" spans="2:8" ht="25.5" x14ac:dyDescent="0.25">
      <c r="C822" s="13" t="s">
        <v>5</v>
      </c>
      <c r="D822" s="6"/>
    </row>
    <row r="823" spans="2:8" ht="20.25" x14ac:dyDescent="0.25">
      <c r="B823" s="9"/>
      <c r="C823" s="82" t="s">
        <v>15</v>
      </c>
      <c r="D823" s="85" t="s">
        <v>36</v>
      </c>
      <c r="E823" s="85"/>
      <c r="F823" s="85"/>
      <c r="G823" s="85"/>
      <c r="H823" s="38"/>
    </row>
    <row r="824" spans="2:8" ht="20.25" x14ac:dyDescent="0.25">
      <c r="B824" s="9"/>
      <c r="C824" s="83"/>
      <c r="D824" s="85" t="s">
        <v>72</v>
      </c>
      <c r="E824" s="85"/>
      <c r="F824" s="85"/>
      <c r="G824" s="85"/>
      <c r="H824" s="38"/>
    </row>
    <row r="825" spans="2:8" ht="20.25" x14ac:dyDescent="0.25">
      <c r="B825" s="9"/>
      <c r="C825" s="84"/>
      <c r="D825" s="85" t="s">
        <v>73</v>
      </c>
      <c r="E825" s="85"/>
      <c r="F825" s="85"/>
      <c r="G825" s="85"/>
      <c r="H825" s="38"/>
    </row>
    <row r="826" spans="2:8" x14ac:dyDescent="0.25">
      <c r="C826" s="34" t="s">
        <v>12</v>
      </c>
      <c r="D826" s="48">
        <v>5.3</v>
      </c>
      <c r="E826" s="44"/>
      <c r="F826" s="9"/>
    </row>
    <row r="827" spans="2:8" x14ac:dyDescent="0.25">
      <c r="C827" s="1" t="s">
        <v>9</v>
      </c>
      <c r="D827" s="49">
        <v>68</v>
      </c>
      <c r="E827" s="86" t="s">
        <v>16</v>
      </c>
      <c r="F827" s="87"/>
      <c r="G827" s="90">
        <f>D828/D827</f>
        <v>60.353970588235292</v>
      </c>
    </row>
    <row r="828" spans="2:8" x14ac:dyDescent="0.25">
      <c r="C828" s="1" t="s">
        <v>10</v>
      </c>
      <c r="D828" s="49">
        <v>4104.07</v>
      </c>
      <c r="E828" s="88"/>
      <c r="F828" s="89"/>
      <c r="G828" s="91"/>
    </row>
    <row r="829" spans="2:8" x14ac:dyDescent="0.25">
      <c r="C829" s="36"/>
      <c r="D829" s="37"/>
      <c r="E829" s="45"/>
    </row>
    <row r="830" spans="2:8" x14ac:dyDescent="0.3">
      <c r="C830" s="35" t="s">
        <v>7</v>
      </c>
      <c r="D830" s="74" t="s">
        <v>74</v>
      </c>
    </row>
    <row r="831" spans="2:8" x14ac:dyDescent="0.3">
      <c r="C831" s="35" t="s">
        <v>11</v>
      </c>
      <c r="D831" s="50">
        <v>75</v>
      </c>
    </row>
    <row r="832" spans="2:8" x14ac:dyDescent="0.3">
      <c r="C832" s="35" t="s">
        <v>13</v>
      </c>
      <c r="D832" s="56" t="s">
        <v>71</v>
      </c>
      <c r="E832" s="39"/>
    </row>
    <row r="833" spans="2:8" ht="24" thickBot="1" x14ac:dyDescent="0.3">
      <c r="C833" s="40"/>
      <c r="D833" s="40"/>
    </row>
    <row r="834" spans="2:8" ht="48" thickBot="1" x14ac:dyDescent="0.3">
      <c r="B834" s="92" t="s">
        <v>17</v>
      </c>
      <c r="C834" s="93"/>
      <c r="D834" s="22" t="s">
        <v>20</v>
      </c>
      <c r="E834" s="94" t="s">
        <v>22</v>
      </c>
      <c r="F834" s="95"/>
      <c r="G834" s="2" t="s">
        <v>21</v>
      </c>
    </row>
    <row r="835" spans="2:8" ht="24" thickBot="1" x14ac:dyDescent="0.3">
      <c r="B835" s="105" t="s">
        <v>34</v>
      </c>
      <c r="C835" s="106"/>
      <c r="D835" s="57">
        <v>186.14</v>
      </c>
      <c r="E835" s="51">
        <v>5.3</v>
      </c>
      <c r="F835" s="17" t="s">
        <v>24</v>
      </c>
      <c r="G835" s="25">
        <f t="shared" ref="G835:G842" si="21">D835*E835</f>
        <v>986.54199999999992</v>
      </c>
      <c r="H835" s="102"/>
    </row>
    <row r="836" spans="2:8" x14ac:dyDescent="0.25">
      <c r="B836" s="98" t="s">
        <v>18</v>
      </c>
      <c r="C836" s="99"/>
      <c r="D836" s="52">
        <v>189.45</v>
      </c>
      <c r="E836" s="62">
        <v>0</v>
      </c>
      <c r="F836" s="18" t="s">
        <v>25</v>
      </c>
      <c r="G836" s="26">
        <f t="shared" si="21"/>
        <v>0</v>
      </c>
      <c r="H836" s="102"/>
    </row>
    <row r="837" spans="2:8" ht="24" thickBot="1" x14ac:dyDescent="0.3">
      <c r="B837" s="103" t="s">
        <v>19</v>
      </c>
      <c r="C837" s="104"/>
      <c r="D837" s="54">
        <v>762.99</v>
      </c>
      <c r="E837" s="61">
        <v>0</v>
      </c>
      <c r="F837" s="19" t="s">
        <v>25</v>
      </c>
      <c r="G837" s="27">
        <f t="shared" si="21"/>
        <v>0</v>
      </c>
      <c r="H837" s="102"/>
    </row>
    <row r="838" spans="2:8" ht="24" thickBot="1" x14ac:dyDescent="0.3">
      <c r="B838" s="96" t="s">
        <v>27</v>
      </c>
      <c r="C838" s="97"/>
      <c r="D838" s="58">
        <v>1409.04</v>
      </c>
      <c r="E838" s="58">
        <v>5.3</v>
      </c>
      <c r="F838" s="23" t="s">
        <v>24</v>
      </c>
      <c r="G838" s="28">
        <f t="shared" si="21"/>
        <v>7467.9119999999994</v>
      </c>
      <c r="H838" s="102"/>
    </row>
    <row r="839" spans="2:8" x14ac:dyDescent="0.25">
      <c r="B839" s="98" t="s">
        <v>32</v>
      </c>
      <c r="C839" s="99"/>
      <c r="D839" s="52">
        <v>5358.15</v>
      </c>
      <c r="E839" s="62">
        <v>0</v>
      </c>
      <c r="F839" s="18" t="s">
        <v>24</v>
      </c>
      <c r="G839" s="26">
        <f t="shared" si="21"/>
        <v>0</v>
      </c>
      <c r="H839" s="102"/>
    </row>
    <row r="840" spans="2:8" x14ac:dyDescent="0.25">
      <c r="B840" s="100" t="s">
        <v>26</v>
      </c>
      <c r="C840" s="101"/>
      <c r="D840" s="59">
        <v>246.53</v>
      </c>
      <c r="E840" s="59">
        <v>0</v>
      </c>
      <c r="F840" s="20" t="s">
        <v>24</v>
      </c>
      <c r="G840" s="29">
        <f t="shared" si="21"/>
        <v>0</v>
      </c>
      <c r="H840" s="102"/>
    </row>
    <row r="841" spans="2:8" x14ac:dyDescent="0.25">
      <c r="B841" s="100" t="s">
        <v>28</v>
      </c>
      <c r="C841" s="101"/>
      <c r="D841" s="60">
        <v>4374.5</v>
      </c>
      <c r="E841" s="53">
        <v>0</v>
      </c>
      <c r="F841" s="20" t="s">
        <v>24</v>
      </c>
      <c r="G841" s="29">
        <f t="shared" si="21"/>
        <v>0</v>
      </c>
      <c r="H841" s="102"/>
    </row>
    <row r="842" spans="2:8" x14ac:dyDescent="0.25">
      <c r="B842" s="100" t="s">
        <v>29</v>
      </c>
      <c r="C842" s="101"/>
      <c r="D842" s="60">
        <v>1282.45</v>
      </c>
      <c r="E842" s="53">
        <v>0</v>
      </c>
      <c r="F842" s="20" t="s">
        <v>24</v>
      </c>
      <c r="G842" s="29">
        <f t="shared" si="21"/>
        <v>0</v>
      </c>
      <c r="H842" s="102"/>
    </row>
    <row r="843" spans="2:8" x14ac:dyDescent="0.25">
      <c r="B843" s="100" t="s">
        <v>31</v>
      </c>
      <c r="C843" s="101"/>
      <c r="D843" s="60">
        <v>1000.47</v>
      </c>
      <c r="E843" s="53">
        <v>0</v>
      </c>
      <c r="F843" s="20" t="s">
        <v>24</v>
      </c>
      <c r="G843" s="29">
        <f>D843*E843</f>
        <v>0</v>
      </c>
      <c r="H843" s="102"/>
    </row>
    <row r="844" spans="2:8" ht="24" thickBot="1" x14ac:dyDescent="0.3">
      <c r="B844" s="103" t="s">
        <v>30</v>
      </c>
      <c r="C844" s="104"/>
      <c r="D844" s="61">
        <v>718.61</v>
      </c>
      <c r="E844" s="61">
        <v>0</v>
      </c>
      <c r="F844" s="19" t="s">
        <v>24</v>
      </c>
      <c r="G844" s="30">
        <f>D844*E844</f>
        <v>0</v>
      </c>
      <c r="H844" s="102"/>
    </row>
    <row r="845" spans="2:8" x14ac:dyDescent="0.25">
      <c r="C845" s="3"/>
      <c r="D845" s="3"/>
      <c r="E845" s="4"/>
      <c r="F845" s="4"/>
      <c r="H845" s="41"/>
    </row>
    <row r="846" spans="2:8" ht="25.5" x14ac:dyDescent="0.25">
      <c r="C846" s="13" t="s">
        <v>14</v>
      </c>
      <c r="D846" s="6"/>
    </row>
    <row r="847" spans="2:8" ht="20.25" x14ac:dyDescent="0.25">
      <c r="C847" s="77" t="s">
        <v>6</v>
      </c>
      <c r="D847" s="72" t="s">
        <v>0</v>
      </c>
      <c r="E847" s="8">
        <f>IF(G835&gt;0, ROUND((G835+D828)/D828,2), 0)</f>
        <v>1.24</v>
      </c>
      <c r="F847" s="8"/>
      <c r="G847" s="9"/>
      <c r="H847" s="7"/>
    </row>
    <row r="848" spans="2:8" x14ac:dyDescent="0.25">
      <c r="C848" s="77"/>
      <c r="D848" s="72" t="s">
        <v>1</v>
      </c>
      <c r="E848" s="8">
        <f>IF(SUM(G836:G837)&gt;0,ROUND((G836+G837+D828)/D828,2),0)</f>
        <v>0</v>
      </c>
      <c r="F848" s="8"/>
      <c r="G848" s="10"/>
      <c r="H848" s="42"/>
    </row>
    <row r="849" spans="2:8" x14ac:dyDescent="0.25">
      <c r="C849" s="77"/>
      <c r="D849" s="72" t="s">
        <v>2</v>
      </c>
      <c r="E849" s="8">
        <f>IF(G838&gt;0,ROUND((G838+D828)/D828,2),0)</f>
        <v>2.82</v>
      </c>
      <c r="F849" s="11"/>
      <c r="G849" s="10"/>
    </row>
    <row r="850" spans="2:8" x14ac:dyDescent="0.25">
      <c r="C850" s="77"/>
      <c r="D850" s="12" t="s">
        <v>3</v>
      </c>
      <c r="E850" s="31">
        <f>IF(SUM(G839:G844)&gt;0,ROUND((SUM(G839:G844)+D828)/D828,2),0)</f>
        <v>0</v>
      </c>
      <c r="F850" s="9"/>
      <c r="G850" s="10"/>
    </row>
    <row r="851" spans="2:8" ht="25.5" x14ac:dyDescent="0.25">
      <c r="D851" s="32" t="s">
        <v>4</v>
      </c>
      <c r="E851" s="33">
        <f>SUM(E847:E850)-IF(VALUE(COUNTIF(E847:E850,"&gt;0"))=4,3,0)-IF(VALUE(COUNTIF(E847:E850,"&gt;0"))=3,2,0)-IF(VALUE(COUNTIF(E847:E850,"&gt;0"))=2,1,0)</f>
        <v>3.0599999999999996</v>
      </c>
      <c r="F851" s="24"/>
    </row>
    <row r="852" spans="2:8" x14ac:dyDescent="0.25">
      <c r="E852" s="14"/>
    </row>
    <row r="853" spans="2:8" ht="25.5" x14ac:dyDescent="0.35">
      <c r="B853" s="21"/>
      <c r="C853" s="15" t="s">
        <v>23</v>
      </c>
      <c r="D853" s="78">
        <f>E851*D828</f>
        <v>12558.454199999998</v>
      </c>
      <c r="E853" s="78"/>
    </row>
    <row r="854" spans="2:8" ht="20.25" x14ac:dyDescent="0.3">
      <c r="C854" s="16" t="s">
        <v>8</v>
      </c>
      <c r="D854" s="79">
        <f>D853/D827</f>
        <v>184.68314999999998</v>
      </c>
      <c r="E854" s="79"/>
      <c r="G854" s="7"/>
      <c r="H854" s="43"/>
    </row>
    <row r="858" spans="2:8" ht="60.75" x14ac:dyDescent="0.8">
      <c r="B858" s="80" t="s">
        <v>105</v>
      </c>
      <c r="C858" s="80"/>
      <c r="D858" s="80"/>
      <c r="E858" s="80"/>
      <c r="F858" s="80"/>
      <c r="G858" s="80"/>
      <c r="H858" s="80"/>
    </row>
    <row r="859" spans="2:8" x14ac:dyDescent="0.25">
      <c r="B859" s="81" t="s">
        <v>35</v>
      </c>
      <c r="C859" s="81"/>
      <c r="D859" s="81"/>
      <c r="E859" s="81"/>
      <c r="F859" s="81"/>
      <c r="G859" s="81"/>
    </row>
    <row r="860" spans="2:8" x14ac:dyDescent="0.25">
      <c r="C860" s="73"/>
      <c r="G860" s="7"/>
    </row>
    <row r="861" spans="2:8" ht="25.5" x14ac:dyDescent="0.25">
      <c r="C861" s="13" t="s">
        <v>5</v>
      </c>
      <c r="D861" s="6"/>
    </row>
    <row r="862" spans="2:8" ht="20.25" x14ac:dyDescent="0.25">
      <c r="B862" s="9"/>
      <c r="C862" s="82" t="s">
        <v>15</v>
      </c>
      <c r="D862" s="85" t="s">
        <v>36</v>
      </c>
      <c r="E862" s="85"/>
      <c r="F862" s="85"/>
      <c r="G862" s="85"/>
      <c r="H862" s="38"/>
    </row>
    <row r="863" spans="2:8" ht="20.25" x14ac:dyDescent="0.25">
      <c r="B863" s="9"/>
      <c r="C863" s="83"/>
      <c r="D863" s="85" t="s">
        <v>72</v>
      </c>
      <c r="E863" s="85"/>
      <c r="F863" s="85"/>
      <c r="G863" s="85"/>
      <c r="H863" s="38"/>
    </row>
    <row r="864" spans="2:8" ht="20.25" x14ac:dyDescent="0.25">
      <c r="B864" s="9"/>
      <c r="C864" s="84"/>
      <c r="D864" s="85" t="s">
        <v>75</v>
      </c>
      <c r="E864" s="85"/>
      <c r="F864" s="85"/>
      <c r="G864" s="85"/>
      <c r="H864" s="38"/>
    </row>
    <row r="865" spans="2:8" x14ac:dyDescent="0.25">
      <c r="C865" s="34" t="s">
        <v>12</v>
      </c>
      <c r="D865" s="48">
        <v>2.8</v>
      </c>
      <c r="E865" s="44"/>
      <c r="F865" s="9"/>
    </row>
    <row r="866" spans="2:8" x14ac:dyDescent="0.25">
      <c r="C866" s="1" t="s">
        <v>9</v>
      </c>
      <c r="D866" s="49">
        <v>64</v>
      </c>
      <c r="E866" s="86" t="s">
        <v>16</v>
      </c>
      <c r="F866" s="87"/>
      <c r="G866" s="90">
        <f>D867/D866</f>
        <v>10.289687499999999</v>
      </c>
    </row>
    <row r="867" spans="2:8" x14ac:dyDescent="0.25">
      <c r="C867" s="1" t="s">
        <v>10</v>
      </c>
      <c r="D867" s="49">
        <v>658.54</v>
      </c>
      <c r="E867" s="88"/>
      <c r="F867" s="89"/>
      <c r="G867" s="91"/>
    </row>
    <row r="868" spans="2:8" x14ac:dyDescent="0.25">
      <c r="C868" s="36"/>
      <c r="D868" s="37"/>
      <c r="E868" s="45"/>
    </row>
    <row r="869" spans="2:8" x14ac:dyDescent="0.3">
      <c r="C869" s="35" t="s">
        <v>7</v>
      </c>
      <c r="D869" s="74" t="s">
        <v>76</v>
      </c>
    </row>
    <row r="870" spans="2:8" x14ac:dyDescent="0.3">
      <c r="C870" s="35" t="s">
        <v>11</v>
      </c>
      <c r="D870" s="50">
        <v>80</v>
      </c>
    </row>
    <row r="871" spans="2:8" x14ac:dyDescent="0.3">
      <c r="C871" s="35" t="s">
        <v>13</v>
      </c>
      <c r="D871" s="56" t="s">
        <v>71</v>
      </c>
      <c r="E871" s="39"/>
    </row>
    <row r="872" spans="2:8" ht="24" thickBot="1" x14ac:dyDescent="0.3">
      <c r="C872" s="40"/>
      <c r="D872" s="40"/>
    </row>
    <row r="873" spans="2:8" ht="48" thickBot="1" x14ac:dyDescent="0.3">
      <c r="B873" s="92" t="s">
        <v>17</v>
      </c>
      <c r="C873" s="93"/>
      <c r="D873" s="22" t="s">
        <v>20</v>
      </c>
      <c r="E873" s="94" t="s">
        <v>22</v>
      </c>
      <c r="F873" s="95"/>
      <c r="G873" s="2" t="s">
        <v>21</v>
      </c>
    </row>
    <row r="874" spans="2:8" ht="24" thickBot="1" x14ac:dyDescent="0.3">
      <c r="B874" s="105" t="s">
        <v>34</v>
      </c>
      <c r="C874" s="106"/>
      <c r="D874" s="57">
        <v>186.14</v>
      </c>
      <c r="E874" s="51">
        <v>2.8</v>
      </c>
      <c r="F874" s="17" t="s">
        <v>24</v>
      </c>
      <c r="G874" s="25">
        <f t="shared" ref="G874:G881" si="22">D874*E874</f>
        <v>521.19199999999989</v>
      </c>
      <c r="H874" s="102"/>
    </row>
    <row r="875" spans="2:8" x14ac:dyDescent="0.25">
      <c r="B875" s="98" t="s">
        <v>18</v>
      </c>
      <c r="C875" s="99"/>
      <c r="D875" s="52">
        <v>189.45</v>
      </c>
      <c r="E875" s="62">
        <v>0</v>
      </c>
      <c r="F875" s="18" t="s">
        <v>25</v>
      </c>
      <c r="G875" s="26">
        <f t="shared" si="22"/>
        <v>0</v>
      </c>
      <c r="H875" s="102"/>
    </row>
    <row r="876" spans="2:8" ht="24" thickBot="1" x14ac:dyDescent="0.3">
      <c r="B876" s="103" t="s">
        <v>19</v>
      </c>
      <c r="C876" s="104"/>
      <c r="D876" s="54">
        <v>762.99</v>
      </c>
      <c r="E876" s="61">
        <v>0</v>
      </c>
      <c r="F876" s="19" t="s">
        <v>25</v>
      </c>
      <c r="G876" s="27">
        <f t="shared" si="22"/>
        <v>0</v>
      </c>
      <c r="H876" s="102"/>
    </row>
    <row r="877" spans="2:8" ht="24" thickBot="1" x14ac:dyDescent="0.3">
      <c r="B877" s="96" t="s">
        <v>27</v>
      </c>
      <c r="C877" s="97"/>
      <c r="D877" s="58">
        <v>1409.04</v>
      </c>
      <c r="E877" s="58">
        <v>2.8</v>
      </c>
      <c r="F877" s="23" t="s">
        <v>24</v>
      </c>
      <c r="G877" s="28">
        <f t="shared" si="22"/>
        <v>3945.3119999999994</v>
      </c>
      <c r="H877" s="102"/>
    </row>
    <row r="878" spans="2:8" x14ac:dyDescent="0.25">
      <c r="B878" s="98" t="s">
        <v>32</v>
      </c>
      <c r="C878" s="99"/>
      <c r="D878" s="52">
        <v>5358.15</v>
      </c>
      <c r="E878" s="62">
        <v>0</v>
      </c>
      <c r="F878" s="18" t="s">
        <v>24</v>
      </c>
      <c r="G878" s="26">
        <f t="shared" si="22"/>
        <v>0</v>
      </c>
      <c r="H878" s="102"/>
    </row>
    <row r="879" spans="2:8" x14ac:dyDescent="0.25">
      <c r="B879" s="100" t="s">
        <v>26</v>
      </c>
      <c r="C879" s="101"/>
      <c r="D879" s="59">
        <v>246.53</v>
      </c>
      <c r="E879" s="59">
        <v>0</v>
      </c>
      <c r="F879" s="20" t="s">
        <v>24</v>
      </c>
      <c r="G879" s="29">
        <f t="shared" si="22"/>
        <v>0</v>
      </c>
      <c r="H879" s="102"/>
    </row>
    <row r="880" spans="2:8" x14ac:dyDescent="0.25">
      <c r="B880" s="100" t="s">
        <v>28</v>
      </c>
      <c r="C880" s="101"/>
      <c r="D880" s="60">
        <v>4374.5</v>
      </c>
      <c r="E880" s="53">
        <v>0</v>
      </c>
      <c r="F880" s="20" t="s">
        <v>24</v>
      </c>
      <c r="G880" s="29">
        <f t="shared" si="22"/>
        <v>0</v>
      </c>
      <c r="H880" s="102"/>
    </row>
    <row r="881" spans="2:8" x14ac:dyDescent="0.25">
      <c r="B881" s="100" t="s">
        <v>29</v>
      </c>
      <c r="C881" s="101"/>
      <c r="D881" s="60">
        <v>1282.45</v>
      </c>
      <c r="E881" s="53">
        <v>0</v>
      </c>
      <c r="F881" s="20" t="s">
        <v>24</v>
      </c>
      <c r="G881" s="29">
        <f t="shared" si="22"/>
        <v>0</v>
      </c>
      <c r="H881" s="102"/>
    </row>
    <row r="882" spans="2:8" x14ac:dyDescent="0.25">
      <c r="B882" s="100" t="s">
        <v>31</v>
      </c>
      <c r="C882" s="101"/>
      <c r="D882" s="60">
        <v>1000.47</v>
      </c>
      <c r="E882" s="53">
        <v>0</v>
      </c>
      <c r="F882" s="20" t="s">
        <v>24</v>
      </c>
      <c r="G882" s="29">
        <f>D882*E882</f>
        <v>0</v>
      </c>
      <c r="H882" s="102"/>
    </row>
    <row r="883" spans="2:8" ht="24" thickBot="1" x14ac:dyDescent="0.3">
      <c r="B883" s="103" t="s">
        <v>30</v>
      </c>
      <c r="C883" s="104"/>
      <c r="D883" s="61">
        <v>718.61</v>
      </c>
      <c r="E883" s="61">
        <v>0</v>
      </c>
      <c r="F883" s="19" t="s">
        <v>24</v>
      </c>
      <c r="G883" s="30">
        <f>D883*E883</f>
        <v>0</v>
      </c>
      <c r="H883" s="102"/>
    </row>
    <row r="884" spans="2:8" x14ac:dyDescent="0.25">
      <c r="C884" s="3"/>
      <c r="D884" s="3"/>
      <c r="E884" s="4"/>
      <c r="F884" s="4"/>
      <c r="H884" s="41"/>
    </row>
    <row r="885" spans="2:8" ht="25.5" x14ac:dyDescent="0.25">
      <c r="C885" s="13" t="s">
        <v>14</v>
      </c>
      <c r="D885" s="6"/>
    </row>
    <row r="886" spans="2:8" ht="20.25" x14ac:dyDescent="0.25">
      <c r="C886" s="77" t="s">
        <v>6</v>
      </c>
      <c r="D886" s="72" t="s">
        <v>0</v>
      </c>
      <c r="E886" s="8">
        <f>IF(G874&gt;0, ROUND((G874+D867)/D867,2), 0)</f>
        <v>1.79</v>
      </c>
      <c r="F886" s="8"/>
      <c r="G886" s="9"/>
      <c r="H886" s="7"/>
    </row>
    <row r="887" spans="2:8" x14ac:dyDescent="0.25">
      <c r="C887" s="77"/>
      <c r="D887" s="72" t="s">
        <v>1</v>
      </c>
      <c r="E887" s="8">
        <f>IF(SUM(G875:G876)&gt;0,ROUND((G875+G876+D867)/D867,2),0)</f>
        <v>0</v>
      </c>
      <c r="F887" s="8"/>
      <c r="G887" s="10"/>
      <c r="H887" s="42"/>
    </row>
    <row r="888" spans="2:8" x14ac:dyDescent="0.25">
      <c r="C888" s="77"/>
      <c r="D888" s="72" t="s">
        <v>2</v>
      </c>
      <c r="E888" s="8">
        <f>IF(G877&gt;0,ROUND((G877+D867)/D867,2),0)</f>
        <v>6.99</v>
      </c>
      <c r="F888" s="11"/>
      <c r="G888" s="10"/>
    </row>
    <row r="889" spans="2:8" x14ac:dyDescent="0.25">
      <c r="C889" s="77"/>
      <c r="D889" s="12" t="s">
        <v>3</v>
      </c>
      <c r="E889" s="31">
        <f>IF(SUM(G878:G883)&gt;0,ROUND((SUM(G878:G883)+D867)/D867,2),0)</f>
        <v>0</v>
      </c>
      <c r="F889" s="9"/>
      <c r="G889" s="10"/>
    </row>
    <row r="890" spans="2:8" ht="25.5" x14ac:dyDescent="0.25">
      <c r="D890" s="32" t="s">
        <v>4</v>
      </c>
      <c r="E890" s="33">
        <f>SUM(E886:E889)-IF(VALUE(COUNTIF(E886:E889,"&gt;0"))=4,3,0)-IF(VALUE(COUNTIF(E886:E889,"&gt;0"))=3,2,0)-IF(VALUE(COUNTIF(E886:E889,"&gt;0"))=2,1,0)</f>
        <v>7.7800000000000011</v>
      </c>
      <c r="F890" s="24"/>
    </row>
    <row r="891" spans="2:8" x14ac:dyDescent="0.25">
      <c r="E891" s="14"/>
    </row>
    <row r="892" spans="2:8" ht="25.5" x14ac:dyDescent="0.35">
      <c r="B892" s="21"/>
      <c r="C892" s="15" t="s">
        <v>23</v>
      </c>
      <c r="D892" s="78">
        <f>E890*D867</f>
        <v>5123.4412000000002</v>
      </c>
      <c r="E892" s="78"/>
    </row>
    <row r="893" spans="2:8" ht="20.25" x14ac:dyDescent="0.3">
      <c r="C893" s="16" t="s">
        <v>8</v>
      </c>
      <c r="D893" s="79">
        <f>D892/D866</f>
        <v>80.053768750000003</v>
      </c>
      <c r="E893" s="79"/>
      <c r="G893" s="7"/>
      <c r="H893" s="43"/>
    </row>
    <row r="898" spans="2:8" ht="60.75" x14ac:dyDescent="0.8">
      <c r="B898" s="80" t="s">
        <v>106</v>
      </c>
      <c r="C898" s="80"/>
      <c r="D898" s="80"/>
      <c r="E898" s="80"/>
      <c r="F898" s="80"/>
      <c r="G898" s="80"/>
      <c r="H898" s="80"/>
    </row>
    <row r="899" spans="2:8" x14ac:dyDescent="0.25">
      <c r="B899" s="81" t="s">
        <v>35</v>
      </c>
      <c r="C899" s="81"/>
      <c r="D899" s="81"/>
      <c r="E899" s="81"/>
      <c r="F899" s="81"/>
      <c r="G899" s="81"/>
    </row>
    <row r="900" spans="2:8" x14ac:dyDescent="0.25">
      <c r="C900" s="73"/>
      <c r="G900" s="7"/>
    </row>
    <row r="901" spans="2:8" ht="25.5" x14ac:dyDescent="0.25">
      <c r="C901" s="13" t="s">
        <v>5</v>
      </c>
      <c r="D901" s="6"/>
    </row>
    <row r="902" spans="2:8" ht="20.25" x14ac:dyDescent="0.25">
      <c r="B902" s="9"/>
      <c r="C902" s="82" t="s">
        <v>15</v>
      </c>
      <c r="D902" s="85" t="s">
        <v>36</v>
      </c>
      <c r="E902" s="85"/>
      <c r="F902" s="85"/>
      <c r="G902" s="85"/>
      <c r="H902" s="38"/>
    </row>
    <row r="903" spans="2:8" ht="20.25" x14ac:dyDescent="0.25">
      <c r="B903" s="9"/>
      <c r="C903" s="83"/>
      <c r="D903" s="85" t="s">
        <v>55</v>
      </c>
      <c r="E903" s="85"/>
      <c r="F903" s="85"/>
      <c r="G903" s="85"/>
      <c r="H903" s="38"/>
    </row>
    <row r="904" spans="2:8" ht="20.25" x14ac:dyDescent="0.25">
      <c r="B904" s="9"/>
      <c r="C904" s="84"/>
      <c r="D904" s="85" t="s">
        <v>77</v>
      </c>
      <c r="E904" s="85"/>
      <c r="F904" s="85"/>
      <c r="G904" s="85"/>
      <c r="H904" s="38"/>
    </row>
    <row r="905" spans="2:8" x14ac:dyDescent="0.25">
      <c r="C905" s="34" t="s">
        <v>12</v>
      </c>
      <c r="D905" s="48">
        <v>8.5</v>
      </c>
      <c r="E905" s="44"/>
      <c r="F905" s="9"/>
    </row>
    <row r="906" spans="2:8" x14ac:dyDescent="0.25">
      <c r="C906" s="1" t="s">
        <v>9</v>
      </c>
      <c r="D906" s="49">
        <v>449</v>
      </c>
      <c r="E906" s="86" t="s">
        <v>16</v>
      </c>
      <c r="F906" s="87"/>
      <c r="G906" s="90">
        <f>D907/D906</f>
        <v>104.63458797327394</v>
      </c>
    </row>
    <row r="907" spans="2:8" x14ac:dyDescent="0.25">
      <c r="C907" s="1" t="s">
        <v>10</v>
      </c>
      <c r="D907" s="49">
        <v>46980.93</v>
      </c>
      <c r="E907" s="88"/>
      <c r="F907" s="89"/>
      <c r="G907" s="91"/>
    </row>
    <row r="908" spans="2:8" x14ac:dyDescent="0.25">
      <c r="C908" s="36"/>
      <c r="D908" s="37"/>
      <c r="E908" s="45"/>
    </row>
    <row r="909" spans="2:8" x14ac:dyDescent="0.3">
      <c r="C909" s="35" t="s">
        <v>7</v>
      </c>
      <c r="D909" s="74" t="s">
        <v>69</v>
      </c>
    </row>
    <row r="910" spans="2:8" x14ac:dyDescent="0.3">
      <c r="C910" s="35" t="s">
        <v>11</v>
      </c>
      <c r="D910" s="50">
        <v>80</v>
      </c>
    </row>
    <row r="911" spans="2:8" x14ac:dyDescent="0.3">
      <c r="C911" s="35" t="s">
        <v>13</v>
      </c>
      <c r="D911" s="56" t="s">
        <v>71</v>
      </c>
      <c r="E911" s="39"/>
    </row>
    <row r="912" spans="2:8" ht="24" thickBot="1" x14ac:dyDescent="0.3">
      <c r="C912" s="40"/>
      <c r="D912" s="40"/>
    </row>
    <row r="913" spans="2:8" ht="48" thickBot="1" x14ac:dyDescent="0.3">
      <c r="B913" s="92" t="s">
        <v>17</v>
      </c>
      <c r="C913" s="93"/>
      <c r="D913" s="22" t="s">
        <v>20</v>
      </c>
      <c r="E913" s="94" t="s">
        <v>22</v>
      </c>
      <c r="F913" s="95"/>
      <c r="G913" s="2" t="s">
        <v>21</v>
      </c>
    </row>
    <row r="914" spans="2:8" ht="24" thickBot="1" x14ac:dyDescent="0.3">
      <c r="B914" s="105" t="s">
        <v>34</v>
      </c>
      <c r="C914" s="106"/>
      <c r="D914" s="57">
        <v>186.14</v>
      </c>
      <c r="E914" s="51">
        <v>8.5</v>
      </c>
      <c r="F914" s="17" t="s">
        <v>24</v>
      </c>
      <c r="G914" s="25">
        <f t="shared" ref="G914:G921" si="23">D914*E914</f>
        <v>1582.1899999999998</v>
      </c>
      <c r="H914" s="102"/>
    </row>
    <row r="915" spans="2:8" x14ac:dyDescent="0.25">
      <c r="B915" s="98" t="s">
        <v>18</v>
      </c>
      <c r="C915" s="99"/>
      <c r="D915" s="52">
        <v>189.45</v>
      </c>
      <c r="E915" s="62">
        <v>0</v>
      </c>
      <c r="F915" s="18" t="s">
        <v>25</v>
      </c>
      <c r="G915" s="26">
        <f t="shared" si="23"/>
        <v>0</v>
      </c>
      <c r="H915" s="102"/>
    </row>
    <row r="916" spans="2:8" ht="24" thickBot="1" x14ac:dyDescent="0.3">
      <c r="B916" s="103" t="s">
        <v>19</v>
      </c>
      <c r="C916" s="104"/>
      <c r="D916" s="54">
        <v>762.99</v>
      </c>
      <c r="E916" s="61">
        <v>0</v>
      </c>
      <c r="F916" s="19" t="s">
        <v>25</v>
      </c>
      <c r="G916" s="27">
        <f t="shared" si="23"/>
        <v>0</v>
      </c>
      <c r="H916" s="102"/>
    </row>
    <row r="917" spans="2:8" ht="24" thickBot="1" x14ac:dyDescent="0.3">
      <c r="B917" s="96" t="s">
        <v>27</v>
      </c>
      <c r="C917" s="97"/>
      <c r="D917" s="58">
        <v>1409.04</v>
      </c>
      <c r="E917" s="58">
        <v>8.5</v>
      </c>
      <c r="F917" s="23" t="s">
        <v>24</v>
      </c>
      <c r="G917" s="28">
        <f t="shared" si="23"/>
        <v>11976.84</v>
      </c>
      <c r="H917" s="102"/>
    </row>
    <row r="918" spans="2:8" x14ac:dyDescent="0.25">
      <c r="B918" s="98" t="s">
        <v>32</v>
      </c>
      <c r="C918" s="99"/>
      <c r="D918" s="52">
        <v>5358.15</v>
      </c>
      <c r="E918" s="62">
        <v>0</v>
      </c>
      <c r="F918" s="18" t="s">
        <v>24</v>
      </c>
      <c r="G918" s="26">
        <f t="shared" si="23"/>
        <v>0</v>
      </c>
      <c r="H918" s="102"/>
    </row>
    <row r="919" spans="2:8" x14ac:dyDescent="0.25">
      <c r="B919" s="100" t="s">
        <v>26</v>
      </c>
      <c r="C919" s="101"/>
      <c r="D919" s="59">
        <v>246.53</v>
      </c>
      <c r="E919" s="59">
        <v>0</v>
      </c>
      <c r="F919" s="20" t="s">
        <v>24</v>
      </c>
      <c r="G919" s="29">
        <f t="shared" si="23"/>
        <v>0</v>
      </c>
      <c r="H919" s="102"/>
    </row>
    <row r="920" spans="2:8" x14ac:dyDescent="0.25">
      <c r="B920" s="100" t="s">
        <v>28</v>
      </c>
      <c r="C920" s="101"/>
      <c r="D920" s="60">
        <v>4374.5</v>
      </c>
      <c r="E920" s="53">
        <v>0</v>
      </c>
      <c r="F920" s="20" t="s">
        <v>24</v>
      </c>
      <c r="G920" s="29">
        <f t="shared" si="23"/>
        <v>0</v>
      </c>
      <c r="H920" s="102"/>
    </row>
    <row r="921" spans="2:8" x14ac:dyDescent="0.25">
      <c r="B921" s="100" t="s">
        <v>29</v>
      </c>
      <c r="C921" s="101"/>
      <c r="D921" s="60">
        <v>1282.45</v>
      </c>
      <c r="E921" s="53">
        <v>0</v>
      </c>
      <c r="F921" s="20" t="s">
        <v>24</v>
      </c>
      <c r="G921" s="29">
        <f t="shared" si="23"/>
        <v>0</v>
      </c>
      <c r="H921" s="102"/>
    </row>
    <row r="922" spans="2:8" x14ac:dyDescent="0.25">
      <c r="B922" s="100" t="s">
        <v>31</v>
      </c>
      <c r="C922" s="101"/>
      <c r="D922" s="60">
        <v>1000.47</v>
      </c>
      <c r="E922" s="53">
        <v>0</v>
      </c>
      <c r="F922" s="20" t="s">
        <v>24</v>
      </c>
      <c r="G922" s="29">
        <f>D922*E922</f>
        <v>0</v>
      </c>
      <c r="H922" s="102"/>
    </row>
    <row r="923" spans="2:8" ht="24" thickBot="1" x14ac:dyDescent="0.3">
      <c r="B923" s="103" t="s">
        <v>30</v>
      </c>
      <c r="C923" s="104"/>
      <c r="D923" s="61">
        <v>718.61</v>
      </c>
      <c r="E923" s="61">
        <v>0</v>
      </c>
      <c r="F923" s="19" t="s">
        <v>24</v>
      </c>
      <c r="G923" s="30">
        <f>D923*E923</f>
        <v>0</v>
      </c>
      <c r="H923" s="102"/>
    </row>
    <row r="924" spans="2:8" x14ac:dyDescent="0.25">
      <c r="C924" s="3"/>
      <c r="D924" s="3"/>
      <c r="E924" s="4"/>
      <c r="F924" s="4"/>
      <c r="H924" s="41"/>
    </row>
    <row r="925" spans="2:8" ht="25.5" x14ac:dyDescent="0.25">
      <c r="C925" s="13" t="s">
        <v>14</v>
      </c>
      <c r="D925" s="6"/>
    </row>
    <row r="926" spans="2:8" ht="20.25" x14ac:dyDescent="0.25">
      <c r="C926" s="77" t="s">
        <v>6</v>
      </c>
      <c r="D926" s="72" t="s">
        <v>0</v>
      </c>
      <c r="E926" s="8">
        <f>IF(G914&gt;0, ROUND((G914+D907)/D907,2), 0)</f>
        <v>1.03</v>
      </c>
      <c r="F926" s="8"/>
      <c r="G926" s="9"/>
      <c r="H926" s="7"/>
    </row>
    <row r="927" spans="2:8" x14ac:dyDescent="0.25">
      <c r="C927" s="77"/>
      <c r="D927" s="72" t="s">
        <v>1</v>
      </c>
      <c r="E927" s="8">
        <f>IF(SUM(G915:G916)&gt;0,ROUND((G915+G916+D907)/D907,2),0)</f>
        <v>0</v>
      </c>
      <c r="F927" s="8"/>
      <c r="G927" s="10"/>
      <c r="H927" s="42"/>
    </row>
    <row r="928" spans="2:8" x14ac:dyDescent="0.25">
      <c r="C928" s="77"/>
      <c r="D928" s="72" t="s">
        <v>2</v>
      </c>
      <c r="E928" s="8">
        <f>IF(G917&gt;0,ROUND((G917+D907)/D907,2),0)</f>
        <v>1.25</v>
      </c>
      <c r="F928" s="11"/>
      <c r="G928" s="10"/>
    </row>
    <row r="929" spans="2:8" x14ac:dyDescent="0.25">
      <c r="C929" s="77"/>
      <c r="D929" s="12" t="s">
        <v>3</v>
      </c>
      <c r="E929" s="31">
        <f>IF(SUM(G918:G923)&gt;0,ROUND((SUM(G918:G923)+D907)/D907,2),0)</f>
        <v>0</v>
      </c>
      <c r="F929" s="9"/>
      <c r="G929" s="10"/>
    </row>
    <row r="930" spans="2:8" ht="25.5" x14ac:dyDescent="0.25">
      <c r="D930" s="32" t="s">
        <v>4</v>
      </c>
      <c r="E930" s="33">
        <f>SUM(E926:E929)-IF(VALUE(COUNTIF(E926:E929,"&gt;0"))=4,3,0)-IF(VALUE(COUNTIF(E926:E929,"&gt;0"))=3,2,0)-IF(VALUE(COUNTIF(E926:E929,"&gt;0"))=2,1,0)</f>
        <v>1.2800000000000002</v>
      </c>
      <c r="F930" s="24"/>
    </row>
    <row r="931" spans="2:8" x14ac:dyDescent="0.25">
      <c r="E931" s="14"/>
    </row>
    <row r="932" spans="2:8" ht="25.5" x14ac:dyDescent="0.35">
      <c r="B932" s="21"/>
      <c r="C932" s="15" t="s">
        <v>23</v>
      </c>
      <c r="D932" s="78">
        <f>E930*D907</f>
        <v>60135.590400000016</v>
      </c>
      <c r="E932" s="78"/>
    </row>
    <row r="933" spans="2:8" ht="20.25" x14ac:dyDescent="0.3">
      <c r="C933" s="16" t="s">
        <v>8</v>
      </c>
      <c r="D933" s="79">
        <f>D932/D906</f>
        <v>133.93227260579067</v>
      </c>
      <c r="E933" s="79"/>
      <c r="G933" s="7"/>
      <c r="H933" s="43"/>
    </row>
    <row r="938" spans="2:8" ht="60.75" x14ac:dyDescent="0.8">
      <c r="B938" s="80" t="s">
        <v>107</v>
      </c>
      <c r="C938" s="80"/>
      <c r="D938" s="80"/>
      <c r="E938" s="80"/>
      <c r="F938" s="80"/>
      <c r="G938" s="80"/>
      <c r="H938" s="80"/>
    </row>
    <row r="939" spans="2:8" x14ac:dyDescent="0.25">
      <c r="B939" s="81" t="s">
        <v>35</v>
      </c>
      <c r="C939" s="81"/>
      <c r="D939" s="81"/>
      <c r="E939" s="81"/>
      <c r="F939" s="81"/>
      <c r="G939" s="81"/>
    </row>
    <row r="940" spans="2:8" x14ac:dyDescent="0.25">
      <c r="C940" s="73"/>
      <c r="G940" s="7"/>
    </row>
    <row r="941" spans="2:8" ht="25.5" x14ac:dyDescent="0.25">
      <c r="C941" s="13" t="s">
        <v>5</v>
      </c>
      <c r="D941" s="6"/>
    </row>
    <row r="942" spans="2:8" ht="20.25" x14ac:dyDescent="0.25">
      <c r="B942" s="9"/>
      <c r="C942" s="82" t="s">
        <v>15</v>
      </c>
      <c r="D942" s="85" t="s">
        <v>36</v>
      </c>
      <c r="E942" s="85"/>
      <c r="F942" s="85"/>
      <c r="G942" s="85"/>
      <c r="H942" s="38"/>
    </row>
    <row r="943" spans="2:8" ht="20.25" x14ac:dyDescent="0.25">
      <c r="B943" s="9"/>
      <c r="C943" s="83"/>
      <c r="D943" s="85" t="s">
        <v>55</v>
      </c>
      <c r="E943" s="85"/>
      <c r="F943" s="85"/>
      <c r="G943" s="85"/>
      <c r="H943" s="38"/>
    </row>
    <row r="944" spans="2:8" ht="20.25" x14ac:dyDescent="0.25">
      <c r="B944" s="9"/>
      <c r="C944" s="84"/>
      <c r="D944" s="85" t="s">
        <v>78</v>
      </c>
      <c r="E944" s="85"/>
      <c r="F944" s="85"/>
      <c r="G944" s="85"/>
      <c r="H944" s="38"/>
    </row>
    <row r="945" spans="2:8" x14ac:dyDescent="0.25">
      <c r="C945" s="34" t="s">
        <v>12</v>
      </c>
      <c r="D945" s="48">
        <v>7</v>
      </c>
      <c r="E945" s="44"/>
      <c r="F945" s="9"/>
    </row>
    <row r="946" spans="2:8" x14ac:dyDescent="0.25">
      <c r="C946" s="1" t="s">
        <v>9</v>
      </c>
      <c r="D946" s="49">
        <v>311</v>
      </c>
      <c r="E946" s="86" t="s">
        <v>16</v>
      </c>
      <c r="F946" s="87"/>
      <c r="G946" s="90">
        <f>D947/D946</f>
        <v>11.083922829581994</v>
      </c>
    </row>
    <row r="947" spans="2:8" x14ac:dyDescent="0.25">
      <c r="C947" s="1" t="s">
        <v>10</v>
      </c>
      <c r="D947" s="49">
        <v>3447.1</v>
      </c>
      <c r="E947" s="88"/>
      <c r="F947" s="89"/>
      <c r="G947" s="91"/>
    </row>
    <row r="948" spans="2:8" x14ac:dyDescent="0.25">
      <c r="C948" s="36"/>
      <c r="D948" s="37"/>
      <c r="E948" s="45"/>
    </row>
    <row r="949" spans="2:8" x14ac:dyDescent="0.3">
      <c r="C949" s="35" t="s">
        <v>7</v>
      </c>
      <c r="D949" s="74" t="s">
        <v>79</v>
      </c>
    </row>
    <row r="950" spans="2:8" x14ac:dyDescent="0.3">
      <c r="C950" s="35" t="s">
        <v>11</v>
      </c>
      <c r="D950" s="50">
        <v>70</v>
      </c>
    </row>
    <row r="951" spans="2:8" x14ac:dyDescent="0.3">
      <c r="C951" s="35" t="s">
        <v>13</v>
      </c>
      <c r="D951" s="56" t="s">
        <v>71</v>
      </c>
      <c r="E951" s="39"/>
    </row>
    <row r="952" spans="2:8" ht="24" thickBot="1" x14ac:dyDescent="0.3">
      <c r="C952" s="40"/>
      <c r="D952" s="40"/>
    </row>
    <row r="953" spans="2:8" ht="48" thickBot="1" x14ac:dyDescent="0.3">
      <c r="B953" s="92" t="s">
        <v>17</v>
      </c>
      <c r="C953" s="93"/>
      <c r="D953" s="22" t="s">
        <v>20</v>
      </c>
      <c r="E953" s="94" t="s">
        <v>22</v>
      </c>
      <c r="F953" s="95"/>
      <c r="G953" s="2" t="s">
        <v>21</v>
      </c>
    </row>
    <row r="954" spans="2:8" ht="24" thickBot="1" x14ac:dyDescent="0.3">
      <c r="B954" s="105" t="s">
        <v>34</v>
      </c>
      <c r="C954" s="106"/>
      <c r="D954" s="57">
        <v>186.14</v>
      </c>
      <c r="E954" s="51">
        <v>7</v>
      </c>
      <c r="F954" s="17" t="s">
        <v>24</v>
      </c>
      <c r="G954" s="25">
        <f t="shared" ref="G954:G961" si="24">D954*E954</f>
        <v>1302.98</v>
      </c>
      <c r="H954" s="102"/>
    </row>
    <row r="955" spans="2:8" x14ac:dyDescent="0.25">
      <c r="B955" s="98" t="s">
        <v>18</v>
      </c>
      <c r="C955" s="99"/>
      <c r="D955" s="52">
        <v>189.45</v>
      </c>
      <c r="E955" s="62">
        <v>0</v>
      </c>
      <c r="F955" s="18" t="s">
        <v>25</v>
      </c>
      <c r="G955" s="26">
        <f t="shared" si="24"/>
        <v>0</v>
      </c>
      <c r="H955" s="102"/>
    </row>
    <row r="956" spans="2:8" ht="24" thickBot="1" x14ac:dyDescent="0.3">
      <c r="B956" s="103" t="s">
        <v>19</v>
      </c>
      <c r="C956" s="104"/>
      <c r="D956" s="54">
        <v>762.99</v>
      </c>
      <c r="E956" s="61">
        <v>0</v>
      </c>
      <c r="F956" s="19" t="s">
        <v>25</v>
      </c>
      <c r="G956" s="27">
        <f t="shared" si="24"/>
        <v>0</v>
      </c>
      <c r="H956" s="102"/>
    </row>
    <row r="957" spans="2:8" ht="24" thickBot="1" x14ac:dyDescent="0.3">
      <c r="B957" s="96" t="s">
        <v>27</v>
      </c>
      <c r="C957" s="97"/>
      <c r="D957" s="58">
        <v>1409.04</v>
      </c>
      <c r="E957" s="58">
        <v>7</v>
      </c>
      <c r="F957" s="23" t="s">
        <v>24</v>
      </c>
      <c r="G957" s="28">
        <f t="shared" si="24"/>
        <v>9863.2799999999988</v>
      </c>
      <c r="H957" s="102"/>
    </row>
    <row r="958" spans="2:8" x14ac:dyDescent="0.25">
      <c r="B958" s="98" t="s">
        <v>32</v>
      </c>
      <c r="C958" s="99"/>
      <c r="D958" s="52">
        <v>5358.15</v>
      </c>
      <c r="E958" s="62">
        <v>0</v>
      </c>
      <c r="F958" s="18" t="s">
        <v>24</v>
      </c>
      <c r="G958" s="26">
        <f t="shared" si="24"/>
        <v>0</v>
      </c>
      <c r="H958" s="102"/>
    </row>
    <row r="959" spans="2:8" x14ac:dyDescent="0.25">
      <c r="B959" s="100" t="s">
        <v>26</v>
      </c>
      <c r="C959" s="101"/>
      <c r="D959" s="59">
        <v>246.53</v>
      </c>
      <c r="E959" s="59">
        <v>0</v>
      </c>
      <c r="F959" s="20" t="s">
        <v>24</v>
      </c>
      <c r="G959" s="29">
        <f t="shared" si="24"/>
        <v>0</v>
      </c>
      <c r="H959" s="102"/>
    </row>
    <row r="960" spans="2:8" x14ac:dyDescent="0.25">
      <c r="B960" s="100" t="s">
        <v>28</v>
      </c>
      <c r="C960" s="101"/>
      <c r="D960" s="60">
        <v>4374.5</v>
      </c>
      <c r="E960" s="53">
        <v>0</v>
      </c>
      <c r="F960" s="20" t="s">
        <v>24</v>
      </c>
      <c r="G960" s="29">
        <f t="shared" si="24"/>
        <v>0</v>
      </c>
      <c r="H960" s="102"/>
    </row>
    <row r="961" spans="2:8" x14ac:dyDescent="0.25">
      <c r="B961" s="100" t="s">
        <v>29</v>
      </c>
      <c r="C961" s="101"/>
      <c r="D961" s="60">
        <v>1282.45</v>
      </c>
      <c r="E961" s="53">
        <v>0</v>
      </c>
      <c r="F961" s="20" t="s">
        <v>24</v>
      </c>
      <c r="G961" s="29">
        <f t="shared" si="24"/>
        <v>0</v>
      </c>
      <c r="H961" s="102"/>
    </row>
    <row r="962" spans="2:8" x14ac:dyDescent="0.25">
      <c r="B962" s="100" t="s">
        <v>31</v>
      </c>
      <c r="C962" s="101"/>
      <c r="D962" s="60">
        <v>1000.47</v>
      </c>
      <c r="E962" s="53">
        <v>0</v>
      </c>
      <c r="F962" s="20" t="s">
        <v>24</v>
      </c>
      <c r="G962" s="29">
        <f>D962*E962</f>
        <v>0</v>
      </c>
      <c r="H962" s="102"/>
    </row>
    <row r="963" spans="2:8" ht="24" thickBot="1" x14ac:dyDescent="0.3">
      <c r="B963" s="103" t="s">
        <v>30</v>
      </c>
      <c r="C963" s="104"/>
      <c r="D963" s="61">
        <v>718.61</v>
      </c>
      <c r="E963" s="61">
        <v>0</v>
      </c>
      <c r="F963" s="19" t="s">
        <v>24</v>
      </c>
      <c r="G963" s="30">
        <f>D963*E963</f>
        <v>0</v>
      </c>
      <c r="H963" s="102"/>
    </row>
    <row r="964" spans="2:8" x14ac:dyDescent="0.25">
      <c r="C964" s="3"/>
      <c r="D964" s="3"/>
      <c r="E964" s="4"/>
      <c r="F964" s="4"/>
      <c r="H964" s="41"/>
    </row>
    <row r="965" spans="2:8" ht="25.5" x14ac:dyDescent="0.25">
      <c r="C965" s="13" t="s">
        <v>14</v>
      </c>
      <c r="D965" s="6"/>
    </row>
    <row r="966" spans="2:8" ht="20.25" x14ac:dyDescent="0.25">
      <c r="C966" s="77" t="s">
        <v>6</v>
      </c>
      <c r="D966" s="72" t="s">
        <v>0</v>
      </c>
      <c r="E966" s="8">
        <f>IF(G954&gt;0, ROUND((G954+D947)/D947,2), 0)</f>
        <v>1.38</v>
      </c>
      <c r="F966" s="8"/>
      <c r="G966" s="9"/>
      <c r="H966" s="7"/>
    </row>
    <row r="967" spans="2:8" x14ac:dyDescent="0.25">
      <c r="C967" s="77"/>
      <c r="D967" s="72" t="s">
        <v>1</v>
      </c>
      <c r="E967" s="8">
        <f>IF(SUM(G955:G956)&gt;0,ROUND((G955+G956+D947)/D947,2),0)</f>
        <v>0</v>
      </c>
      <c r="F967" s="8"/>
      <c r="G967" s="10"/>
      <c r="H967" s="42"/>
    </row>
    <row r="968" spans="2:8" x14ac:dyDescent="0.25">
      <c r="C968" s="77"/>
      <c r="D968" s="72" t="s">
        <v>2</v>
      </c>
      <c r="E968" s="8">
        <f>IF(G957&gt;0,ROUND((G957+D947)/D947,2),0)</f>
        <v>3.86</v>
      </c>
      <c r="F968" s="11"/>
      <c r="G968" s="10"/>
    </row>
    <row r="969" spans="2:8" x14ac:dyDescent="0.25">
      <c r="C969" s="77"/>
      <c r="D969" s="12" t="s">
        <v>3</v>
      </c>
      <c r="E969" s="31">
        <f>IF(SUM(G958:G963)&gt;0,ROUND((SUM(G958:G963)+D947)/D947,2),0)</f>
        <v>0</v>
      </c>
      <c r="F969" s="9"/>
      <c r="G969" s="10"/>
    </row>
    <row r="970" spans="2:8" ht="25.5" x14ac:dyDescent="0.25">
      <c r="D970" s="32" t="s">
        <v>4</v>
      </c>
      <c r="E970" s="33">
        <f>SUM(E966:E969)-IF(VALUE(COUNTIF(E966:E969,"&gt;0"))=4,3,0)-IF(VALUE(COUNTIF(E966:E969,"&gt;0"))=3,2,0)-IF(VALUE(COUNTIF(E966:E969,"&gt;0"))=2,1,0)</f>
        <v>4.24</v>
      </c>
      <c r="F970" s="24"/>
    </row>
    <row r="971" spans="2:8" x14ac:dyDescent="0.25">
      <c r="E971" s="14"/>
    </row>
    <row r="972" spans="2:8" ht="25.5" x14ac:dyDescent="0.35">
      <c r="B972" s="21"/>
      <c r="C972" s="15" t="s">
        <v>23</v>
      </c>
      <c r="D972" s="78">
        <f>E970*D947</f>
        <v>14615.704</v>
      </c>
      <c r="E972" s="78"/>
    </row>
    <row r="973" spans="2:8" ht="20.25" x14ac:dyDescent="0.3">
      <c r="C973" s="16" t="s">
        <v>8</v>
      </c>
      <c r="D973" s="79">
        <f>D972/D946</f>
        <v>46.995832797427653</v>
      </c>
      <c r="E973" s="79"/>
      <c r="G973" s="7"/>
      <c r="H973" s="43"/>
    </row>
  </sheetData>
  <sheetProtection formatRows="0" insertColumns="0" insertRows="0"/>
  <mergeCells count="600">
    <mergeCell ref="C966:C969"/>
    <mergeCell ref="D972:E972"/>
    <mergeCell ref="D973:E973"/>
    <mergeCell ref="E946:F947"/>
    <mergeCell ref="G946:G947"/>
    <mergeCell ref="B953:C953"/>
    <mergeCell ref="E953:F953"/>
    <mergeCell ref="B954:C954"/>
    <mergeCell ref="H954:H963"/>
    <mergeCell ref="B955:C955"/>
    <mergeCell ref="B956:C956"/>
    <mergeCell ref="B957:C957"/>
    <mergeCell ref="B958:C958"/>
    <mergeCell ref="B959:C959"/>
    <mergeCell ref="B960:C960"/>
    <mergeCell ref="B961:C961"/>
    <mergeCell ref="B962:C962"/>
    <mergeCell ref="B963:C963"/>
    <mergeCell ref="C926:C929"/>
    <mergeCell ref="D932:E932"/>
    <mergeCell ref="D933:E933"/>
    <mergeCell ref="B938:H938"/>
    <mergeCell ref="B939:G939"/>
    <mergeCell ref="C942:C944"/>
    <mergeCell ref="D942:G942"/>
    <mergeCell ref="D943:G943"/>
    <mergeCell ref="D944:G944"/>
    <mergeCell ref="E906:F907"/>
    <mergeCell ref="G906:G907"/>
    <mergeCell ref="B913:C913"/>
    <mergeCell ref="E913:F913"/>
    <mergeCell ref="B914:C914"/>
    <mergeCell ref="H914:H923"/>
    <mergeCell ref="B915:C915"/>
    <mergeCell ref="B916:C916"/>
    <mergeCell ref="B917:C917"/>
    <mergeCell ref="B918:C918"/>
    <mergeCell ref="B919:C919"/>
    <mergeCell ref="B920:C920"/>
    <mergeCell ref="B921:C921"/>
    <mergeCell ref="B922:C922"/>
    <mergeCell ref="B923:C923"/>
    <mergeCell ref="C886:C889"/>
    <mergeCell ref="D892:E892"/>
    <mergeCell ref="D893:E893"/>
    <mergeCell ref="B898:H898"/>
    <mergeCell ref="B899:G899"/>
    <mergeCell ref="C902:C904"/>
    <mergeCell ref="D902:G902"/>
    <mergeCell ref="D903:G903"/>
    <mergeCell ref="D904:G904"/>
    <mergeCell ref="E866:F867"/>
    <mergeCell ref="G866:G867"/>
    <mergeCell ref="B873:C873"/>
    <mergeCell ref="E873:F873"/>
    <mergeCell ref="B874:C874"/>
    <mergeCell ref="H874:H883"/>
    <mergeCell ref="B875:C875"/>
    <mergeCell ref="B876:C876"/>
    <mergeCell ref="B877:C877"/>
    <mergeCell ref="B878:C878"/>
    <mergeCell ref="B879:C879"/>
    <mergeCell ref="B880:C880"/>
    <mergeCell ref="B881:C881"/>
    <mergeCell ref="B882:C882"/>
    <mergeCell ref="B883:C883"/>
    <mergeCell ref="C847:C850"/>
    <mergeCell ref="D853:E853"/>
    <mergeCell ref="D854:E854"/>
    <mergeCell ref="B858:H858"/>
    <mergeCell ref="B859:G859"/>
    <mergeCell ref="C862:C864"/>
    <mergeCell ref="D862:G862"/>
    <mergeCell ref="D863:G863"/>
    <mergeCell ref="D864:G864"/>
    <mergeCell ref="E827:F828"/>
    <mergeCell ref="G827:G828"/>
    <mergeCell ref="B834:C834"/>
    <mergeCell ref="E834:F834"/>
    <mergeCell ref="B835:C835"/>
    <mergeCell ref="H835:H844"/>
    <mergeCell ref="B836:C836"/>
    <mergeCell ref="B837:C837"/>
    <mergeCell ref="B838:C838"/>
    <mergeCell ref="B839:C839"/>
    <mergeCell ref="B840:C840"/>
    <mergeCell ref="B841:C841"/>
    <mergeCell ref="B842:C842"/>
    <mergeCell ref="B843:C843"/>
    <mergeCell ref="B844:C844"/>
    <mergeCell ref="C807:C810"/>
    <mergeCell ref="D813:E813"/>
    <mergeCell ref="D814:E814"/>
    <mergeCell ref="B819:H819"/>
    <mergeCell ref="B820:G820"/>
    <mergeCell ref="C823:C825"/>
    <mergeCell ref="D823:G823"/>
    <mergeCell ref="D824:G824"/>
    <mergeCell ref="D825:G825"/>
    <mergeCell ref="E787:F788"/>
    <mergeCell ref="G787:G788"/>
    <mergeCell ref="B794:C794"/>
    <mergeCell ref="E794:F794"/>
    <mergeCell ref="B795:C795"/>
    <mergeCell ref="H795:H804"/>
    <mergeCell ref="B796:C796"/>
    <mergeCell ref="B797:C797"/>
    <mergeCell ref="B798:C798"/>
    <mergeCell ref="B799:C799"/>
    <mergeCell ref="B800:C800"/>
    <mergeCell ref="B801:C801"/>
    <mergeCell ref="B802:C802"/>
    <mergeCell ref="B803:C803"/>
    <mergeCell ref="B804:C804"/>
    <mergeCell ref="C770:C773"/>
    <mergeCell ref="D776:E776"/>
    <mergeCell ref="D777:E777"/>
    <mergeCell ref="B779:H779"/>
    <mergeCell ref="B780:G780"/>
    <mergeCell ref="C783:C785"/>
    <mergeCell ref="D783:G783"/>
    <mergeCell ref="D784:G784"/>
    <mergeCell ref="D785:G785"/>
    <mergeCell ref="E750:F751"/>
    <mergeCell ref="G750:G751"/>
    <mergeCell ref="B757:C757"/>
    <mergeCell ref="E757:F757"/>
    <mergeCell ref="B758:C758"/>
    <mergeCell ref="H758:H767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B767:C767"/>
    <mergeCell ref="C731:C734"/>
    <mergeCell ref="D737:E737"/>
    <mergeCell ref="D738:E738"/>
    <mergeCell ref="B742:H742"/>
    <mergeCell ref="B743:G743"/>
    <mergeCell ref="C746:C748"/>
    <mergeCell ref="D746:G746"/>
    <mergeCell ref="D747:G747"/>
    <mergeCell ref="D748:G748"/>
    <mergeCell ref="E711:F712"/>
    <mergeCell ref="G711:G712"/>
    <mergeCell ref="B718:C718"/>
    <mergeCell ref="E718:F718"/>
    <mergeCell ref="B719:C719"/>
    <mergeCell ref="H719:H728"/>
    <mergeCell ref="B720:C720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C692:C695"/>
    <mergeCell ref="D698:E698"/>
    <mergeCell ref="D699:E699"/>
    <mergeCell ref="B703:H703"/>
    <mergeCell ref="B704:G704"/>
    <mergeCell ref="C707:C709"/>
    <mergeCell ref="D707:G707"/>
    <mergeCell ref="D708:G708"/>
    <mergeCell ref="D709:G709"/>
    <mergeCell ref="B680:C680"/>
    <mergeCell ref="H680:H689"/>
    <mergeCell ref="B681:C681"/>
    <mergeCell ref="B682:C682"/>
    <mergeCell ref="B683:C683"/>
    <mergeCell ref="B684:C684"/>
    <mergeCell ref="B685:C685"/>
    <mergeCell ref="B686:C686"/>
    <mergeCell ref="B687:C687"/>
    <mergeCell ref="B688:C688"/>
    <mergeCell ref="B689:C689"/>
    <mergeCell ref="B664:H664"/>
    <mergeCell ref="B665:G665"/>
    <mergeCell ref="C668:C670"/>
    <mergeCell ref="D668:G668"/>
    <mergeCell ref="D669:G669"/>
    <mergeCell ref="D670:G670"/>
    <mergeCell ref="E672:F673"/>
    <mergeCell ref="G672:G673"/>
    <mergeCell ref="B679:C679"/>
    <mergeCell ref="E679:F679"/>
    <mergeCell ref="C615:C618"/>
    <mergeCell ref="D621:E621"/>
    <mergeCell ref="D622:E622"/>
    <mergeCell ref="B641:C641"/>
    <mergeCell ref="H641:H650"/>
    <mergeCell ref="B642:C642"/>
    <mergeCell ref="B643:C643"/>
    <mergeCell ref="B644:C644"/>
    <mergeCell ref="B645:C645"/>
    <mergeCell ref="B646:C646"/>
    <mergeCell ref="B647:C647"/>
    <mergeCell ref="B648:C648"/>
    <mergeCell ref="B649:C649"/>
    <mergeCell ref="B650:C650"/>
    <mergeCell ref="E595:F596"/>
    <mergeCell ref="G595:G596"/>
    <mergeCell ref="B602:C602"/>
    <mergeCell ref="E602:F602"/>
    <mergeCell ref="B603:C603"/>
    <mergeCell ref="H603:H612"/>
    <mergeCell ref="B604:C604"/>
    <mergeCell ref="B605:C605"/>
    <mergeCell ref="B606:C606"/>
    <mergeCell ref="B607:C607"/>
    <mergeCell ref="B608:C608"/>
    <mergeCell ref="B609:C609"/>
    <mergeCell ref="B610:C610"/>
    <mergeCell ref="B611:C611"/>
    <mergeCell ref="B612:C612"/>
    <mergeCell ref="C576:C579"/>
    <mergeCell ref="D582:E582"/>
    <mergeCell ref="D583:E583"/>
    <mergeCell ref="B587:H587"/>
    <mergeCell ref="B588:G588"/>
    <mergeCell ref="C591:C593"/>
    <mergeCell ref="D591:G591"/>
    <mergeCell ref="D592:G592"/>
    <mergeCell ref="D593:G593"/>
    <mergeCell ref="E556:F557"/>
    <mergeCell ref="G556:G557"/>
    <mergeCell ref="B563:C563"/>
    <mergeCell ref="E563:F563"/>
    <mergeCell ref="B564:C564"/>
    <mergeCell ref="H564:H573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C537:C540"/>
    <mergeCell ref="D543:E543"/>
    <mergeCell ref="D544:E544"/>
    <mergeCell ref="B548:H548"/>
    <mergeCell ref="B549:G549"/>
    <mergeCell ref="C552:C554"/>
    <mergeCell ref="D552:G552"/>
    <mergeCell ref="D553:G553"/>
    <mergeCell ref="D554:G554"/>
    <mergeCell ref="E517:F518"/>
    <mergeCell ref="G517:G518"/>
    <mergeCell ref="B524:C524"/>
    <mergeCell ref="E524:F524"/>
    <mergeCell ref="B525:C525"/>
    <mergeCell ref="H525:H534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C498:C501"/>
    <mergeCell ref="D504:E504"/>
    <mergeCell ref="D505:E505"/>
    <mergeCell ref="B509:H509"/>
    <mergeCell ref="B510:G510"/>
    <mergeCell ref="C513:C515"/>
    <mergeCell ref="D513:G513"/>
    <mergeCell ref="D514:G514"/>
    <mergeCell ref="D515:G515"/>
    <mergeCell ref="E478:F479"/>
    <mergeCell ref="G478:G479"/>
    <mergeCell ref="B485:C485"/>
    <mergeCell ref="E485:F485"/>
    <mergeCell ref="B486:C486"/>
    <mergeCell ref="H486:H495"/>
    <mergeCell ref="B487:C487"/>
    <mergeCell ref="B488:C488"/>
    <mergeCell ref="B489:C489"/>
    <mergeCell ref="B490:C490"/>
    <mergeCell ref="B491:C491"/>
    <mergeCell ref="B492:C492"/>
    <mergeCell ref="B493:C493"/>
    <mergeCell ref="B494:C494"/>
    <mergeCell ref="B495:C495"/>
    <mergeCell ref="C459:C462"/>
    <mergeCell ref="D465:E465"/>
    <mergeCell ref="D466:E466"/>
    <mergeCell ref="B470:H470"/>
    <mergeCell ref="B471:G471"/>
    <mergeCell ref="C474:C476"/>
    <mergeCell ref="D474:G474"/>
    <mergeCell ref="D475:G475"/>
    <mergeCell ref="D476:G476"/>
    <mergeCell ref="E439:F440"/>
    <mergeCell ref="G439:G440"/>
    <mergeCell ref="B446:C446"/>
    <mergeCell ref="E446:F446"/>
    <mergeCell ref="B447:C447"/>
    <mergeCell ref="H447:H456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C419:C422"/>
    <mergeCell ref="D425:E425"/>
    <mergeCell ref="D426:E426"/>
    <mergeCell ref="B431:H431"/>
    <mergeCell ref="B432:G432"/>
    <mergeCell ref="C435:C437"/>
    <mergeCell ref="D435:G435"/>
    <mergeCell ref="D436:G436"/>
    <mergeCell ref="D437:G437"/>
    <mergeCell ref="E399:F400"/>
    <mergeCell ref="G399:G400"/>
    <mergeCell ref="B406:C406"/>
    <mergeCell ref="E406:F406"/>
    <mergeCell ref="B407:C407"/>
    <mergeCell ref="H407:H416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C379:C382"/>
    <mergeCell ref="D385:E385"/>
    <mergeCell ref="D386:E386"/>
    <mergeCell ref="B391:H391"/>
    <mergeCell ref="B392:G392"/>
    <mergeCell ref="C395:C397"/>
    <mergeCell ref="D395:G395"/>
    <mergeCell ref="D396:G396"/>
    <mergeCell ref="D397:G397"/>
    <mergeCell ref="E359:F360"/>
    <mergeCell ref="G359:G360"/>
    <mergeCell ref="B366:C366"/>
    <mergeCell ref="E366:F366"/>
    <mergeCell ref="B367:C367"/>
    <mergeCell ref="H367:H376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C341:C344"/>
    <mergeCell ref="D347:E347"/>
    <mergeCell ref="D348:E348"/>
    <mergeCell ref="B351:H351"/>
    <mergeCell ref="B352:G352"/>
    <mergeCell ref="C355:C357"/>
    <mergeCell ref="D355:G355"/>
    <mergeCell ref="D356:G356"/>
    <mergeCell ref="D357:G357"/>
    <mergeCell ref="E321:F322"/>
    <mergeCell ref="G321:G322"/>
    <mergeCell ref="B328:C328"/>
    <mergeCell ref="E328:F328"/>
    <mergeCell ref="B329:C329"/>
    <mergeCell ref="H329:H338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13:H313"/>
    <mergeCell ref="B314:G314"/>
    <mergeCell ref="C317:C319"/>
    <mergeCell ref="D317:G317"/>
    <mergeCell ref="D318:G318"/>
    <mergeCell ref="D319:G319"/>
    <mergeCell ref="C301:C304"/>
    <mergeCell ref="D307:E307"/>
    <mergeCell ref="D308:E308"/>
    <mergeCell ref="B289:C289"/>
    <mergeCell ref="H289:H298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8:C298"/>
    <mergeCell ref="B273:H273"/>
    <mergeCell ref="B274:G274"/>
    <mergeCell ref="C277:C279"/>
    <mergeCell ref="D277:G277"/>
    <mergeCell ref="D278:G278"/>
    <mergeCell ref="D279:G279"/>
    <mergeCell ref="E281:F282"/>
    <mergeCell ref="G281:G282"/>
    <mergeCell ref="B288:C288"/>
    <mergeCell ref="E288:F288"/>
    <mergeCell ref="B236:H236"/>
    <mergeCell ref="B237:G237"/>
    <mergeCell ref="C264:C267"/>
    <mergeCell ref="D270:E270"/>
    <mergeCell ref="D271:E271"/>
    <mergeCell ref="B251:C251"/>
    <mergeCell ref="E251:F251"/>
    <mergeCell ref="B252:C252"/>
    <mergeCell ref="H252:H261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C240:C242"/>
    <mergeCell ref="D240:G240"/>
    <mergeCell ref="D241:G241"/>
    <mergeCell ref="D242:G242"/>
    <mergeCell ref="E244:F245"/>
    <mergeCell ref="G244:G245"/>
    <mergeCell ref="C225:C228"/>
    <mergeCell ref="D231:E231"/>
    <mergeCell ref="D232:E232"/>
    <mergeCell ref="B212:C212"/>
    <mergeCell ref="E212:F212"/>
    <mergeCell ref="B213:C213"/>
    <mergeCell ref="H213:H222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C201:C203"/>
    <mergeCell ref="D201:G201"/>
    <mergeCell ref="D202:G202"/>
    <mergeCell ref="D203:G203"/>
    <mergeCell ref="E205:F206"/>
    <mergeCell ref="G205:G206"/>
    <mergeCell ref="C186:C189"/>
    <mergeCell ref="D192:E192"/>
    <mergeCell ref="D193:E193"/>
    <mergeCell ref="B197:H197"/>
    <mergeCell ref="B198:G198"/>
    <mergeCell ref="B173:C173"/>
    <mergeCell ref="E173:F173"/>
    <mergeCell ref="B174:C174"/>
    <mergeCell ref="H174:H183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C162:C164"/>
    <mergeCell ref="D162:G162"/>
    <mergeCell ref="D163:G163"/>
    <mergeCell ref="D164:G164"/>
    <mergeCell ref="E166:F167"/>
    <mergeCell ref="G166:G167"/>
    <mergeCell ref="C148:C151"/>
    <mergeCell ref="D154:E154"/>
    <mergeCell ref="D155:E155"/>
    <mergeCell ref="B158:H158"/>
    <mergeCell ref="B159:G159"/>
    <mergeCell ref="B135:C135"/>
    <mergeCell ref="E135:F135"/>
    <mergeCell ref="B136:C136"/>
    <mergeCell ref="H136:H145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C124:C126"/>
    <mergeCell ref="D124:G124"/>
    <mergeCell ref="D125:G125"/>
    <mergeCell ref="D126:G126"/>
    <mergeCell ref="E128:F129"/>
    <mergeCell ref="G128:G129"/>
    <mergeCell ref="C109:C112"/>
    <mergeCell ref="D115:E115"/>
    <mergeCell ref="D116:E116"/>
    <mergeCell ref="B120:H120"/>
    <mergeCell ref="B121:G121"/>
    <mergeCell ref="B96:C96"/>
    <mergeCell ref="E96:F96"/>
    <mergeCell ref="B97:C97"/>
    <mergeCell ref="H97:H106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C85:C87"/>
    <mergeCell ref="D85:G85"/>
    <mergeCell ref="D86:G86"/>
    <mergeCell ref="D87:G87"/>
    <mergeCell ref="E89:F90"/>
    <mergeCell ref="G89:G90"/>
    <mergeCell ref="C70:C73"/>
    <mergeCell ref="D76:E76"/>
    <mergeCell ref="D77:E77"/>
    <mergeCell ref="B81:H81"/>
    <mergeCell ref="B82:G82"/>
    <mergeCell ref="B1:H1"/>
    <mergeCell ref="B2:G2"/>
    <mergeCell ref="C29:C32"/>
    <mergeCell ref="D35:E35"/>
    <mergeCell ref="D36:E36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C5:C7"/>
    <mergeCell ref="D5:G5"/>
    <mergeCell ref="D6:G6"/>
    <mergeCell ref="D7:G7"/>
    <mergeCell ref="E9:F10"/>
    <mergeCell ref="G9:G10"/>
    <mergeCell ref="B25:C25"/>
    <mergeCell ref="B26:C26"/>
    <mergeCell ref="B42:H42"/>
    <mergeCell ref="B43:G43"/>
    <mergeCell ref="C46:C48"/>
    <mergeCell ref="D46:G46"/>
    <mergeCell ref="D47:G47"/>
    <mergeCell ref="B57:C57"/>
    <mergeCell ref="B58:C58"/>
    <mergeCell ref="B59:C59"/>
    <mergeCell ref="B60:C60"/>
    <mergeCell ref="D48:G48"/>
    <mergeCell ref="E50:F51"/>
    <mergeCell ref="G50:G51"/>
    <mergeCell ref="B61:C61"/>
    <mergeCell ref="B62:C62"/>
    <mergeCell ref="B63:C63"/>
    <mergeCell ref="E57:F57"/>
    <mergeCell ref="H58:H67"/>
    <mergeCell ref="B64:C64"/>
    <mergeCell ref="B65:C65"/>
    <mergeCell ref="B66:C66"/>
    <mergeCell ref="B67:C67"/>
    <mergeCell ref="C653:C656"/>
    <mergeCell ref="D659:E659"/>
    <mergeCell ref="D660:E660"/>
    <mergeCell ref="B625:H625"/>
    <mergeCell ref="B626:G626"/>
    <mergeCell ref="C629:C631"/>
    <mergeCell ref="D629:G629"/>
    <mergeCell ref="D630:G630"/>
    <mergeCell ref="D631:G631"/>
    <mergeCell ref="E633:F634"/>
    <mergeCell ref="G633:G634"/>
    <mergeCell ref="B640:C640"/>
    <mergeCell ref="E640:F640"/>
  </mergeCells>
  <dataValidations count="1">
    <dataValidation type="list" allowBlank="1" showInputMessage="1" showErrorMessage="1" sqref="D326 D792 D951 D911 D871 D832 D755 D716 D677 D638 D364 D286 D249 D55 D94 D133 D171 D210 D14 D404 D444 D483 D522 D561 D600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2018-07-31T10:41:08Z</cp:lastPrinted>
  <dcterms:created xsi:type="dcterms:W3CDTF">2016-01-18T14:22:10Z</dcterms:created>
  <dcterms:modified xsi:type="dcterms:W3CDTF">2019-05-24T06:59:37Z</dcterms:modified>
</cp:coreProperties>
</file>