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mosunov\Desktop\Мосунов\D\Мосунов\АУКЦИОН\Средний и малый бизнес\2019\2019.06.18 Альк Ар Бав Буг За\Нурлатское\"/>
    </mc:Choice>
  </mc:AlternateContent>
  <bookViews>
    <workbookView xWindow="0" yWindow="0" windowWidth="20490" windowHeight="7650" tabRatio="860"/>
  </bookViews>
  <sheets>
    <sheet name="ЛОТЫ" sheetId="20" r:id="rId1"/>
  </sheets>
  <externalReferences>
    <externalReference r:id="rId2"/>
  </externalReferences>
  <definedNames>
    <definedName name="д1">[1]РУ!$K$1:$K$2</definedName>
    <definedName name="ЛУ">#REF!</definedName>
  </definedNames>
  <calcPr calcId="162913"/>
</workbook>
</file>

<file path=xl/calcChain.xml><?xml version="1.0" encoding="utf-8"?>
<calcChain xmlns="http://schemas.openxmlformats.org/spreadsheetml/2006/main">
  <c r="I98" i="20" l="1"/>
  <c r="G238" i="20" l="1"/>
  <c r="G236" i="20"/>
  <c r="E247" i="20" s="1"/>
  <c r="G202" i="20"/>
  <c r="G200" i="20"/>
  <c r="E211" i="20" s="1"/>
  <c r="G166" i="20"/>
  <c r="G164" i="20"/>
  <c r="E175" i="20" s="1"/>
  <c r="G130" i="20"/>
  <c r="G128" i="20"/>
  <c r="E139" i="20" s="1"/>
  <c r="G94" i="20"/>
  <c r="G92" i="20"/>
  <c r="E103" i="20" s="1"/>
  <c r="G58" i="20" l="1"/>
  <c r="G56" i="20"/>
  <c r="E67" i="20" s="1"/>
  <c r="G20" i="20"/>
  <c r="E31" i="20" s="1"/>
  <c r="G22" i="20"/>
  <c r="G234" i="20" l="1"/>
  <c r="G127" i="20"/>
  <c r="G90" i="20"/>
  <c r="G162" i="20"/>
  <c r="G198" i="20"/>
  <c r="G235" i="20" l="1"/>
  <c r="G199" i="20"/>
  <c r="G91" i="20"/>
  <c r="G126" i="20"/>
  <c r="G163" i="20"/>
  <c r="E102" i="20" l="1"/>
  <c r="E246" i="20"/>
  <c r="E174" i="20"/>
  <c r="E138" i="20"/>
  <c r="E210" i="20"/>
  <c r="G241" i="20"/>
  <c r="G240" i="20"/>
  <c r="G237" i="20"/>
  <c r="G242" i="20"/>
  <c r="G239" i="20"/>
  <c r="G233" i="20"/>
  <c r="G205" i="20"/>
  <c r="G201" i="20"/>
  <c r="G206" i="20"/>
  <c r="G203" i="20"/>
  <c r="G197" i="20"/>
  <c r="E209" i="20" s="1"/>
  <c r="G204" i="20"/>
  <c r="G169" i="20"/>
  <c r="G170" i="20"/>
  <c r="G167" i="20"/>
  <c r="G161" i="20"/>
  <c r="G168" i="20"/>
  <c r="G165" i="20"/>
  <c r="G133" i="20"/>
  <c r="G134" i="20"/>
  <c r="G131" i="20"/>
  <c r="G125" i="20"/>
  <c r="G132" i="20"/>
  <c r="G129" i="20"/>
  <c r="G97" i="20"/>
  <c r="G98" i="20"/>
  <c r="G95" i="20"/>
  <c r="G89" i="20"/>
  <c r="G96" i="20"/>
  <c r="G93" i="20"/>
  <c r="G62" i="20"/>
  <c r="G60" i="20"/>
  <c r="G53" i="20"/>
  <c r="G59" i="20"/>
  <c r="G61" i="20"/>
  <c r="G57" i="20"/>
  <c r="G21" i="20"/>
  <c r="G23" i="20"/>
  <c r="G25" i="20"/>
  <c r="G17" i="20"/>
  <c r="G24" i="20"/>
  <c r="G26" i="20"/>
  <c r="E101" i="20" l="1"/>
  <c r="E245" i="20"/>
  <c r="E173" i="20"/>
  <c r="E137" i="20"/>
  <c r="E176" i="20"/>
  <c r="E248" i="20"/>
  <c r="E212" i="20"/>
  <c r="E104" i="20"/>
  <c r="E140" i="20"/>
  <c r="E141" i="20" l="1"/>
  <c r="E177" i="20"/>
  <c r="E213" i="20"/>
  <c r="E105" i="20"/>
  <c r="E249" i="20"/>
  <c r="D215" i="20" l="1"/>
  <c r="D107" i="20"/>
  <c r="D179" i="20"/>
  <c r="D143" i="20"/>
  <c r="D251" i="20"/>
  <c r="G54" i="20" l="1"/>
  <c r="G55" i="20"/>
  <c r="G18" i="20"/>
  <c r="G19" i="20"/>
  <c r="E66" i="20" l="1"/>
  <c r="G153" i="20" l="1"/>
  <c r="G189" i="20"/>
  <c r="G117" i="20"/>
  <c r="G45" i="20"/>
  <c r="D108" i="20"/>
  <c r="G225" i="20"/>
  <c r="E68" i="20"/>
  <c r="E65" i="20"/>
  <c r="D180" i="20" l="1"/>
  <c r="D216" i="20"/>
  <c r="G81" i="20"/>
  <c r="D144" i="20"/>
  <c r="D252" i="20"/>
  <c r="E29" i="20"/>
  <c r="E32" i="20"/>
  <c r="E30" i="20"/>
  <c r="E69" i="20"/>
  <c r="G9" i="20"/>
  <c r="E33" i="20" l="1"/>
  <c r="D71" i="20"/>
  <c r="D35" i="20" l="1"/>
  <c r="D36" i="20" s="1"/>
  <c r="D72" i="20"/>
</calcChain>
</file>

<file path=xl/sharedStrings.xml><?xml version="1.0" encoding="utf-8"?>
<sst xmlns="http://schemas.openxmlformats.org/spreadsheetml/2006/main" count="343" uniqueCount="62">
  <si>
    <t>7ОС3Б+ЛП</t>
  </si>
  <si>
    <t>9ОС1Б+ЛП</t>
  </si>
  <si>
    <t>7ОС3Б</t>
  </si>
  <si>
    <t>6ОС2ЛП2Б</t>
  </si>
  <si>
    <t>5ОС3Б2ЛП+КЛ</t>
  </si>
  <si>
    <t>8ЛП2ОС+Б</t>
  </si>
  <si>
    <t>5ЛП2ОС3ДН</t>
  </si>
  <si>
    <t>га</t>
  </si>
  <si>
    <t>Мероприятия</t>
  </si>
  <si>
    <t>км</t>
  </si>
  <si>
    <t>Очистка от захламленности</t>
  </si>
  <si>
    <t>Создание лесных культур</t>
  </si>
  <si>
    <t>Агротехнический уход</t>
  </si>
  <si>
    <t>Дополнение лесных культур</t>
  </si>
  <si>
    <t>Исходные данные:</t>
  </si>
  <si>
    <t>Место расположения лесосеки</t>
  </si>
  <si>
    <t>Площадь лесного участка, га.</t>
  </si>
  <si>
    <t xml:space="preserve">Объем древесины, куб.м. </t>
  </si>
  <si>
    <t>стоимость 
за 1 куб.м., руб.</t>
  </si>
  <si>
    <t>Минимальная ставка платы, руб.</t>
  </si>
  <si>
    <t>Состав лесных насаждений</t>
  </si>
  <si>
    <t>возраст</t>
  </si>
  <si>
    <t>способ рубки</t>
  </si>
  <si>
    <t>Сплошная</t>
  </si>
  <si>
    <t>Затраты на 
единицу 
работ</t>
  </si>
  <si>
    <t>Объем работ 
по регламенту</t>
  </si>
  <si>
    <t>Затраты 
всего</t>
  </si>
  <si>
    <t>Выполнение работ по отводу и таксации лесосеки</t>
  </si>
  <si>
    <t>Прочистка и обновление противопожарных минерализованных полос</t>
  </si>
  <si>
    <t>Устройство противопожарных минерализованных полос</t>
  </si>
  <si>
    <t xml:space="preserve">Проведение рубок ухода за молодняками 
(осветления, прочистки) </t>
  </si>
  <si>
    <t>Содействие естественному восстановлению</t>
  </si>
  <si>
    <t>Подготовка почвы под лесные культуры</t>
  </si>
  <si>
    <t>Расчет коэффициента:</t>
  </si>
  <si>
    <t>Расчет коэффициентов</t>
  </si>
  <si>
    <t>K1=</t>
  </si>
  <si>
    <t>К2=</t>
  </si>
  <si>
    <t>К3=</t>
  </si>
  <si>
    <t>K4=</t>
  </si>
  <si>
    <t>K=</t>
  </si>
  <si>
    <t>Начальная цена Лота составит, руб.:</t>
  </si>
  <si>
    <t>за 1 куб.м., руб.</t>
  </si>
  <si>
    <t>ГКУ "Нурлатское лесничество"</t>
  </si>
  <si>
    <t>Расчет начальной цены Лота на право заключения договора купли-продажи лесных насаждений 
с представителями малого и среднего предпринимательства</t>
  </si>
  <si>
    <t>Вишнево-Полянское участковое лесничество</t>
  </si>
  <si>
    <t>Мамыковское участковое лесничество</t>
  </si>
  <si>
    <t>Тимерликовское участковое лесничество</t>
  </si>
  <si>
    <t>Тумбинское участковое лесничество</t>
  </si>
  <si>
    <t>кв. 15 выд. 17, 22 лесосека 2</t>
  </si>
  <si>
    <t>кв. 24 выд. 1, 2 лесосека 1</t>
  </si>
  <si>
    <t>кв. 51 выд. 4 лесосека 1</t>
  </si>
  <si>
    <t>кв. 101 выд. 7 лесосека 1</t>
  </si>
  <si>
    <t>кв. 1 выд. 5 лесосека 1</t>
  </si>
  <si>
    <t>кв. 39 выд. 24 лесосека 1</t>
  </si>
  <si>
    <t>кв. 4 выд. 1 лесосека 2</t>
  </si>
  <si>
    <t>ЛОТ № 110</t>
  </si>
  <si>
    <t>ЛОТ № 111</t>
  </si>
  <si>
    <t>ЛОТ № 112</t>
  </si>
  <si>
    <t>ЛОТ № 113</t>
  </si>
  <si>
    <t>ЛОТ № 114</t>
  </si>
  <si>
    <t>ЛОТ № 115</t>
  </si>
  <si>
    <t>ЛОТ № 116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</si>
</sst>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\ _₽_-;\-* #,##0.00\ _₽_-;_-* &quot;-&quot;??\ _₽_-;_-@_-"/>
    <numFmt numFmtId="164" formatCode="_(* #,##0_);_(* \(#,##0\);_(* &quot;-&quot;_);_(@_)"/>
    <numFmt numFmtId="165" formatCode="_(* #,##0.00_);_(* \(#,##0.00\);_(* &quot;-&quot;??_);_(@_)"/>
  </numFmts>
  <fonts count="66" x14ac:knownFonts="1">
    <font>
      <sz val="10"/>
      <name val="Arial"/>
    </font>
    <font>
      <sz val="12"/>
      <color theme="1"/>
      <name val="Times New Roman"/>
      <family val="2"/>
      <charset val="204"/>
    </font>
    <font>
      <sz val="12"/>
      <color theme="1"/>
      <name val="Times New Roman"/>
      <family val="2"/>
      <charset val="204"/>
    </font>
    <font>
      <sz val="12"/>
      <color theme="1"/>
      <name val="Times New Roman"/>
      <family val="2"/>
      <charset val="204"/>
    </font>
    <font>
      <sz val="12"/>
      <color theme="1"/>
      <name val="Times New Roman"/>
      <family val="2"/>
      <charset val="204"/>
    </font>
    <font>
      <sz val="12"/>
      <color theme="1"/>
      <name val="Times New Roman"/>
      <family val="2"/>
      <charset val="204"/>
    </font>
    <font>
      <sz val="12"/>
      <color theme="1"/>
      <name val="Times New Roman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48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b/>
      <sz val="20"/>
      <color rgb="FFFF0000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7"/>
      <color rgb="FFC0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6"/>
      <color rgb="FF00B050"/>
      <name val="Times New Roman"/>
      <family val="1"/>
      <charset val="204"/>
    </font>
    <font>
      <sz val="16"/>
      <color rgb="FFC00000"/>
      <name val="Times New Roman"/>
      <family val="1"/>
      <charset val="204"/>
    </font>
    <font>
      <sz val="18"/>
      <color rgb="FFC00000"/>
      <name val="Times New Roman"/>
      <family val="1"/>
      <charset val="204"/>
    </font>
    <font>
      <sz val="14"/>
      <color theme="0" tint="-0.49998474074526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18"/>
      <color theme="3"/>
      <name val="Cambria"/>
      <family val="2"/>
      <charset val="204"/>
      <scheme val="maj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b/>
      <sz val="12"/>
      <color theme="1" tint="0.499984740745262"/>
      <name val="Times New Roman"/>
      <family val="1"/>
      <charset val="204"/>
    </font>
    <font>
      <sz val="17"/>
      <color theme="1"/>
      <name val="Times New Roman"/>
      <family val="1"/>
      <charset val="204"/>
    </font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u/>
      <sz val="10"/>
      <color theme="10"/>
      <name val="Arial Cyr"/>
      <family val="2"/>
      <charset val="204"/>
    </font>
    <font>
      <sz val="14"/>
      <name val="Times New Roman"/>
      <family val="1"/>
      <charset val="204"/>
    </font>
  </fonts>
  <fills count="5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122">
    <xf numFmtId="0" fontId="0" fillId="0" borderId="0"/>
    <xf numFmtId="0" fontId="7" fillId="0" borderId="0"/>
    <xf numFmtId="0" fontId="24" fillId="0" borderId="0"/>
    <xf numFmtId="0" fontId="25" fillId="0" borderId="0"/>
    <xf numFmtId="0" fontId="7" fillId="0" borderId="0"/>
    <xf numFmtId="0" fontId="25" fillId="0" borderId="0"/>
    <xf numFmtId="0" fontId="25" fillId="0" borderId="0"/>
    <xf numFmtId="0" fontId="26" fillId="0" borderId="0"/>
    <xf numFmtId="0" fontId="25" fillId="0" borderId="0"/>
    <xf numFmtId="0" fontId="26" fillId="0" borderId="0"/>
    <xf numFmtId="0" fontId="25" fillId="0" borderId="0"/>
    <xf numFmtId="0" fontId="26" fillId="0" borderId="0"/>
    <xf numFmtId="0" fontId="25" fillId="0" borderId="0"/>
    <xf numFmtId="0" fontId="26" fillId="0" borderId="0"/>
    <xf numFmtId="0" fontId="28" fillId="0" borderId="0" applyNumberFormat="0" applyFill="0" applyBorder="0" applyAlignment="0" applyProtection="0"/>
    <xf numFmtId="0" fontId="24" fillId="10" borderId="20" applyNumberFormat="0" applyFont="0" applyAlignment="0" applyProtection="0"/>
    <xf numFmtId="0" fontId="24" fillId="12" borderId="0" applyNumberFormat="0" applyBorder="0" applyAlignment="0" applyProtection="0"/>
    <xf numFmtId="0" fontId="24" fillId="16" borderId="0" applyNumberFormat="0" applyBorder="0" applyAlignment="0" applyProtection="0"/>
    <xf numFmtId="0" fontId="24" fillId="20" borderId="0" applyNumberFormat="0" applyBorder="0" applyAlignment="0" applyProtection="0"/>
    <xf numFmtId="0" fontId="24" fillId="24" borderId="0" applyNumberFormat="0" applyBorder="0" applyAlignment="0" applyProtection="0"/>
    <xf numFmtId="0" fontId="24" fillId="28" borderId="0" applyNumberFormat="0" applyBorder="0" applyAlignment="0" applyProtection="0"/>
    <xf numFmtId="0" fontId="24" fillId="32" borderId="0" applyNumberFormat="0" applyBorder="0" applyAlignment="0" applyProtection="0"/>
    <xf numFmtId="0" fontId="24" fillId="13" borderId="0" applyNumberFormat="0" applyBorder="0" applyAlignment="0" applyProtection="0"/>
    <xf numFmtId="0" fontId="24" fillId="17" borderId="0" applyNumberFormat="0" applyBorder="0" applyAlignment="0" applyProtection="0"/>
    <xf numFmtId="0" fontId="24" fillId="21" borderId="0" applyNumberFormat="0" applyBorder="0" applyAlignment="0" applyProtection="0"/>
    <xf numFmtId="0" fontId="24" fillId="25" borderId="0" applyNumberFormat="0" applyBorder="0" applyAlignment="0" applyProtection="0"/>
    <xf numFmtId="0" fontId="24" fillId="29" borderId="0" applyNumberFormat="0" applyBorder="0" applyAlignment="0" applyProtection="0"/>
    <xf numFmtId="0" fontId="24" fillId="33" borderId="0" applyNumberFormat="0" applyBorder="0" applyAlignment="0" applyProtection="0"/>
    <xf numFmtId="0" fontId="29" fillId="14" borderId="0" applyNumberFormat="0" applyBorder="0" applyAlignment="0" applyProtection="0"/>
    <xf numFmtId="0" fontId="29" fillId="18" borderId="0" applyNumberFormat="0" applyBorder="0" applyAlignment="0" applyProtection="0"/>
    <xf numFmtId="0" fontId="29" fillId="22" borderId="0" applyNumberFormat="0" applyBorder="0" applyAlignment="0" applyProtection="0"/>
    <xf numFmtId="0" fontId="29" fillId="26" borderId="0" applyNumberFormat="0" applyBorder="0" applyAlignment="0" applyProtection="0"/>
    <xf numFmtId="0" fontId="29" fillId="30" borderId="0" applyNumberFormat="0" applyBorder="0" applyAlignment="0" applyProtection="0"/>
    <xf numFmtId="0" fontId="29" fillId="34" borderId="0" applyNumberFormat="0" applyBorder="0" applyAlignment="0" applyProtection="0"/>
    <xf numFmtId="0" fontId="29" fillId="11" borderId="0" applyNumberFormat="0" applyBorder="0" applyAlignment="0" applyProtection="0"/>
    <xf numFmtId="0" fontId="29" fillId="15" borderId="0" applyNumberFormat="0" applyBorder="0" applyAlignment="0" applyProtection="0"/>
    <xf numFmtId="0" fontId="29" fillId="19" borderId="0" applyNumberFormat="0" applyBorder="0" applyAlignment="0" applyProtection="0"/>
    <xf numFmtId="0" fontId="29" fillId="23" borderId="0" applyNumberFormat="0" applyBorder="0" applyAlignment="0" applyProtection="0"/>
    <xf numFmtId="0" fontId="29" fillId="27" borderId="0" applyNumberFormat="0" applyBorder="0" applyAlignment="0" applyProtection="0"/>
    <xf numFmtId="0" fontId="29" fillId="31" borderId="0" applyNumberFormat="0" applyBorder="0" applyAlignment="0" applyProtection="0"/>
    <xf numFmtId="0" fontId="30" fillId="7" borderId="16" applyNumberFormat="0" applyAlignment="0" applyProtection="0"/>
    <xf numFmtId="0" fontId="31" fillId="8" borderId="17" applyNumberFormat="0" applyAlignment="0" applyProtection="0"/>
    <xf numFmtId="0" fontId="32" fillId="8" borderId="16" applyNumberFormat="0" applyAlignment="0" applyProtection="0"/>
    <xf numFmtId="0" fontId="33" fillId="0" borderId="13" applyNumberFormat="0" applyFill="0" applyAlignment="0" applyProtection="0"/>
    <xf numFmtId="0" fontId="34" fillId="0" borderId="14" applyNumberFormat="0" applyFill="0" applyAlignment="0" applyProtection="0"/>
    <xf numFmtId="0" fontId="35" fillId="0" borderId="15" applyNumberFormat="0" applyFill="0" applyAlignment="0" applyProtection="0"/>
    <xf numFmtId="0" fontId="35" fillId="0" borderId="0" applyNumberFormat="0" applyFill="0" applyBorder="0" applyAlignment="0" applyProtection="0"/>
    <xf numFmtId="0" fontId="36" fillId="0" borderId="21" applyNumberFormat="0" applyFill="0" applyAlignment="0" applyProtection="0"/>
    <xf numFmtId="0" fontId="37" fillId="9" borderId="19" applyNumberFormat="0" applyAlignment="0" applyProtection="0"/>
    <xf numFmtId="0" fontId="38" fillId="6" borderId="0" applyNumberFormat="0" applyBorder="0" applyAlignment="0" applyProtection="0"/>
    <xf numFmtId="0" fontId="39" fillId="5" borderId="0" applyNumberFormat="0" applyBorder="0" applyAlignment="0" applyProtection="0"/>
    <xf numFmtId="0" fontId="40" fillId="0" borderId="0" applyNumberFormat="0" applyFill="0" applyBorder="0" applyAlignment="0" applyProtection="0"/>
    <xf numFmtId="0" fontId="41" fillId="0" borderId="18" applyNumberFormat="0" applyFill="0" applyAlignment="0" applyProtection="0"/>
    <xf numFmtId="0" fontId="42" fillId="0" borderId="0" applyNumberFormat="0" applyFill="0" applyBorder="0" applyAlignment="0" applyProtection="0"/>
    <xf numFmtId="0" fontId="43" fillId="4" borderId="0" applyNumberFormat="0" applyBorder="0" applyAlignment="0" applyProtection="0"/>
    <xf numFmtId="0" fontId="6" fillId="0" borderId="0"/>
    <xf numFmtId="0" fontId="24" fillId="0" borderId="0"/>
    <xf numFmtId="0" fontId="24" fillId="0" borderId="0"/>
    <xf numFmtId="0" fontId="27" fillId="0" borderId="0"/>
    <xf numFmtId="0" fontId="25" fillId="0" borderId="0"/>
    <xf numFmtId="0" fontId="5" fillId="0" borderId="0"/>
    <xf numFmtId="0" fontId="4" fillId="0" borderId="0"/>
    <xf numFmtId="0" fontId="3" fillId="0" borderId="0"/>
    <xf numFmtId="0" fontId="7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6" fillId="0" borderId="0"/>
    <xf numFmtId="0" fontId="47" fillId="35" borderId="0" applyNumberFormat="0" applyBorder="0" applyAlignment="0" applyProtection="0"/>
    <xf numFmtId="0" fontId="47" fillId="36" borderId="0" applyNumberFormat="0" applyBorder="0" applyAlignment="0" applyProtection="0"/>
    <xf numFmtId="0" fontId="47" fillId="37" borderId="0" applyNumberFormat="0" applyBorder="0" applyAlignment="0" applyProtection="0"/>
    <xf numFmtId="0" fontId="47" fillId="38" borderId="0" applyNumberFormat="0" applyBorder="0" applyAlignment="0" applyProtection="0"/>
    <xf numFmtId="0" fontId="47" fillId="39" borderId="0" applyNumberFormat="0" applyBorder="0" applyAlignment="0" applyProtection="0"/>
    <xf numFmtId="0" fontId="47" fillId="40" borderId="0" applyNumberFormat="0" applyBorder="0" applyAlignment="0" applyProtection="0"/>
    <xf numFmtId="0" fontId="47" fillId="41" borderId="0" applyNumberFormat="0" applyBorder="0" applyAlignment="0" applyProtection="0"/>
    <xf numFmtId="0" fontId="47" fillId="42" borderId="0" applyNumberFormat="0" applyBorder="0" applyAlignment="0" applyProtection="0"/>
    <xf numFmtId="0" fontId="47" fillId="43" borderId="0" applyNumberFormat="0" applyBorder="0" applyAlignment="0" applyProtection="0"/>
    <xf numFmtId="0" fontId="47" fillId="38" borderId="0" applyNumberFormat="0" applyBorder="0" applyAlignment="0" applyProtection="0"/>
    <xf numFmtId="0" fontId="47" fillId="41" borderId="0" applyNumberFormat="0" applyBorder="0" applyAlignment="0" applyProtection="0"/>
    <xf numFmtId="0" fontId="47" fillId="44" borderId="0" applyNumberFormat="0" applyBorder="0" applyAlignment="0" applyProtection="0"/>
    <xf numFmtId="0" fontId="48" fillId="45" borderId="0" applyNumberFormat="0" applyBorder="0" applyAlignment="0" applyProtection="0"/>
    <xf numFmtId="0" fontId="48" fillId="42" borderId="0" applyNumberFormat="0" applyBorder="0" applyAlignment="0" applyProtection="0"/>
    <xf numFmtId="0" fontId="48" fillId="43" borderId="0" applyNumberFormat="0" applyBorder="0" applyAlignment="0" applyProtection="0"/>
    <xf numFmtId="0" fontId="48" fillId="46" borderId="0" applyNumberFormat="0" applyBorder="0" applyAlignment="0" applyProtection="0"/>
    <xf numFmtId="0" fontId="48" fillId="47" borderId="0" applyNumberFormat="0" applyBorder="0" applyAlignment="0" applyProtection="0"/>
    <xf numFmtId="0" fontId="48" fillId="48" borderId="0" applyNumberFormat="0" applyBorder="0" applyAlignment="0" applyProtection="0"/>
    <xf numFmtId="0" fontId="48" fillId="49" borderId="0" applyNumberFormat="0" applyBorder="0" applyAlignment="0" applyProtection="0"/>
    <xf numFmtId="0" fontId="48" fillId="50" borderId="0" applyNumberFormat="0" applyBorder="0" applyAlignment="0" applyProtection="0"/>
    <xf numFmtId="0" fontId="48" fillId="51" borderId="0" applyNumberFormat="0" applyBorder="0" applyAlignment="0" applyProtection="0"/>
    <xf numFmtId="0" fontId="48" fillId="46" borderId="0" applyNumberFormat="0" applyBorder="0" applyAlignment="0" applyProtection="0"/>
    <xf numFmtId="0" fontId="48" fillId="47" borderId="0" applyNumberFormat="0" applyBorder="0" applyAlignment="0" applyProtection="0"/>
    <xf numFmtId="0" fontId="48" fillId="52" borderId="0" applyNumberFormat="0" applyBorder="0" applyAlignment="0" applyProtection="0"/>
    <xf numFmtId="0" fontId="49" fillId="40" borderId="22" applyNumberFormat="0" applyAlignment="0" applyProtection="0"/>
    <xf numFmtId="0" fontId="50" fillId="53" borderId="23" applyNumberFormat="0" applyAlignment="0" applyProtection="0"/>
    <xf numFmtId="0" fontId="51" fillId="53" borderId="22" applyNumberFormat="0" applyAlignment="0" applyProtection="0"/>
    <xf numFmtId="0" fontId="64" fillId="0" borderId="0" applyNumberFormat="0" applyFill="0" applyBorder="0" applyAlignment="0" applyProtection="0">
      <alignment vertical="top"/>
      <protection locked="0"/>
    </xf>
    <xf numFmtId="0" fontId="52" fillId="0" borderId="24" applyNumberFormat="0" applyFill="0" applyAlignment="0" applyProtection="0"/>
    <xf numFmtId="0" fontId="53" fillId="0" borderId="25" applyNumberFormat="0" applyFill="0" applyAlignment="0" applyProtection="0"/>
    <xf numFmtId="0" fontId="54" fillId="0" borderId="26" applyNumberFormat="0" applyFill="0" applyAlignment="0" applyProtection="0"/>
    <xf numFmtId="0" fontId="54" fillId="0" borderId="0" applyNumberFormat="0" applyFill="0" applyBorder="0" applyAlignment="0" applyProtection="0"/>
    <xf numFmtId="0" fontId="55" fillId="0" borderId="27" applyNumberFormat="0" applyFill="0" applyAlignment="0" applyProtection="0"/>
    <xf numFmtId="0" fontId="56" fillId="54" borderId="28" applyNumberFormat="0" applyAlignment="0" applyProtection="0"/>
    <xf numFmtId="0" fontId="57" fillId="0" borderId="0" applyNumberFormat="0" applyFill="0" applyBorder="0" applyAlignment="0" applyProtection="0"/>
    <xf numFmtId="0" fontId="58" fillId="55" borderId="0" applyNumberFormat="0" applyBorder="0" applyAlignment="0" applyProtection="0"/>
    <xf numFmtId="0" fontId="59" fillId="36" borderId="0" applyNumberFormat="0" applyBorder="0" applyAlignment="0" applyProtection="0"/>
    <xf numFmtId="0" fontId="60" fillId="0" borderId="0" applyNumberFormat="0" applyFill="0" applyBorder="0" applyAlignment="0" applyProtection="0"/>
    <xf numFmtId="0" fontId="25" fillId="56" borderId="29" applyNumberFormat="0" applyFont="0" applyAlignment="0" applyProtection="0"/>
    <xf numFmtId="0" fontId="61" fillId="0" borderId="30" applyNumberFormat="0" applyFill="0" applyAlignment="0" applyProtection="0"/>
    <xf numFmtId="0" fontId="62" fillId="0" borderId="0" applyNumberFormat="0" applyFill="0" applyBorder="0" applyAlignment="0" applyProtection="0"/>
    <xf numFmtId="164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0" fontId="63" fillId="37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61">
    <xf numFmtId="0" fontId="0" fillId="0" borderId="0" xfId="0"/>
    <xf numFmtId="0" fontId="11" fillId="3" borderId="0" xfId="0" applyFont="1" applyFill="1" applyAlignment="1">
      <alignment horizontal="center" vertical="center"/>
    </xf>
    <xf numFmtId="0" fontId="10" fillId="3" borderId="0" xfId="0" applyFont="1" applyFill="1" applyAlignment="1">
      <alignment horizontal="center" vertical="center"/>
    </xf>
    <xf numFmtId="0" fontId="10" fillId="3" borderId="0" xfId="0" applyFont="1" applyFill="1" applyBorder="1" applyAlignment="1">
      <alignment horizontal="center" vertical="center"/>
    </xf>
    <xf numFmtId="4" fontId="17" fillId="2" borderId="4" xfId="0" applyNumberFormat="1" applyFont="1" applyFill="1" applyBorder="1" applyAlignment="1">
      <alignment horizontal="center" vertical="center"/>
    </xf>
    <xf numFmtId="4" fontId="17" fillId="2" borderId="1" xfId="0" applyNumberFormat="1" applyFont="1" applyFill="1" applyBorder="1" applyAlignment="1">
      <alignment horizontal="center" vertical="center"/>
    </xf>
    <xf numFmtId="4" fontId="10" fillId="3" borderId="0" xfId="0" applyNumberFormat="1" applyFont="1" applyFill="1" applyBorder="1" applyAlignment="1">
      <alignment horizontal="center" vertical="center"/>
    </xf>
    <xf numFmtId="43" fontId="14" fillId="3" borderId="0" xfId="0" applyNumberFormat="1" applyFont="1" applyFill="1" applyBorder="1" applyAlignment="1">
      <alignment horizontal="center" vertical="center" wrapText="1"/>
    </xf>
    <xf numFmtId="0" fontId="11" fillId="3" borderId="0" xfId="0" applyFont="1" applyFill="1" applyBorder="1" applyAlignment="1">
      <alignment horizontal="center" vertical="center"/>
    </xf>
    <xf numFmtId="0" fontId="10" fillId="3" borderId="0" xfId="0" applyFont="1" applyFill="1" applyAlignment="1">
      <alignment horizontal="center"/>
    </xf>
    <xf numFmtId="0" fontId="12" fillId="3" borderId="0" xfId="0" applyFont="1" applyFill="1" applyAlignment="1">
      <alignment horizontal="center" vertical="center"/>
    </xf>
    <xf numFmtId="0" fontId="13" fillId="3" borderId="0" xfId="0" applyFont="1" applyFill="1" applyAlignment="1">
      <alignment horizontal="center" vertical="center"/>
    </xf>
    <xf numFmtId="0" fontId="14" fillId="3" borderId="9" xfId="0" applyFont="1" applyFill="1" applyBorder="1" applyAlignment="1">
      <alignment horizontal="center" vertical="center"/>
    </xf>
    <xf numFmtId="4" fontId="11" fillId="3" borderId="0" xfId="0" applyNumberFormat="1" applyFont="1" applyFill="1" applyBorder="1" applyAlignment="1">
      <alignment horizontal="center" vertical="center"/>
    </xf>
    <xf numFmtId="0" fontId="14" fillId="3" borderId="11" xfId="0" applyFont="1" applyFill="1" applyBorder="1" applyAlignment="1">
      <alignment horizontal="center" vertical="center"/>
    </xf>
    <xf numFmtId="0" fontId="19" fillId="3" borderId="0" xfId="0" applyFont="1" applyFill="1" applyBorder="1" applyAlignment="1">
      <alignment horizontal="center" vertical="center"/>
    </xf>
    <xf numFmtId="4" fontId="11" fillId="3" borderId="0" xfId="0" applyNumberFormat="1" applyFont="1" applyFill="1" applyAlignment="1">
      <alignment horizontal="center" vertical="center"/>
    </xf>
    <xf numFmtId="0" fontId="10" fillId="3" borderId="0" xfId="0" applyFont="1" applyFill="1" applyBorder="1" applyAlignment="1">
      <alignment horizontal="center" vertical="center" wrapText="1"/>
    </xf>
    <xf numFmtId="2" fontId="10" fillId="3" borderId="0" xfId="0" applyNumberFormat="1" applyFont="1" applyFill="1" applyBorder="1" applyAlignment="1">
      <alignment horizontal="center" vertical="center"/>
    </xf>
    <xf numFmtId="0" fontId="23" fillId="3" borderId="6" xfId="0" applyFont="1" applyFill="1" applyBorder="1" applyAlignment="1">
      <alignment horizontal="center" vertical="center"/>
    </xf>
    <xf numFmtId="2" fontId="10" fillId="3" borderId="6" xfId="0" applyNumberFormat="1" applyFont="1" applyFill="1" applyBorder="1" applyAlignment="1">
      <alignment horizontal="center" vertical="center"/>
    </xf>
    <xf numFmtId="0" fontId="12" fillId="3" borderId="12" xfId="0" applyFont="1" applyFill="1" applyBorder="1" applyAlignment="1">
      <alignment horizontal="center" vertical="center"/>
    </xf>
    <xf numFmtId="2" fontId="12" fillId="3" borderId="12" xfId="0" applyNumberFormat="1" applyFont="1" applyFill="1" applyBorder="1" applyAlignment="1">
      <alignment horizontal="center" vertical="center"/>
    </xf>
    <xf numFmtId="2" fontId="12" fillId="3" borderId="0" xfId="0" applyNumberFormat="1" applyFont="1" applyFill="1" applyAlignment="1">
      <alignment horizontal="center" vertical="center"/>
    </xf>
    <xf numFmtId="4" fontId="10" fillId="3" borderId="0" xfId="0" applyNumberFormat="1" applyFont="1" applyFill="1" applyAlignment="1">
      <alignment horizontal="center" vertical="center"/>
    </xf>
    <xf numFmtId="0" fontId="13" fillId="3" borderId="0" xfId="0" applyFont="1" applyFill="1" applyAlignment="1">
      <alignment horizontal="center"/>
    </xf>
    <xf numFmtId="0" fontId="19" fillId="3" borderId="0" xfId="0" applyFont="1" applyFill="1" applyBorder="1" applyAlignment="1">
      <alignment horizontal="center"/>
    </xf>
    <xf numFmtId="4" fontId="14" fillId="3" borderId="1" xfId="0" applyNumberFormat="1" applyFont="1" applyFill="1" applyBorder="1" applyAlignment="1">
      <alignment horizontal="center" vertical="center" wrapText="1"/>
    </xf>
    <xf numFmtId="0" fontId="20" fillId="3" borderId="1" xfId="0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/>
    </xf>
    <xf numFmtId="1" fontId="21" fillId="2" borderId="1" xfId="0" applyNumberFormat="1" applyFont="1" applyFill="1" applyBorder="1" applyAlignment="1">
      <alignment horizontal="center" vertical="center"/>
    </xf>
    <xf numFmtId="3" fontId="17" fillId="2" borderId="1" xfId="0" applyNumberFormat="1" applyFont="1" applyFill="1" applyBorder="1" applyAlignment="1">
      <alignment horizontal="center" vertical="center"/>
    </xf>
    <xf numFmtId="4" fontId="22" fillId="2" borderId="1" xfId="0" applyNumberFormat="1" applyFont="1" applyFill="1" applyBorder="1" applyAlignment="1">
      <alignment horizontal="right" vertical="center" wrapText="1"/>
    </xf>
    <xf numFmtId="0" fontId="23" fillId="3" borderId="0" xfId="0" applyFont="1" applyFill="1" applyBorder="1" applyAlignment="1">
      <alignment horizontal="center" vertical="center"/>
    </xf>
    <xf numFmtId="0" fontId="8" fillId="0" borderId="0" xfId="0" applyFont="1"/>
    <xf numFmtId="0" fontId="8" fillId="0" borderId="0" xfId="0" applyFont="1" applyAlignment="1">
      <alignment horizontal="center"/>
    </xf>
    <xf numFmtId="0" fontId="44" fillId="3" borderId="1" xfId="0" applyFont="1" applyFill="1" applyBorder="1" applyAlignment="1">
      <alignment horizontal="center" vertical="center" wrapText="1"/>
    </xf>
    <xf numFmtId="4" fontId="22" fillId="3" borderId="1" xfId="0" applyNumberFormat="1" applyFont="1" applyFill="1" applyBorder="1" applyAlignment="1">
      <alignment horizontal="right" vertical="center" wrapText="1"/>
    </xf>
    <xf numFmtId="0" fontId="23" fillId="3" borderId="0" xfId="0" applyFont="1" applyFill="1" applyBorder="1" applyAlignment="1">
      <alignment horizontal="center" vertical="center"/>
    </xf>
    <xf numFmtId="0" fontId="44" fillId="3" borderId="1" xfId="0" applyFont="1" applyFill="1" applyBorder="1" applyAlignment="1">
      <alignment horizontal="center" vertical="center" wrapText="1"/>
    </xf>
    <xf numFmtId="0" fontId="65" fillId="0" borderId="0" xfId="0" applyFont="1"/>
    <xf numFmtId="0" fontId="45" fillId="3" borderId="1" xfId="0" applyFont="1" applyFill="1" applyBorder="1" applyAlignment="1">
      <alignment horizontal="left" vertical="center" wrapText="1"/>
    </xf>
    <xf numFmtId="0" fontId="23" fillId="3" borderId="0" xfId="0" applyFont="1" applyFill="1" applyBorder="1" applyAlignment="1">
      <alignment horizontal="center" vertical="center"/>
    </xf>
    <xf numFmtId="0" fontId="44" fillId="3" borderId="1" xfId="0" applyFont="1" applyFill="1" applyBorder="1" applyAlignment="1">
      <alignment horizontal="center" vertical="center"/>
    </xf>
    <xf numFmtId="0" fontId="9" fillId="3" borderId="0" xfId="0" applyFont="1" applyFill="1" applyAlignment="1">
      <alignment horizontal="center" wrapText="1"/>
    </xf>
    <xf numFmtId="0" fontId="10" fillId="3" borderId="0" xfId="0" applyFont="1" applyFill="1" applyAlignment="1">
      <alignment horizontal="center" vertical="center" wrapText="1"/>
    </xf>
    <xf numFmtId="0" fontId="14" fillId="3" borderId="2" xfId="0" applyFont="1" applyFill="1" applyBorder="1" applyAlignment="1">
      <alignment horizontal="center" vertical="center"/>
    </xf>
    <xf numFmtId="0" fontId="14" fillId="3" borderId="5" xfId="0" applyFont="1" applyFill="1" applyBorder="1" applyAlignment="1">
      <alignment horizontal="center" vertical="center"/>
    </xf>
    <xf numFmtId="0" fontId="14" fillId="3" borderId="4" xfId="0" applyFont="1" applyFill="1" applyBorder="1" applyAlignment="1">
      <alignment horizontal="center" vertical="center"/>
    </xf>
    <xf numFmtId="4" fontId="18" fillId="3" borderId="7" xfId="0" applyNumberFormat="1" applyFont="1" applyFill="1" applyBorder="1" applyAlignment="1">
      <alignment horizontal="center" vertical="center" wrapText="1"/>
    </xf>
    <xf numFmtId="4" fontId="18" fillId="3" borderId="8" xfId="0" applyNumberFormat="1" applyFont="1" applyFill="1" applyBorder="1" applyAlignment="1">
      <alignment horizontal="center" vertical="center" wrapText="1"/>
    </xf>
    <xf numFmtId="4" fontId="18" fillId="3" borderId="9" xfId="0" applyNumberFormat="1" applyFont="1" applyFill="1" applyBorder="1" applyAlignment="1">
      <alignment horizontal="center" vertical="center" wrapText="1"/>
    </xf>
    <xf numFmtId="4" fontId="18" fillId="3" borderId="10" xfId="0" applyNumberFormat="1" applyFont="1" applyFill="1" applyBorder="1" applyAlignment="1">
      <alignment horizontal="center" vertical="center" wrapText="1"/>
    </xf>
    <xf numFmtId="2" fontId="10" fillId="3" borderId="2" xfId="0" applyNumberFormat="1" applyFont="1" applyFill="1" applyBorder="1" applyAlignment="1">
      <alignment horizontal="center" vertical="center"/>
    </xf>
    <xf numFmtId="2" fontId="10" fillId="3" borderId="4" xfId="0" applyNumberFormat="1" applyFont="1" applyFill="1" applyBorder="1" applyAlignment="1">
      <alignment horizontal="center" vertical="center"/>
    </xf>
    <xf numFmtId="0" fontId="44" fillId="3" borderId="1" xfId="0" applyFont="1" applyFill="1" applyBorder="1" applyAlignment="1">
      <alignment horizontal="center" vertical="center" wrapText="1"/>
    </xf>
    <xf numFmtId="0" fontId="15" fillId="2" borderId="11" xfId="0" applyFont="1" applyFill="1" applyBorder="1" applyAlignment="1">
      <alignment horizontal="center" vertical="center" wrapText="1"/>
    </xf>
    <xf numFmtId="0" fontId="15" fillId="2" borderId="12" xfId="0" applyFont="1" applyFill="1" applyBorder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 wrapText="1"/>
    </xf>
    <xf numFmtId="4" fontId="13" fillId="3" borderId="0" xfId="0" applyNumberFormat="1" applyFont="1" applyFill="1" applyAlignment="1">
      <alignment horizontal="center"/>
    </xf>
    <xf numFmtId="4" fontId="10" fillId="3" borderId="0" xfId="0" applyNumberFormat="1" applyFont="1" applyFill="1" applyBorder="1" applyAlignment="1">
      <alignment horizontal="center"/>
    </xf>
  </cellXfs>
  <cellStyles count="122">
    <cellStyle name="20% - Акцент1 2" xfId="16"/>
    <cellStyle name="20% - Акцент1 3" xfId="72"/>
    <cellStyle name="20% - Акцент2 2" xfId="17"/>
    <cellStyle name="20% - Акцент2 3" xfId="73"/>
    <cellStyle name="20% - Акцент3 2" xfId="18"/>
    <cellStyle name="20% - Акцент3 3" xfId="74"/>
    <cellStyle name="20% - Акцент4 2" xfId="19"/>
    <cellStyle name="20% - Акцент4 3" xfId="75"/>
    <cellStyle name="20% - Акцент5 2" xfId="20"/>
    <cellStyle name="20% - Акцент5 3" xfId="76"/>
    <cellStyle name="20% - Акцент6 2" xfId="21"/>
    <cellStyle name="20% - Акцент6 3" xfId="77"/>
    <cellStyle name="40% - Акцент1 2" xfId="22"/>
    <cellStyle name="40% - Акцент1 3" xfId="78"/>
    <cellStyle name="40% - Акцент2 2" xfId="23"/>
    <cellStyle name="40% - Акцент2 3" xfId="79"/>
    <cellStyle name="40% - Акцент3 2" xfId="24"/>
    <cellStyle name="40% - Акцент3 3" xfId="80"/>
    <cellStyle name="40% - Акцент4 2" xfId="25"/>
    <cellStyle name="40% - Акцент4 3" xfId="81"/>
    <cellStyle name="40% - Акцент5 2" xfId="26"/>
    <cellStyle name="40% - Акцент5 3" xfId="82"/>
    <cellStyle name="40% - Акцент6 2" xfId="27"/>
    <cellStyle name="40% - Акцент6 3" xfId="83"/>
    <cellStyle name="60% - Акцент1 2" xfId="28"/>
    <cellStyle name="60% - Акцент1 3" xfId="84"/>
    <cellStyle name="60% - Акцент2 2" xfId="29"/>
    <cellStyle name="60% - Акцент2 3" xfId="85"/>
    <cellStyle name="60% - Акцент3 2" xfId="30"/>
    <cellStyle name="60% - Акцент3 3" xfId="86"/>
    <cellStyle name="60% - Акцент4 2" xfId="31"/>
    <cellStyle name="60% - Акцент4 3" xfId="87"/>
    <cellStyle name="60% - Акцент5 2" xfId="32"/>
    <cellStyle name="60% - Акцент5 3" xfId="88"/>
    <cellStyle name="60% - Акцент6 2" xfId="33"/>
    <cellStyle name="60% - Акцент6 3" xfId="89"/>
    <cellStyle name="Акцент1 2" xfId="34"/>
    <cellStyle name="Акцент1 3" xfId="90"/>
    <cellStyle name="Акцент2 2" xfId="35"/>
    <cellStyle name="Акцент2 3" xfId="91"/>
    <cellStyle name="Акцент3 2" xfId="36"/>
    <cellStyle name="Акцент3 3" xfId="92"/>
    <cellStyle name="Акцент4 2" xfId="37"/>
    <cellStyle name="Акцент4 3" xfId="93"/>
    <cellStyle name="Акцент5 2" xfId="38"/>
    <cellStyle name="Акцент5 3" xfId="94"/>
    <cellStyle name="Акцент6 2" xfId="39"/>
    <cellStyle name="Акцент6 3" xfId="95"/>
    <cellStyle name="Ввод  2" xfId="40"/>
    <cellStyle name="Ввод  3" xfId="96"/>
    <cellStyle name="Вывод 2" xfId="41"/>
    <cellStyle name="Вывод 3" xfId="97"/>
    <cellStyle name="Вычисление 2" xfId="42"/>
    <cellStyle name="Вычисление 3" xfId="98"/>
    <cellStyle name="Гиперссылка 2" xfId="99"/>
    <cellStyle name="Заголовок 1 2" xfId="43"/>
    <cellStyle name="Заголовок 1 3" xfId="100"/>
    <cellStyle name="Заголовок 2 2" xfId="44"/>
    <cellStyle name="Заголовок 2 3" xfId="101"/>
    <cellStyle name="Заголовок 3 2" xfId="45"/>
    <cellStyle name="Заголовок 3 3" xfId="102"/>
    <cellStyle name="Заголовок 4 2" xfId="46"/>
    <cellStyle name="Заголовок 4 3" xfId="103"/>
    <cellStyle name="Итог 2" xfId="47"/>
    <cellStyle name="Итог 3" xfId="104"/>
    <cellStyle name="Контрольная ячейка 2" xfId="48"/>
    <cellStyle name="Контрольная ячейка 3" xfId="105"/>
    <cellStyle name="Название" xfId="14" builtinId="15" customBuiltin="1"/>
    <cellStyle name="Название 2" xfId="106"/>
    <cellStyle name="Нейтральный 2" xfId="49"/>
    <cellStyle name="Нейтральный 3" xfId="107"/>
    <cellStyle name="Обычный" xfId="0" builtinId="0"/>
    <cellStyle name="Обычный 15 2 2" xfId="56"/>
    <cellStyle name="Обычный 2" xfId="1"/>
    <cellStyle name="Обычный 2 2" xfId="4"/>
    <cellStyle name="Обычный 2 2 2" xfId="68"/>
    <cellStyle name="Обычный 2 3" xfId="3"/>
    <cellStyle name="Обычный 2 3 2" xfId="59"/>
    <cellStyle name="Обычный 2 3 3" xfId="55"/>
    <cellStyle name="Обычный 2 3 3 2" xfId="120"/>
    <cellStyle name="Обычный 2 3 4" xfId="60"/>
    <cellStyle name="Обычный 2 3 4 2" xfId="67"/>
    <cellStyle name="Обычный 2 3 5" xfId="61"/>
    <cellStyle name="Обычный 2 3 5 2" xfId="121"/>
    <cellStyle name="Обычный 2 3 6" xfId="62"/>
    <cellStyle name="Обычный 2 3 6 2" xfId="119"/>
    <cellStyle name="Обычный 2 3 7" xfId="64"/>
    <cellStyle name="Обычный 2 3 7 2" xfId="118"/>
    <cellStyle name="Обычный 3" xfId="5"/>
    <cellStyle name="Обычный 3 2" xfId="117"/>
    <cellStyle name="Обычный 3 3" xfId="116"/>
    <cellStyle name="Обычный 3 6 2" xfId="57"/>
    <cellStyle name="Обычный 4" xfId="6"/>
    <cellStyle name="Обычный 4 2" xfId="7"/>
    <cellStyle name="Обычный 4 2 2" xfId="66"/>
    <cellStyle name="Обычный 4 3" xfId="69"/>
    <cellStyle name="Обычный 4 4" xfId="70"/>
    <cellStyle name="Обычный 4 5" xfId="65"/>
    <cellStyle name="Обычный 5" xfId="8"/>
    <cellStyle name="Обычный 5 2" xfId="9"/>
    <cellStyle name="Обычный 5 3" xfId="71"/>
    <cellStyle name="Обычный 6" xfId="10"/>
    <cellStyle name="Обычный 6 2" xfId="11"/>
    <cellStyle name="Обычный 7" xfId="12"/>
    <cellStyle name="Обычный 7 2" xfId="13"/>
    <cellStyle name="Обычный 8" xfId="2"/>
    <cellStyle name="Обычный 9" xfId="58"/>
    <cellStyle name="Обычный 9 2" xfId="63"/>
    <cellStyle name="Плохой 2" xfId="50"/>
    <cellStyle name="Плохой 3" xfId="108"/>
    <cellStyle name="Пояснение 2" xfId="51"/>
    <cellStyle name="Пояснение 3" xfId="109"/>
    <cellStyle name="Примечание 2" xfId="15"/>
    <cellStyle name="Примечание 2 2" xfId="110"/>
    <cellStyle name="Связанная ячейка 2" xfId="52"/>
    <cellStyle name="Связанная ячейка 3" xfId="111"/>
    <cellStyle name="Текст предупреждения 2" xfId="53"/>
    <cellStyle name="Текст предупреждения 3" xfId="112"/>
    <cellStyle name="Тысячи [0]_sl100" xfId="113"/>
    <cellStyle name="Тысячи_sl100" xfId="114"/>
    <cellStyle name="Хороший 2" xfId="54"/>
    <cellStyle name="Хороший 3" xfId="1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boss/Downloads/&#1040;&#1091;&#1082;&#1094;&#1080;&#1086;&#1085;%20%202%20(2019)/&#1040;&#1091;&#1082;&#1094;&#1080;&#1086;&#1085;%20%202%20(2019)/&#1057;&#1083;&#1080;&#1103;&#1085;&#1080;&#1077;%20%20&#1076;&#1086;&#1075;&#1086;&#1074;&#1086;&#1088;&#1086;&#1074;/&#1051;&#1072;&#1080;&#1096;&#1077;&#1074;&#1086;%20&#1072;&#1091;&#1082;&#1094;&#1080;&#1086;&#1085;/&#1056;&#1040;&#1057;&#1063;&#1045;&#1058;%20&#1085;&#1072;&#1095;&#1072;&#1083;&#1100;&#1085;&#1086;&#1081;%20&#1094;&#1077;&#1085;&#1099;%20&#1051;&#1086;&#1090;&#1086;&#107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У"/>
      <sheetName val="Аренда"/>
      <sheetName val="Аукцион"/>
      <sheetName val="СН"/>
      <sheetName val="Т.Опис"/>
      <sheetName val="Итоги"/>
      <sheetName val="3 ЛХ"/>
      <sheetName val="9 ОИП"/>
      <sheetName val="12 ОИП"/>
      <sheetName val="Акт осмотра"/>
      <sheetName val="Список"/>
      <sheetName val="Список2"/>
      <sheetName val="Карта партнера"/>
      <sheetName val="Список3"/>
      <sheetName val="Список СН"/>
      <sheetName val="Лист4"/>
    </sheetNames>
    <sheetDataSet>
      <sheetData sheetId="0">
        <row r="1">
          <cell r="K1" t="str">
            <v>обновлять до 10 числа</v>
          </cell>
        </row>
        <row r="2">
          <cell r="K2">
            <v>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tabColor rgb="FF92D050"/>
  </sheetPr>
  <dimension ref="A2:I252"/>
  <sheetViews>
    <sheetView tabSelected="1" topLeftCell="A209" zoomScale="115" zoomScaleNormal="115" zoomScaleSheetLayoutView="55" zoomScalePageLayoutView="40" workbookViewId="0">
      <selection activeCell="F230" sqref="F230"/>
    </sheetView>
  </sheetViews>
  <sheetFormatPr defaultRowHeight="23.1" customHeight="1" x14ac:dyDescent="0.2"/>
  <cols>
    <col min="1" max="1" width="8.85546875" style="35"/>
    <col min="2" max="2" width="37.28515625" style="35" customWidth="1"/>
    <col min="3" max="3" width="64.5703125" style="35" customWidth="1"/>
    <col min="4" max="4" width="27.85546875" style="35" customWidth="1"/>
    <col min="5" max="5" width="19.7109375" style="35" customWidth="1"/>
    <col min="6" max="6" width="8.85546875" style="35"/>
    <col min="7" max="7" width="18" style="35" customWidth="1"/>
    <col min="8" max="16384" width="9.140625" style="34"/>
  </cols>
  <sheetData>
    <row r="2" spans="2:7" ht="54.95" customHeight="1" x14ac:dyDescent="0.8">
      <c r="B2" s="44" t="s">
        <v>55</v>
      </c>
      <c r="C2" s="44"/>
      <c r="D2" s="44"/>
      <c r="E2" s="44"/>
      <c r="F2" s="44"/>
      <c r="G2" s="44"/>
    </row>
    <row r="3" spans="2:7" ht="45.95" customHeight="1" x14ac:dyDescent="0.2">
      <c r="B3" s="45" t="s">
        <v>43</v>
      </c>
      <c r="C3" s="45"/>
      <c r="D3" s="45"/>
      <c r="E3" s="45"/>
      <c r="F3" s="45"/>
      <c r="G3" s="45"/>
    </row>
    <row r="4" spans="2:7" ht="30" customHeight="1" x14ac:dyDescent="0.2">
      <c r="B4" s="2"/>
      <c r="C4" s="10" t="s">
        <v>14</v>
      </c>
      <c r="D4" s="11"/>
      <c r="E4" s="2"/>
      <c r="F4" s="2"/>
      <c r="G4" s="1"/>
    </row>
    <row r="5" spans="2:7" ht="23.1" customHeight="1" x14ac:dyDescent="0.2">
      <c r="B5" s="3"/>
      <c r="C5" s="46" t="s">
        <v>15</v>
      </c>
      <c r="D5" s="56" t="s">
        <v>42</v>
      </c>
      <c r="E5" s="57"/>
      <c r="F5" s="57"/>
      <c r="G5" s="58"/>
    </row>
    <row r="6" spans="2:7" ht="23.1" customHeight="1" x14ac:dyDescent="0.2">
      <c r="B6" s="3"/>
      <c r="C6" s="47"/>
      <c r="D6" s="56" t="s">
        <v>44</v>
      </c>
      <c r="E6" s="57"/>
      <c r="F6" s="57"/>
      <c r="G6" s="58"/>
    </row>
    <row r="7" spans="2:7" ht="23.1" customHeight="1" x14ac:dyDescent="0.2">
      <c r="B7" s="3"/>
      <c r="C7" s="48"/>
      <c r="D7" s="56" t="s">
        <v>48</v>
      </c>
      <c r="E7" s="57"/>
      <c r="F7" s="57"/>
      <c r="G7" s="58"/>
    </row>
    <row r="8" spans="2:7" ht="23.1" customHeight="1" x14ac:dyDescent="0.2">
      <c r="B8" s="2"/>
      <c r="C8" s="12" t="s">
        <v>16</v>
      </c>
      <c r="D8" s="4">
        <v>6</v>
      </c>
      <c r="E8" s="13"/>
      <c r="F8" s="3"/>
      <c r="G8" s="1"/>
    </row>
    <row r="9" spans="2:7" ht="23.1" customHeight="1" x14ac:dyDescent="0.2">
      <c r="B9" s="2"/>
      <c r="C9" s="14" t="s">
        <v>17</v>
      </c>
      <c r="D9" s="31">
        <v>1373</v>
      </c>
      <c r="E9" s="49" t="s">
        <v>18</v>
      </c>
      <c r="F9" s="50"/>
      <c r="G9" s="53">
        <f>D10/D9</f>
        <v>41.408958485069192</v>
      </c>
    </row>
    <row r="10" spans="2:7" ht="23.1" customHeight="1" x14ac:dyDescent="0.2">
      <c r="B10" s="2"/>
      <c r="C10" s="14" t="s">
        <v>19</v>
      </c>
      <c r="D10" s="5">
        <v>56854.5</v>
      </c>
      <c r="E10" s="51"/>
      <c r="F10" s="52"/>
      <c r="G10" s="54"/>
    </row>
    <row r="11" spans="2:7" ht="23.1" customHeight="1" x14ac:dyDescent="0.2">
      <c r="B11" s="2"/>
      <c r="C11" s="15"/>
      <c r="D11" s="6"/>
      <c r="E11" s="16"/>
      <c r="F11" s="2"/>
      <c r="G11" s="1"/>
    </row>
    <row r="12" spans="2:7" ht="23.1" customHeight="1" x14ac:dyDescent="0.2">
      <c r="B12" s="2"/>
      <c r="C12" s="28" t="s">
        <v>20</v>
      </c>
      <c r="D12" s="30" t="s">
        <v>2</v>
      </c>
      <c r="E12" s="2"/>
      <c r="F12" s="2"/>
      <c r="G12" s="1"/>
    </row>
    <row r="13" spans="2:7" ht="23.1" customHeight="1" x14ac:dyDescent="0.2">
      <c r="B13" s="2"/>
      <c r="C13" s="28" t="s">
        <v>21</v>
      </c>
      <c r="D13" s="30">
        <v>45</v>
      </c>
      <c r="E13" s="2"/>
      <c r="F13" s="2"/>
      <c r="G13" s="1"/>
    </row>
    <row r="14" spans="2:7" ht="23.1" customHeight="1" x14ac:dyDescent="0.2">
      <c r="B14" s="2"/>
      <c r="C14" s="28" t="s">
        <v>22</v>
      </c>
      <c r="D14" s="29" t="s">
        <v>23</v>
      </c>
      <c r="E14" s="2"/>
      <c r="F14" s="2"/>
      <c r="G14" s="1"/>
    </row>
    <row r="15" spans="2:7" ht="23.1" customHeight="1" x14ac:dyDescent="0.2">
      <c r="B15" s="2"/>
      <c r="C15" s="2"/>
      <c r="D15" s="2"/>
      <c r="E15" s="2"/>
      <c r="F15" s="2"/>
      <c r="G15" s="1"/>
    </row>
    <row r="16" spans="2:7" ht="50.1" customHeight="1" x14ac:dyDescent="0.2">
      <c r="B16" s="43" t="s">
        <v>8</v>
      </c>
      <c r="C16" s="43"/>
      <c r="D16" s="36" t="s">
        <v>24</v>
      </c>
      <c r="E16" s="55" t="s">
        <v>25</v>
      </c>
      <c r="F16" s="55"/>
      <c r="G16" s="36" t="s">
        <v>26</v>
      </c>
    </row>
    <row r="17" spans="2:7" ht="23.1" customHeight="1" x14ac:dyDescent="0.2">
      <c r="B17" s="41" t="s">
        <v>27</v>
      </c>
      <c r="C17" s="41"/>
      <c r="D17" s="32">
        <v>52.74</v>
      </c>
      <c r="E17" s="32">
        <v>6</v>
      </c>
      <c r="F17" s="27" t="s">
        <v>7</v>
      </c>
      <c r="G17" s="37">
        <f t="shared" ref="G17:G24" si="0">D17*E17</f>
        <v>316.44</v>
      </c>
    </row>
    <row r="18" spans="2:7" ht="23.1" customHeight="1" x14ac:dyDescent="0.2">
      <c r="B18" s="41" t="s">
        <v>28</v>
      </c>
      <c r="C18" s="41"/>
      <c r="D18" s="32">
        <v>189.45</v>
      </c>
      <c r="E18" s="32">
        <v>1.46</v>
      </c>
      <c r="F18" s="27" t="s">
        <v>9</v>
      </c>
      <c r="G18" s="37">
        <f t="shared" si="0"/>
        <v>276.59699999999998</v>
      </c>
    </row>
    <row r="19" spans="2:7" ht="23.1" customHeight="1" x14ac:dyDescent="0.2">
      <c r="B19" s="41" t="s">
        <v>29</v>
      </c>
      <c r="C19" s="41"/>
      <c r="D19" s="32">
        <v>762.99</v>
      </c>
      <c r="E19" s="32">
        <v>1.46</v>
      </c>
      <c r="F19" s="27" t="s">
        <v>9</v>
      </c>
      <c r="G19" s="37">
        <f t="shared" si="0"/>
        <v>1113.9654</v>
      </c>
    </row>
    <row r="20" spans="2:7" ht="23.1" customHeight="1" x14ac:dyDescent="0.2">
      <c r="B20" s="41" t="s">
        <v>10</v>
      </c>
      <c r="C20" s="41"/>
      <c r="D20" s="32">
        <v>1409.04</v>
      </c>
      <c r="E20" s="32"/>
      <c r="F20" s="27" t="s">
        <v>7</v>
      </c>
      <c r="G20" s="37">
        <f t="shared" si="0"/>
        <v>0</v>
      </c>
    </row>
    <row r="21" spans="2:7" ht="45.95" customHeight="1" x14ac:dyDescent="0.2">
      <c r="B21" s="41" t="s">
        <v>30</v>
      </c>
      <c r="C21" s="41"/>
      <c r="D21" s="32">
        <v>5358.15</v>
      </c>
      <c r="E21" s="32">
        <v>6</v>
      </c>
      <c r="F21" s="27" t="s">
        <v>7</v>
      </c>
      <c r="G21" s="37">
        <f t="shared" si="0"/>
        <v>32148.899999999998</v>
      </c>
    </row>
    <row r="22" spans="2:7" ht="23.1" customHeight="1" x14ac:dyDescent="0.2">
      <c r="B22" s="41" t="s">
        <v>31</v>
      </c>
      <c r="C22" s="41"/>
      <c r="D22" s="32">
        <v>246.53</v>
      </c>
      <c r="E22" s="32"/>
      <c r="F22" s="27" t="s">
        <v>7</v>
      </c>
      <c r="G22" s="37">
        <f t="shared" si="0"/>
        <v>0</v>
      </c>
    </row>
    <row r="23" spans="2:7" ht="23.1" customHeight="1" x14ac:dyDescent="0.2">
      <c r="B23" s="41" t="s">
        <v>11</v>
      </c>
      <c r="C23" s="41"/>
      <c r="D23" s="32">
        <v>4374.5</v>
      </c>
      <c r="E23" s="32">
        <v>6</v>
      </c>
      <c r="F23" s="27" t="s">
        <v>7</v>
      </c>
      <c r="G23" s="37">
        <f t="shared" si="0"/>
        <v>26247</v>
      </c>
    </row>
    <row r="24" spans="2:7" ht="23.1" customHeight="1" x14ac:dyDescent="0.2">
      <c r="B24" s="41" t="s">
        <v>32</v>
      </c>
      <c r="C24" s="41"/>
      <c r="D24" s="32">
        <v>1282.45</v>
      </c>
      <c r="E24" s="32">
        <v>6</v>
      </c>
      <c r="F24" s="27" t="s">
        <v>7</v>
      </c>
      <c r="G24" s="37">
        <f t="shared" si="0"/>
        <v>7694.7000000000007</v>
      </c>
    </row>
    <row r="25" spans="2:7" ht="23.1" customHeight="1" x14ac:dyDescent="0.2">
      <c r="B25" s="41" t="s">
        <v>13</v>
      </c>
      <c r="C25" s="41"/>
      <c r="D25" s="32">
        <v>1000.47</v>
      </c>
      <c r="E25" s="32">
        <v>6</v>
      </c>
      <c r="F25" s="27" t="s">
        <v>7</v>
      </c>
      <c r="G25" s="37">
        <f>D25*E25</f>
        <v>6002.82</v>
      </c>
    </row>
    <row r="26" spans="2:7" ht="23.1" customHeight="1" x14ac:dyDescent="0.2">
      <c r="B26" s="41" t="s">
        <v>12</v>
      </c>
      <c r="C26" s="41"/>
      <c r="D26" s="32">
        <v>718.61</v>
      </c>
      <c r="E26" s="32">
        <v>60</v>
      </c>
      <c r="F26" s="27" t="s">
        <v>7</v>
      </c>
      <c r="G26" s="37">
        <f>D26*E26</f>
        <v>43116.6</v>
      </c>
    </row>
    <row r="27" spans="2:7" ht="23.1" customHeight="1" x14ac:dyDescent="0.2">
      <c r="B27" s="2"/>
      <c r="C27" s="17"/>
      <c r="D27" s="17"/>
      <c r="E27" s="7"/>
      <c r="F27" s="7"/>
      <c r="G27" s="1"/>
    </row>
    <row r="28" spans="2:7" ht="23.1" customHeight="1" x14ac:dyDescent="0.2">
      <c r="B28" s="2"/>
      <c r="C28" s="10" t="s">
        <v>33</v>
      </c>
      <c r="D28" s="11"/>
      <c r="E28" s="2"/>
      <c r="F28" s="2"/>
      <c r="G28" s="1"/>
    </row>
    <row r="29" spans="2:7" ht="23.1" customHeight="1" x14ac:dyDescent="0.2">
      <c r="B29" s="2"/>
      <c r="C29" s="42" t="s">
        <v>34</v>
      </c>
      <c r="D29" s="33" t="s">
        <v>35</v>
      </c>
      <c r="E29" s="18">
        <f>IF(G17&gt;0,ROUND((G17+D10)/D10,2),0)</f>
        <v>1.01</v>
      </c>
      <c r="F29" s="18"/>
      <c r="G29" s="3"/>
    </row>
    <row r="30" spans="2:7" ht="23.1" customHeight="1" x14ac:dyDescent="0.2">
      <c r="B30" s="2"/>
      <c r="C30" s="42"/>
      <c r="D30" s="33" t="s">
        <v>36</v>
      </c>
      <c r="E30" s="18">
        <f>IF(SUM(G18:G19)&gt;0,ROUND((G18+G19+D10)/D10,2),0)</f>
        <v>1.02</v>
      </c>
      <c r="F30" s="18"/>
      <c r="G30" s="8"/>
    </row>
    <row r="31" spans="2:7" ht="23.1" customHeight="1" x14ac:dyDescent="0.2">
      <c r="B31" s="2"/>
      <c r="C31" s="42"/>
      <c r="D31" s="33" t="s">
        <v>37</v>
      </c>
      <c r="E31" s="18">
        <f>IF(G20&gt;0,ROUND((G20+D10)/D10,2),0)</f>
        <v>0</v>
      </c>
      <c r="F31" s="3"/>
      <c r="G31" s="8"/>
    </row>
    <row r="32" spans="2:7" ht="23.1" customHeight="1" x14ac:dyDescent="0.2">
      <c r="B32" s="2"/>
      <c r="C32" s="42"/>
      <c r="D32" s="19" t="s">
        <v>38</v>
      </c>
      <c r="E32" s="20">
        <f>IF(SUM(G21:G26)&gt;0,ROUND((SUM(G21:G26)+D10)/D10,2),0)</f>
        <v>3.03</v>
      </c>
      <c r="F32" s="3"/>
      <c r="G32" s="8"/>
    </row>
    <row r="33" spans="2:7" ht="23.1" customHeight="1" x14ac:dyDescent="0.2">
      <c r="B33" s="2"/>
      <c r="C33" s="2"/>
      <c r="D33" s="21" t="s">
        <v>39</v>
      </c>
      <c r="E33" s="22">
        <f>SUM(E29:E32)-IF(VALUE(COUNTIF(E29:E32,"&gt;0"))=4,3,0)-IF(VALUE(COUNTIF(E29:E32,"&gt;0"))=3,2,0)-IF(VALUE(COUNTIF(E29:E32,"&gt;0"))=2,1,0)</f>
        <v>3.0600000000000005</v>
      </c>
      <c r="F33" s="23"/>
      <c r="G33" s="1"/>
    </row>
    <row r="34" spans="2:7" ht="23.1" customHeight="1" x14ac:dyDescent="0.2">
      <c r="B34" s="2"/>
      <c r="C34" s="2"/>
      <c r="D34" s="2"/>
      <c r="E34" s="24"/>
      <c r="F34" s="2"/>
      <c r="G34" s="1"/>
    </row>
    <row r="35" spans="2:7" ht="23.1" customHeight="1" x14ac:dyDescent="0.35">
      <c r="B35" s="9"/>
      <c r="C35" s="25" t="s">
        <v>40</v>
      </c>
      <c r="D35" s="59">
        <f>E33*D10</f>
        <v>173974.77000000002</v>
      </c>
      <c r="E35" s="59"/>
      <c r="F35" s="2"/>
      <c r="G35" s="1"/>
    </row>
    <row r="36" spans="2:7" ht="23.1" customHeight="1" x14ac:dyDescent="0.3">
      <c r="B36" s="2"/>
      <c r="C36" s="26" t="s">
        <v>41</v>
      </c>
      <c r="D36" s="60">
        <f>D35/D9</f>
        <v>126.71141296431173</v>
      </c>
      <c r="E36" s="60"/>
      <c r="F36" s="2"/>
      <c r="G36" s="2"/>
    </row>
    <row r="38" spans="2:7" ht="54.95" customHeight="1" x14ac:dyDescent="0.8">
      <c r="B38" s="44" t="s">
        <v>56</v>
      </c>
      <c r="C38" s="44"/>
      <c r="D38" s="44"/>
      <c r="E38" s="44"/>
      <c r="F38" s="44"/>
      <c r="G38" s="44"/>
    </row>
    <row r="39" spans="2:7" ht="45.95" customHeight="1" x14ac:dyDescent="0.2">
      <c r="B39" s="45" t="s">
        <v>43</v>
      </c>
      <c r="C39" s="45"/>
      <c r="D39" s="45"/>
      <c r="E39" s="45"/>
      <c r="F39" s="45"/>
      <c r="G39" s="45"/>
    </row>
    <row r="40" spans="2:7" ht="30" customHeight="1" x14ac:dyDescent="0.2">
      <c r="B40" s="2"/>
      <c r="C40" s="10" t="s">
        <v>14</v>
      </c>
      <c r="D40" s="11"/>
      <c r="E40" s="2"/>
      <c r="F40" s="2"/>
      <c r="G40" s="1"/>
    </row>
    <row r="41" spans="2:7" ht="23.1" customHeight="1" x14ac:dyDescent="0.2">
      <c r="B41" s="3"/>
      <c r="C41" s="46" t="s">
        <v>15</v>
      </c>
      <c r="D41" s="56" t="s">
        <v>42</v>
      </c>
      <c r="E41" s="57"/>
      <c r="F41" s="57"/>
      <c r="G41" s="58"/>
    </row>
    <row r="42" spans="2:7" ht="23.1" customHeight="1" x14ac:dyDescent="0.2">
      <c r="B42" s="3"/>
      <c r="C42" s="47"/>
      <c r="D42" s="56" t="s">
        <v>44</v>
      </c>
      <c r="E42" s="57"/>
      <c r="F42" s="57"/>
      <c r="G42" s="58"/>
    </row>
    <row r="43" spans="2:7" ht="23.1" customHeight="1" x14ac:dyDescent="0.2">
      <c r="B43" s="3"/>
      <c r="C43" s="48"/>
      <c r="D43" s="56" t="s">
        <v>49</v>
      </c>
      <c r="E43" s="57"/>
      <c r="F43" s="57"/>
      <c r="G43" s="58"/>
    </row>
    <row r="44" spans="2:7" ht="23.1" customHeight="1" x14ac:dyDescent="0.2">
      <c r="B44" s="2"/>
      <c r="C44" s="12" t="s">
        <v>16</v>
      </c>
      <c r="D44" s="4">
        <v>7.6</v>
      </c>
      <c r="E44" s="13"/>
      <c r="F44" s="3"/>
      <c r="G44" s="1"/>
    </row>
    <row r="45" spans="2:7" ht="23.1" customHeight="1" x14ac:dyDescent="0.2">
      <c r="B45" s="2"/>
      <c r="C45" s="14" t="s">
        <v>17</v>
      </c>
      <c r="D45" s="31">
        <v>1182</v>
      </c>
      <c r="E45" s="49" t="s">
        <v>18</v>
      </c>
      <c r="F45" s="50"/>
      <c r="G45" s="53">
        <f>D46/D45</f>
        <v>43.137901861252118</v>
      </c>
    </row>
    <row r="46" spans="2:7" ht="23.1" customHeight="1" x14ac:dyDescent="0.2">
      <c r="B46" s="2"/>
      <c r="C46" s="14" t="s">
        <v>19</v>
      </c>
      <c r="D46" s="5">
        <v>50989</v>
      </c>
      <c r="E46" s="51"/>
      <c r="F46" s="52"/>
      <c r="G46" s="54"/>
    </row>
    <row r="47" spans="2:7" ht="23.1" customHeight="1" x14ac:dyDescent="0.2">
      <c r="B47" s="2"/>
      <c r="C47" s="15"/>
      <c r="D47" s="6"/>
      <c r="E47" s="16"/>
      <c r="F47" s="2"/>
      <c r="G47" s="1"/>
    </row>
    <row r="48" spans="2:7" ht="23.1" customHeight="1" x14ac:dyDescent="0.2">
      <c r="B48" s="2"/>
      <c r="C48" s="28" t="s">
        <v>20</v>
      </c>
      <c r="D48" s="30" t="s">
        <v>3</v>
      </c>
      <c r="E48" s="2"/>
      <c r="F48" s="2"/>
      <c r="G48" s="1"/>
    </row>
    <row r="49" spans="2:7" ht="23.1" customHeight="1" x14ac:dyDescent="0.2">
      <c r="B49" s="2"/>
      <c r="C49" s="28" t="s">
        <v>21</v>
      </c>
      <c r="D49" s="30">
        <v>45</v>
      </c>
      <c r="E49" s="2"/>
      <c r="F49" s="2"/>
      <c r="G49" s="1"/>
    </row>
    <row r="50" spans="2:7" ht="23.1" customHeight="1" x14ac:dyDescent="0.2">
      <c r="B50" s="2"/>
      <c r="C50" s="28" t="s">
        <v>22</v>
      </c>
      <c r="D50" s="29" t="s">
        <v>23</v>
      </c>
      <c r="E50" s="2"/>
      <c r="F50" s="2"/>
      <c r="G50" s="1"/>
    </row>
    <row r="51" spans="2:7" ht="23.1" customHeight="1" x14ac:dyDescent="0.2">
      <c r="B51" s="2"/>
      <c r="C51" s="2"/>
      <c r="D51" s="2"/>
      <c r="E51" s="2"/>
      <c r="F51" s="2"/>
      <c r="G51" s="1"/>
    </row>
    <row r="52" spans="2:7" ht="50.1" customHeight="1" x14ac:dyDescent="0.2">
      <c r="B52" s="43" t="s">
        <v>8</v>
      </c>
      <c r="C52" s="43"/>
      <c r="D52" s="36" t="s">
        <v>24</v>
      </c>
      <c r="E52" s="55" t="s">
        <v>25</v>
      </c>
      <c r="F52" s="55"/>
      <c r="G52" s="36" t="s">
        <v>26</v>
      </c>
    </row>
    <row r="53" spans="2:7" ht="23.1" customHeight="1" x14ac:dyDescent="0.2">
      <c r="B53" s="41" t="s">
        <v>27</v>
      </c>
      <c r="C53" s="41"/>
      <c r="D53" s="32">
        <v>52.74</v>
      </c>
      <c r="E53" s="32">
        <v>7.6</v>
      </c>
      <c r="F53" s="27" t="s">
        <v>7</v>
      </c>
      <c r="G53" s="37">
        <f t="shared" ref="G53:G60" si="1">D53*E53</f>
        <v>400.82400000000001</v>
      </c>
    </row>
    <row r="54" spans="2:7" ht="23.1" customHeight="1" x14ac:dyDescent="0.2">
      <c r="B54" s="41" t="s">
        <v>28</v>
      </c>
      <c r="C54" s="41"/>
      <c r="D54" s="32">
        <v>189.45</v>
      </c>
      <c r="E54" s="32">
        <v>1.72</v>
      </c>
      <c r="F54" s="27" t="s">
        <v>9</v>
      </c>
      <c r="G54" s="37">
        <f t="shared" si="1"/>
        <v>325.85399999999998</v>
      </c>
    </row>
    <row r="55" spans="2:7" ht="23.1" customHeight="1" x14ac:dyDescent="0.2">
      <c r="B55" s="41" t="s">
        <v>29</v>
      </c>
      <c r="C55" s="41"/>
      <c r="D55" s="32">
        <v>762.99</v>
      </c>
      <c r="E55" s="32">
        <v>1.72</v>
      </c>
      <c r="F55" s="27" t="s">
        <v>9</v>
      </c>
      <c r="G55" s="37">
        <f t="shared" si="1"/>
        <v>1312.3427999999999</v>
      </c>
    </row>
    <row r="56" spans="2:7" ht="23.1" customHeight="1" x14ac:dyDescent="0.2">
      <c r="B56" s="41" t="s">
        <v>10</v>
      </c>
      <c r="C56" s="41"/>
      <c r="D56" s="32">
        <v>1409.04</v>
      </c>
      <c r="E56" s="32"/>
      <c r="F56" s="27" t="s">
        <v>7</v>
      </c>
      <c r="G56" s="37">
        <f t="shared" si="1"/>
        <v>0</v>
      </c>
    </row>
    <row r="57" spans="2:7" ht="45.95" customHeight="1" x14ac:dyDescent="0.2">
      <c r="B57" s="41" t="s">
        <v>30</v>
      </c>
      <c r="C57" s="41"/>
      <c r="D57" s="32">
        <v>5358.15</v>
      </c>
      <c r="E57" s="32">
        <v>7.6</v>
      </c>
      <c r="F57" s="27" t="s">
        <v>7</v>
      </c>
      <c r="G57" s="37">
        <f t="shared" si="1"/>
        <v>40721.939999999995</v>
      </c>
    </row>
    <row r="58" spans="2:7" ht="23.1" customHeight="1" x14ac:dyDescent="0.2">
      <c r="B58" s="41" t="s">
        <v>31</v>
      </c>
      <c r="C58" s="41"/>
      <c r="D58" s="32">
        <v>246.53</v>
      </c>
      <c r="E58" s="32"/>
      <c r="F58" s="27" t="s">
        <v>7</v>
      </c>
      <c r="G58" s="37">
        <f t="shared" si="1"/>
        <v>0</v>
      </c>
    </row>
    <row r="59" spans="2:7" ht="23.1" customHeight="1" x14ac:dyDescent="0.2">
      <c r="B59" s="41" t="s">
        <v>11</v>
      </c>
      <c r="C59" s="41"/>
      <c r="D59" s="32">
        <v>4374.5</v>
      </c>
      <c r="E59" s="32">
        <v>7.6</v>
      </c>
      <c r="F59" s="27" t="s">
        <v>7</v>
      </c>
      <c r="G59" s="37">
        <f t="shared" si="1"/>
        <v>33246.199999999997</v>
      </c>
    </row>
    <row r="60" spans="2:7" ht="23.1" customHeight="1" x14ac:dyDescent="0.2">
      <c r="B60" s="41" t="s">
        <v>32</v>
      </c>
      <c r="C60" s="41"/>
      <c r="D60" s="32">
        <v>1282.45</v>
      </c>
      <c r="E60" s="32">
        <v>7.6</v>
      </c>
      <c r="F60" s="27" t="s">
        <v>7</v>
      </c>
      <c r="G60" s="37">
        <f t="shared" si="1"/>
        <v>9746.619999999999</v>
      </c>
    </row>
    <row r="61" spans="2:7" ht="23.1" customHeight="1" x14ac:dyDescent="0.2">
      <c r="B61" s="41" t="s">
        <v>13</v>
      </c>
      <c r="C61" s="41"/>
      <c r="D61" s="32">
        <v>1000.47</v>
      </c>
      <c r="E61" s="32">
        <v>7.6</v>
      </c>
      <c r="F61" s="27" t="s">
        <v>7</v>
      </c>
      <c r="G61" s="37">
        <f>D61*E61</f>
        <v>7603.5720000000001</v>
      </c>
    </row>
    <row r="62" spans="2:7" ht="23.1" customHeight="1" x14ac:dyDescent="0.2">
      <c r="B62" s="41" t="s">
        <v>12</v>
      </c>
      <c r="C62" s="41"/>
      <c r="D62" s="32">
        <v>718.61</v>
      </c>
      <c r="E62" s="32">
        <v>76</v>
      </c>
      <c r="F62" s="27" t="s">
        <v>7</v>
      </c>
      <c r="G62" s="37">
        <f>D62*E62</f>
        <v>54614.36</v>
      </c>
    </row>
    <row r="63" spans="2:7" ht="23.1" customHeight="1" x14ac:dyDescent="0.2">
      <c r="B63" s="2"/>
      <c r="C63" s="17"/>
      <c r="D63" s="17"/>
      <c r="E63" s="7"/>
      <c r="F63" s="7"/>
      <c r="G63" s="1"/>
    </row>
    <row r="64" spans="2:7" ht="23.1" customHeight="1" x14ac:dyDescent="0.2">
      <c r="B64" s="2"/>
      <c r="C64" s="10" t="s">
        <v>33</v>
      </c>
      <c r="D64" s="11"/>
      <c r="E64" s="2"/>
      <c r="F64" s="2"/>
      <c r="G64" s="1"/>
    </row>
    <row r="65" spans="2:7" ht="23.1" customHeight="1" x14ac:dyDescent="0.2">
      <c r="B65" s="2"/>
      <c r="C65" s="42" t="s">
        <v>34</v>
      </c>
      <c r="D65" s="33" t="s">
        <v>35</v>
      </c>
      <c r="E65" s="18">
        <f>IF(G53&gt;0,ROUND((G53+D46)/D46,2),0)</f>
        <v>1.01</v>
      </c>
      <c r="F65" s="18"/>
      <c r="G65" s="3"/>
    </row>
    <row r="66" spans="2:7" ht="23.1" customHeight="1" x14ac:dyDescent="0.2">
      <c r="B66" s="2"/>
      <c r="C66" s="42"/>
      <c r="D66" s="33" t="s">
        <v>36</v>
      </c>
      <c r="E66" s="18">
        <f>IF(SUM(G54:G55)&gt;0,ROUND((G54+G55+D46)/D46,2),0)</f>
        <v>1.03</v>
      </c>
      <c r="F66" s="18"/>
      <c r="G66" s="8"/>
    </row>
    <row r="67" spans="2:7" ht="23.1" customHeight="1" x14ac:dyDescent="0.2">
      <c r="B67" s="2"/>
      <c r="C67" s="42"/>
      <c r="D67" s="33" t="s">
        <v>37</v>
      </c>
      <c r="E67" s="18">
        <f>IF(G56&gt;0,ROUND((G56+D46)/D46,2),0)</f>
        <v>0</v>
      </c>
      <c r="F67" s="3"/>
      <c r="G67" s="8"/>
    </row>
    <row r="68" spans="2:7" ht="23.1" customHeight="1" x14ac:dyDescent="0.2">
      <c r="B68" s="2"/>
      <c r="C68" s="42"/>
      <c r="D68" s="19" t="s">
        <v>38</v>
      </c>
      <c r="E68" s="20">
        <f>IF(SUM(G57:G62)&gt;0,ROUND((SUM(G57:G62)+D46)/D46,2),0)</f>
        <v>3.86</v>
      </c>
      <c r="F68" s="3"/>
      <c r="G68" s="8"/>
    </row>
    <row r="69" spans="2:7" ht="23.1" customHeight="1" x14ac:dyDescent="0.2">
      <c r="B69" s="2"/>
      <c r="C69" s="2"/>
      <c r="D69" s="21" t="s">
        <v>39</v>
      </c>
      <c r="E69" s="22">
        <f>SUM(E65:E68)-IF(VALUE(COUNTIF(E65:E68,"&gt;0"))=4,3,0)-IF(VALUE(COUNTIF(E65:E68,"&gt;0"))=3,2,0)-IF(VALUE(COUNTIF(E65:E68,"&gt;0"))=2,1,0)</f>
        <v>3.9000000000000004</v>
      </c>
      <c r="F69" s="23"/>
      <c r="G69" s="1"/>
    </row>
    <row r="70" spans="2:7" ht="23.1" customHeight="1" x14ac:dyDescent="0.2">
      <c r="B70" s="2"/>
      <c r="C70" s="2"/>
      <c r="D70" s="2"/>
      <c r="E70" s="24"/>
      <c r="F70" s="2"/>
      <c r="G70" s="1"/>
    </row>
    <row r="71" spans="2:7" ht="23.1" customHeight="1" x14ac:dyDescent="0.35">
      <c r="B71" s="9"/>
      <c r="C71" s="25" t="s">
        <v>40</v>
      </c>
      <c r="D71" s="59">
        <f>E69*D46</f>
        <v>198857.1</v>
      </c>
      <c r="E71" s="59"/>
      <c r="F71" s="2"/>
      <c r="G71" s="1"/>
    </row>
    <row r="72" spans="2:7" ht="23.1" customHeight="1" x14ac:dyDescent="0.3">
      <c r="B72" s="2"/>
      <c r="C72" s="26" t="s">
        <v>41</v>
      </c>
      <c r="D72" s="60">
        <f>D71/D45</f>
        <v>168.23781725888324</v>
      </c>
      <c r="E72" s="60"/>
      <c r="F72" s="2"/>
      <c r="G72" s="2"/>
    </row>
    <row r="74" spans="2:7" ht="54.95" customHeight="1" x14ac:dyDescent="0.8">
      <c r="B74" s="44" t="s">
        <v>57</v>
      </c>
      <c r="C74" s="44"/>
      <c r="D74" s="44"/>
      <c r="E74" s="44"/>
      <c r="F74" s="44"/>
      <c r="G74" s="44"/>
    </row>
    <row r="75" spans="2:7" ht="45.95" customHeight="1" x14ac:dyDescent="0.2">
      <c r="B75" s="45" t="s">
        <v>43</v>
      </c>
      <c r="C75" s="45"/>
      <c r="D75" s="45"/>
      <c r="E75" s="45"/>
      <c r="F75" s="45"/>
      <c r="G75" s="45"/>
    </row>
    <row r="76" spans="2:7" ht="30" customHeight="1" x14ac:dyDescent="0.2">
      <c r="B76" s="2"/>
      <c r="C76" s="10" t="s">
        <v>14</v>
      </c>
      <c r="D76" s="11"/>
      <c r="E76" s="2"/>
      <c r="F76" s="2"/>
      <c r="G76" s="1"/>
    </row>
    <row r="77" spans="2:7" ht="23.1" customHeight="1" x14ac:dyDescent="0.2">
      <c r="B77" s="3"/>
      <c r="C77" s="46" t="s">
        <v>15</v>
      </c>
      <c r="D77" s="56" t="s">
        <v>42</v>
      </c>
      <c r="E77" s="57"/>
      <c r="F77" s="57"/>
      <c r="G77" s="58"/>
    </row>
    <row r="78" spans="2:7" ht="23.1" customHeight="1" x14ac:dyDescent="0.2">
      <c r="B78" s="3"/>
      <c r="C78" s="47"/>
      <c r="D78" s="56" t="s">
        <v>44</v>
      </c>
      <c r="E78" s="57"/>
      <c r="F78" s="57"/>
      <c r="G78" s="58"/>
    </row>
    <row r="79" spans="2:7" ht="23.1" customHeight="1" x14ac:dyDescent="0.2">
      <c r="B79" s="3"/>
      <c r="C79" s="48"/>
      <c r="D79" s="56" t="s">
        <v>50</v>
      </c>
      <c r="E79" s="57"/>
      <c r="F79" s="57"/>
      <c r="G79" s="58"/>
    </row>
    <row r="80" spans="2:7" ht="23.1" customHeight="1" x14ac:dyDescent="0.2">
      <c r="B80" s="2"/>
      <c r="C80" s="12" t="s">
        <v>16</v>
      </c>
      <c r="D80" s="4">
        <v>13.7</v>
      </c>
      <c r="E80" s="13"/>
      <c r="F80" s="3"/>
      <c r="G80" s="1"/>
    </row>
    <row r="81" spans="2:7" ht="23.1" customHeight="1" x14ac:dyDescent="0.2">
      <c r="B81" s="2"/>
      <c r="C81" s="14" t="s">
        <v>17</v>
      </c>
      <c r="D81" s="31">
        <v>2486</v>
      </c>
      <c r="E81" s="49" t="s">
        <v>18</v>
      </c>
      <c r="F81" s="50"/>
      <c r="G81" s="53">
        <f>D82/D81</f>
        <v>54.722043443282381</v>
      </c>
    </row>
    <row r="82" spans="2:7" ht="23.1" customHeight="1" x14ac:dyDescent="0.2">
      <c r="B82" s="2"/>
      <c r="C82" s="14" t="s">
        <v>19</v>
      </c>
      <c r="D82" s="5">
        <v>136039</v>
      </c>
      <c r="E82" s="51"/>
      <c r="F82" s="52"/>
      <c r="G82" s="54"/>
    </row>
    <row r="83" spans="2:7" ht="23.1" customHeight="1" x14ac:dyDescent="0.2">
      <c r="B83" s="2"/>
      <c r="C83" s="15"/>
      <c r="D83" s="6"/>
      <c r="E83" s="16"/>
      <c r="F83" s="2"/>
      <c r="G83" s="1"/>
    </row>
    <row r="84" spans="2:7" ht="23.1" customHeight="1" x14ac:dyDescent="0.2">
      <c r="B84" s="2"/>
      <c r="C84" s="28" t="s">
        <v>20</v>
      </c>
      <c r="D84" s="30" t="s">
        <v>4</v>
      </c>
      <c r="E84" s="2"/>
      <c r="F84" s="2"/>
      <c r="G84" s="1"/>
    </row>
    <row r="85" spans="2:7" ht="23.1" customHeight="1" x14ac:dyDescent="0.2">
      <c r="B85" s="2"/>
      <c r="C85" s="28" t="s">
        <v>21</v>
      </c>
      <c r="D85" s="30">
        <v>50</v>
      </c>
      <c r="E85" s="2"/>
      <c r="F85" s="2"/>
      <c r="G85" s="1"/>
    </row>
    <row r="86" spans="2:7" ht="23.1" customHeight="1" x14ac:dyDescent="0.2">
      <c r="B86" s="2"/>
      <c r="C86" s="28" t="s">
        <v>22</v>
      </c>
      <c r="D86" s="29" t="s">
        <v>23</v>
      </c>
      <c r="E86" s="2"/>
      <c r="F86" s="2"/>
      <c r="G86" s="1"/>
    </row>
    <row r="87" spans="2:7" ht="23.1" customHeight="1" x14ac:dyDescent="0.2">
      <c r="B87" s="2"/>
      <c r="C87" s="2"/>
      <c r="D87" s="2"/>
      <c r="E87" s="2"/>
      <c r="F87" s="2"/>
      <c r="G87" s="1"/>
    </row>
    <row r="88" spans="2:7" ht="50.1" customHeight="1" x14ac:dyDescent="0.2">
      <c r="B88" s="43" t="s">
        <v>8</v>
      </c>
      <c r="C88" s="43"/>
      <c r="D88" s="39" t="s">
        <v>24</v>
      </c>
      <c r="E88" s="55" t="s">
        <v>25</v>
      </c>
      <c r="F88" s="55"/>
      <c r="G88" s="39" t="s">
        <v>26</v>
      </c>
    </row>
    <row r="89" spans="2:7" ht="23.1" customHeight="1" x14ac:dyDescent="0.2">
      <c r="B89" s="41" t="s">
        <v>27</v>
      </c>
      <c r="C89" s="41"/>
      <c r="D89" s="32">
        <v>52.74</v>
      </c>
      <c r="E89" s="32">
        <v>13.7</v>
      </c>
      <c r="F89" s="27" t="s">
        <v>7</v>
      </c>
      <c r="G89" s="37">
        <f t="shared" ref="G89:G96" si="2">D89*E89</f>
        <v>722.53800000000001</v>
      </c>
    </row>
    <row r="90" spans="2:7" ht="23.1" customHeight="1" x14ac:dyDescent="0.2">
      <c r="B90" s="41" t="s">
        <v>28</v>
      </c>
      <c r="C90" s="41"/>
      <c r="D90" s="32">
        <v>189.45</v>
      </c>
      <c r="E90" s="32">
        <v>2.12</v>
      </c>
      <c r="F90" s="27" t="s">
        <v>9</v>
      </c>
      <c r="G90" s="37">
        <f t="shared" si="2"/>
        <v>401.63400000000001</v>
      </c>
    </row>
    <row r="91" spans="2:7" ht="23.1" customHeight="1" x14ac:dyDescent="0.2">
      <c r="B91" s="41" t="s">
        <v>29</v>
      </c>
      <c r="C91" s="41"/>
      <c r="D91" s="32">
        <v>762.99</v>
      </c>
      <c r="E91" s="32">
        <v>2.12</v>
      </c>
      <c r="F91" s="27" t="s">
        <v>9</v>
      </c>
      <c r="G91" s="37">
        <f t="shared" si="2"/>
        <v>1617.5388</v>
      </c>
    </row>
    <row r="92" spans="2:7" ht="23.1" customHeight="1" x14ac:dyDescent="0.2">
      <c r="B92" s="41" t="s">
        <v>10</v>
      </c>
      <c r="C92" s="41"/>
      <c r="D92" s="32">
        <v>1409.04</v>
      </c>
      <c r="E92" s="32"/>
      <c r="F92" s="27" t="s">
        <v>7</v>
      </c>
      <c r="G92" s="37">
        <f t="shared" si="2"/>
        <v>0</v>
      </c>
    </row>
    <row r="93" spans="2:7" ht="45.95" customHeight="1" x14ac:dyDescent="0.2">
      <c r="B93" s="41" t="s">
        <v>30</v>
      </c>
      <c r="C93" s="41"/>
      <c r="D93" s="32">
        <v>5358.15</v>
      </c>
      <c r="E93" s="32">
        <v>13.7</v>
      </c>
      <c r="F93" s="27" t="s">
        <v>7</v>
      </c>
      <c r="G93" s="37">
        <f t="shared" si="2"/>
        <v>73406.654999999984</v>
      </c>
    </row>
    <row r="94" spans="2:7" ht="23.1" customHeight="1" x14ac:dyDescent="0.2">
      <c r="B94" s="41" t="s">
        <v>31</v>
      </c>
      <c r="C94" s="41"/>
      <c r="D94" s="32">
        <v>246.53</v>
      </c>
      <c r="E94" s="32"/>
      <c r="F94" s="27" t="s">
        <v>7</v>
      </c>
      <c r="G94" s="37">
        <f t="shared" si="2"/>
        <v>0</v>
      </c>
    </row>
    <row r="95" spans="2:7" ht="23.1" customHeight="1" x14ac:dyDescent="0.2">
      <c r="B95" s="41" t="s">
        <v>11</v>
      </c>
      <c r="C95" s="41"/>
      <c r="D95" s="32">
        <v>4374.5</v>
      </c>
      <c r="E95" s="32">
        <v>13.7</v>
      </c>
      <c r="F95" s="27" t="s">
        <v>7</v>
      </c>
      <c r="G95" s="37">
        <f t="shared" si="2"/>
        <v>59930.649999999994</v>
      </c>
    </row>
    <row r="96" spans="2:7" ht="23.1" customHeight="1" x14ac:dyDescent="0.2">
      <c r="B96" s="41" t="s">
        <v>32</v>
      </c>
      <c r="C96" s="41"/>
      <c r="D96" s="32">
        <v>1282.45</v>
      </c>
      <c r="E96" s="32">
        <v>13.7</v>
      </c>
      <c r="F96" s="27" t="s">
        <v>7</v>
      </c>
      <c r="G96" s="37">
        <f t="shared" si="2"/>
        <v>17569.564999999999</v>
      </c>
    </row>
    <row r="97" spans="2:9" ht="23.1" customHeight="1" x14ac:dyDescent="0.2">
      <c r="B97" s="41" t="s">
        <v>13</v>
      </c>
      <c r="C97" s="41"/>
      <c r="D97" s="32">
        <v>1000.47</v>
      </c>
      <c r="E97" s="32">
        <v>13.7</v>
      </c>
      <c r="F97" s="27" t="s">
        <v>7</v>
      </c>
      <c r="G97" s="37">
        <f>D97*E97</f>
        <v>13706.439</v>
      </c>
    </row>
    <row r="98" spans="2:9" ht="23.1" customHeight="1" x14ac:dyDescent="0.3">
      <c r="B98" s="41" t="s">
        <v>12</v>
      </c>
      <c r="C98" s="41"/>
      <c r="D98" s="32">
        <v>718.61</v>
      </c>
      <c r="E98" s="32">
        <v>137</v>
      </c>
      <c r="F98" s="27" t="s">
        <v>7</v>
      </c>
      <c r="G98" s="37">
        <f>D98*E98</f>
        <v>98449.57</v>
      </c>
      <c r="I98" s="40">
        <f>D80*10</f>
        <v>137</v>
      </c>
    </row>
    <row r="99" spans="2:9" ht="23.1" customHeight="1" x14ac:dyDescent="0.2">
      <c r="B99" s="2"/>
      <c r="C99" s="17"/>
      <c r="D99" s="17"/>
      <c r="E99" s="7"/>
      <c r="F99" s="7"/>
      <c r="G99" s="1"/>
    </row>
    <row r="100" spans="2:9" ht="23.1" customHeight="1" x14ac:dyDescent="0.2">
      <c r="B100" s="2"/>
      <c r="C100" s="10" t="s">
        <v>33</v>
      </c>
      <c r="D100" s="11"/>
      <c r="E100" s="2"/>
      <c r="F100" s="2"/>
      <c r="G100" s="1"/>
    </row>
    <row r="101" spans="2:9" ht="23.1" customHeight="1" x14ac:dyDescent="0.2">
      <c r="B101" s="2"/>
      <c r="C101" s="42" t="s">
        <v>34</v>
      </c>
      <c r="D101" s="38" t="s">
        <v>35</v>
      </c>
      <c r="E101" s="18">
        <f>IF(G89&gt;0,ROUND((G89+D82)/D82,2),0)</f>
        <v>1.01</v>
      </c>
      <c r="F101" s="18"/>
      <c r="G101" s="3"/>
    </row>
    <row r="102" spans="2:9" ht="23.1" customHeight="1" x14ac:dyDescent="0.2">
      <c r="B102" s="2"/>
      <c r="C102" s="42"/>
      <c r="D102" s="38" t="s">
        <v>36</v>
      </c>
      <c r="E102" s="18">
        <f>IF(SUM(G90:G91)&gt;0,ROUND((G90+G91+D82)/D82,2),0)</f>
        <v>1.01</v>
      </c>
      <c r="F102" s="18"/>
      <c r="G102" s="8"/>
    </row>
    <row r="103" spans="2:9" ht="23.1" customHeight="1" x14ac:dyDescent="0.2">
      <c r="B103" s="2"/>
      <c r="C103" s="42"/>
      <c r="D103" s="38" t="s">
        <v>37</v>
      </c>
      <c r="E103" s="18">
        <f>IF(G92&gt;0,ROUND((G92+D82)/D82,2),0)</f>
        <v>0</v>
      </c>
      <c r="F103" s="3"/>
      <c r="G103" s="8"/>
    </row>
    <row r="104" spans="2:9" ht="23.1" customHeight="1" x14ac:dyDescent="0.2">
      <c r="B104" s="2"/>
      <c r="C104" s="42"/>
      <c r="D104" s="19" t="s">
        <v>38</v>
      </c>
      <c r="E104" s="20">
        <f>IF(SUM(G93:G98)&gt;0,ROUND((SUM(G93:G98)+D82)/D82,2),0)</f>
        <v>2.93</v>
      </c>
      <c r="F104" s="3"/>
      <c r="G104" s="8"/>
    </row>
    <row r="105" spans="2:9" ht="23.1" customHeight="1" x14ac:dyDescent="0.2">
      <c r="B105" s="2"/>
      <c r="C105" s="2"/>
      <c r="D105" s="21" t="s">
        <v>39</v>
      </c>
      <c r="E105" s="22">
        <f>SUM(E101:E104)-IF(VALUE(COUNTIF(E101:E104,"&gt;0"))=4,3,0)-IF(VALUE(COUNTIF(E101:E104,"&gt;0"))=3,2,0)-IF(VALUE(COUNTIF(E101:E104,"&gt;0"))=2,1,0)</f>
        <v>2.95</v>
      </c>
      <c r="F105" s="23"/>
      <c r="G105" s="1"/>
    </row>
    <row r="106" spans="2:9" ht="23.1" customHeight="1" x14ac:dyDescent="0.2">
      <c r="B106" s="2"/>
      <c r="C106" s="2"/>
      <c r="D106" s="2"/>
      <c r="E106" s="24"/>
      <c r="F106" s="2"/>
      <c r="G106" s="1"/>
    </row>
    <row r="107" spans="2:9" ht="23.1" customHeight="1" x14ac:dyDescent="0.35">
      <c r="B107" s="9"/>
      <c r="C107" s="25" t="s">
        <v>40</v>
      </c>
      <c r="D107" s="59">
        <f>E105*D82</f>
        <v>401315.05000000005</v>
      </c>
      <c r="E107" s="59"/>
      <c r="F107" s="2"/>
      <c r="G107" s="1"/>
    </row>
    <row r="108" spans="2:9" ht="23.1" customHeight="1" x14ac:dyDescent="0.3">
      <c r="B108" s="2"/>
      <c r="C108" s="26" t="s">
        <v>41</v>
      </c>
      <c r="D108" s="60">
        <f>D107/D81</f>
        <v>161.43002815768304</v>
      </c>
      <c r="E108" s="60"/>
      <c r="F108" s="2"/>
      <c r="G108" s="2"/>
    </row>
    <row r="110" spans="2:9" ht="54.95" customHeight="1" x14ac:dyDescent="0.8">
      <c r="B110" s="44" t="s">
        <v>58</v>
      </c>
      <c r="C110" s="44"/>
      <c r="D110" s="44"/>
      <c r="E110" s="44"/>
      <c r="F110" s="44"/>
      <c r="G110" s="44"/>
    </row>
    <row r="111" spans="2:9" ht="45.95" customHeight="1" x14ac:dyDescent="0.2">
      <c r="B111" s="45" t="s">
        <v>43</v>
      </c>
      <c r="C111" s="45"/>
      <c r="D111" s="45"/>
      <c r="E111" s="45"/>
      <c r="F111" s="45"/>
      <c r="G111" s="45"/>
    </row>
    <row r="112" spans="2:9" ht="30" customHeight="1" x14ac:dyDescent="0.2">
      <c r="B112" s="2"/>
      <c r="C112" s="10" t="s">
        <v>14</v>
      </c>
      <c r="D112" s="11"/>
      <c r="E112" s="2"/>
      <c r="F112" s="2"/>
      <c r="G112" s="1"/>
    </row>
    <row r="113" spans="2:7" ht="23.1" customHeight="1" x14ac:dyDescent="0.2">
      <c r="B113" s="3"/>
      <c r="C113" s="46" t="s">
        <v>15</v>
      </c>
      <c r="D113" s="56" t="s">
        <v>42</v>
      </c>
      <c r="E113" s="57"/>
      <c r="F113" s="57"/>
      <c r="G113" s="58"/>
    </row>
    <row r="114" spans="2:7" ht="23.1" customHeight="1" x14ac:dyDescent="0.2">
      <c r="B114" s="3"/>
      <c r="C114" s="47"/>
      <c r="D114" s="56" t="s">
        <v>44</v>
      </c>
      <c r="E114" s="57"/>
      <c r="F114" s="57"/>
      <c r="G114" s="58"/>
    </row>
    <row r="115" spans="2:7" ht="23.1" customHeight="1" x14ac:dyDescent="0.2">
      <c r="B115" s="3"/>
      <c r="C115" s="48"/>
      <c r="D115" s="56" t="s">
        <v>51</v>
      </c>
      <c r="E115" s="57"/>
      <c r="F115" s="57"/>
      <c r="G115" s="58"/>
    </row>
    <row r="116" spans="2:7" ht="23.1" customHeight="1" x14ac:dyDescent="0.2">
      <c r="B116" s="2"/>
      <c r="C116" s="12" t="s">
        <v>16</v>
      </c>
      <c r="D116" s="4">
        <v>14.7</v>
      </c>
      <c r="E116" s="13"/>
      <c r="F116" s="3"/>
      <c r="G116" s="1"/>
    </row>
    <row r="117" spans="2:7" ht="23.1" customHeight="1" x14ac:dyDescent="0.2">
      <c r="B117" s="2"/>
      <c r="C117" s="14" t="s">
        <v>17</v>
      </c>
      <c r="D117" s="31">
        <v>1853</v>
      </c>
      <c r="E117" s="49" t="s">
        <v>18</v>
      </c>
      <c r="F117" s="50"/>
      <c r="G117" s="53">
        <f>D118/D117</f>
        <v>41.876956287101997</v>
      </c>
    </row>
    <row r="118" spans="2:7" ht="23.1" customHeight="1" x14ac:dyDescent="0.2">
      <c r="B118" s="2"/>
      <c r="C118" s="14" t="s">
        <v>19</v>
      </c>
      <c r="D118" s="5">
        <v>77598</v>
      </c>
      <c r="E118" s="51"/>
      <c r="F118" s="52"/>
      <c r="G118" s="54"/>
    </row>
    <row r="119" spans="2:7" ht="23.1" customHeight="1" x14ac:dyDescent="0.2">
      <c r="B119" s="2"/>
      <c r="C119" s="15"/>
      <c r="D119" s="6"/>
      <c r="E119" s="16"/>
      <c r="F119" s="2"/>
      <c r="G119" s="1"/>
    </row>
    <row r="120" spans="2:7" ht="23.1" customHeight="1" x14ac:dyDescent="0.2">
      <c r="B120" s="2"/>
      <c r="C120" s="28" t="s">
        <v>20</v>
      </c>
      <c r="D120" s="30" t="s">
        <v>6</v>
      </c>
      <c r="E120" s="2"/>
      <c r="F120" s="2"/>
      <c r="G120" s="1"/>
    </row>
    <row r="121" spans="2:7" ht="23.1" customHeight="1" x14ac:dyDescent="0.2">
      <c r="B121" s="2"/>
      <c r="C121" s="28" t="s">
        <v>21</v>
      </c>
      <c r="D121" s="30">
        <v>65</v>
      </c>
      <c r="E121" s="2"/>
      <c r="F121" s="2"/>
      <c r="G121" s="1"/>
    </row>
    <row r="122" spans="2:7" ht="23.1" customHeight="1" x14ac:dyDescent="0.2">
      <c r="B122" s="2"/>
      <c r="C122" s="28" t="s">
        <v>22</v>
      </c>
      <c r="D122" s="29" t="s">
        <v>23</v>
      </c>
      <c r="E122" s="2"/>
      <c r="F122" s="2"/>
      <c r="G122" s="1"/>
    </row>
    <row r="123" spans="2:7" ht="23.1" customHeight="1" x14ac:dyDescent="0.2">
      <c r="B123" s="2"/>
      <c r="C123" s="2"/>
      <c r="D123" s="2"/>
      <c r="E123" s="2"/>
      <c r="F123" s="2"/>
      <c r="G123" s="1"/>
    </row>
    <row r="124" spans="2:7" ht="50.1" customHeight="1" x14ac:dyDescent="0.2">
      <c r="B124" s="43" t="s">
        <v>8</v>
      </c>
      <c r="C124" s="43"/>
      <c r="D124" s="39" t="s">
        <v>24</v>
      </c>
      <c r="E124" s="55" t="s">
        <v>25</v>
      </c>
      <c r="F124" s="55"/>
      <c r="G124" s="39" t="s">
        <v>26</v>
      </c>
    </row>
    <row r="125" spans="2:7" ht="23.1" customHeight="1" x14ac:dyDescent="0.2">
      <c r="B125" s="41" t="s">
        <v>27</v>
      </c>
      <c r="C125" s="41"/>
      <c r="D125" s="32">
        <v>52.74</v>
      </c>
      <c r="E125" s="32">
        <v>14.7</v>
      </c>
      <c r="F125" s="27" t="s">
        <v>7</v>
      </c>
      <c r="G125" s="37">
        <f t="shared" ref="G125:G132" si="3">D125*E125</f>
        <v>775.27800000000002</v>
      </c>
    </row>
    <row r="126" spans="2:7" ht="23.1" customHeight="1" x14ac:dyDescent="0.2">
      <c r="B126" s="41" t="s">
        <v>28</v>
      </c>
      <c r="C126" s="41"/>
      <c r="D126" s="32">
        <v>189.45</v>
      </c>
      <c r="E126" s="32">
        <v>1.95</v>
      </c>
      <c r="F126" s="27" t="s">
        <v>9</v>
      </c>
      <c r="G126" s="37">
        <f t="shared" si="3"/>
        <v>369.42749999999995</v>
      </c>
    </row>
    <row r="127" spans="2:7" ht="23.1" customHeight="1" x14ac:dyDescent="0.2">
      <c r="B127" s="41" t="s">
        <v>29</v>
      </c>
      <c r="C127" s="41"/>
      <c r="D127" s="32">
        <v>762.99</v>
      </c>
      <c r="E127" s="32">
        <v>1.95</v>
      </c>
      <c r="F127" s="27" t="s">
        <v>9</v>
      </c>
      <c r="G127" s="37">
        <f t="shared" si="3"/>
        <v>1487.8305</v>
      </c>
    </row>
    <row r="128" spans="2:7" ht="23.1" customHeight="1" x14ac:dyDescent="0.2">
      <c r="B128" s="41" t="s">
        <v>10</v>
      </c>
      <c r="C128" s="41"/>
      <c r="D128" s="32">
        <v>1409.04</v>
      </c>
      <c r="E128" s="32"/>
      <c r="F128" s="27" t="s">
        <v>7</v>
      </c>
      <c r="G128" s="37">
        <f t="shared" si="3"/>
        <v>0</v>
      </c>
    </row>
    <row r="129" spans="2:7" ht="45.95" customHeight="1" x14ac:dyDescent="0.2">
      <c r="B129" s="41" t="s">
        <v>30</v>
      </c>
      <c r="C129" s="41"/>
      <c r="D129" s="32">
        <v>5358.15</v>
      </c>
      <c r="E129" s="32">
        <v>14.7</v>
      </c>
      <c r="F129" s="27" t="s">
        <v>7</v>
      </c>
      <c r="G129" s="37">
        <f t="shared" si="3"/>
        <v>78764.804999999993</v>
      </c>
    </row>
    <row r="130" spans="2:7" ht="23.1" customHeight="1" x14ac:dyDescent="0.2">
      <c r="B130" s="41" t="s">
        <v>31</v>
      </c>
      <c r="C130" s="41"/>
      <c r="D130" s="32">
        <v>246.53</v>
      </c>
      <c r="E130" s="32"/>
      <c r="F130" s="27" t="s">
        <v>7</v>
      </c>
      <c r="G130" s="37">
        <f t="shared" si="3"/>
        <v>0</v>
      </c>
    </row>
    <row r="131" spans="2:7" ht="23.1" customHeight="1" x14ac:dyDescent="0.2">
      <c r="B131" s="41" t="s">
        <v>11</v>
      </c>
      <c r="C131" s="41"/>
      <c r="D131" s="32">
        <v>4374.5</v>
      </c>
      <c r="E131" s="32">
        <v>14.7</v>
      </c>
      <c r="F131" s="27" t="s">
        <v>7</v>
      </c>
      <c r="G131" s="37">
        <f t="shared" si="3"/>
        <v>64305.149999999994</v>
      </c>
    </row>
    <row r="132" spans="2:7" ht="23.1" customHeight="1" x14ac:dyDescent="0.2">
      <c r="B132" s="41" t="s">
        <v>32</v>
      </c>
      <c r="C132" s="41"/>
      <c r="D132" s="32">
        <v>1282.45</v>
      </c>
      <c r="E132" s="32">
        <v>14.7</v>
      </c>
      <c r="F132" s="27" t="s">
        <v>7</v>
      </c>
      <c r="G132" s="37">
        <f t="shared" si="3"/>
        <v>18852.014999999999</v>
      </c>
    </row>
    <row r="133" spans="2:7" ht="23.1" customHeight="1" x14ac:dyDescent="0.2">
      <c r="B133" s="41" t="s">
        <v>13</v>
      </c>
      <c r="C133" s="41"/>
      <c r="D133" s="32">
        <v>1000.47</v>
      </c>
      <c r="E133" s="32">
        <v>14.7</v>
      </c>
      <c r="F133" s="27" t="s">
        <v>7</v>
      </c>
      <c r="G133" s="37">
        <f>D133*E133</f>
        <v>14706.909</v>
      </c>
    </row>
    <row r="134" spans="2:7" ht="23.1" customHeight="1" x14ac:dyDescent="0.2">
      <c r="B134" s="41" t="s">
        <v>12</v>
      </c>
      <c r="C134" s="41"/>
      <c r="D134" s="32">
        <v>718.61</v>
      </c>
      <c r="E134" s="32">
        <v>147</v>
      </c>
      <c r="F134" s="27" t="s">
        <v>7</v>
      </c>
      <c r="G134" s="37">
        <f>D134*E134</f>
        <v>105635.67</v>
      </c>
    </row>
    <row r="135" spans="2:7" ht="23.1" customHeight="1" x14ac:dyDescent="0.2">
      <c r="B135" s="2"/>
      <c r="C135" s="17"/>
      <c r="D135" s="17"/>
      <c r="E135" s="7"/>
      <c r="F135" s="7"/>
      <c r="G135" s="1"/>
    </row>
    <row r="136" spans="2:7" ht="23.1" customHeight="1" x14ac:dyDescent="0.2">
      <c r="B136" s="2"/>
      <c r="C136" s="10" t="s">
        <v>33</v>
      </c>
      <c r="D136" s="11"/>
      <c r="E136" s="2"/>
      <c r="F136" s="2"/>
      <c r="G136" s="1"/>
    </row>
    <row r="137" spans="2:7" ht="23.1" customHeight="1" x14ac:dyDescent="0.2">
      <c r="B137" s="2"/>
      <c r="C137" s="42" t="s">
        <v>34</v>
      </c>
      <c r="D137" s="38" t="s">
        <v>35</v>
      </c>
      <c r="E137" s="18">
        <f>IF(G125&gt;0,ROUND((G125+D118)/D118,2),0)</f>
        <v>1.01</v>
      </c>
      <c r="F137" s="18"/>
      <c r="G137" s="3"/>
    </row>
    <row r="138" spans="2:7" ht="23.1" customHeight="1" x14ac:dyDescent="0.2">
      <c r="B138" s="2"/>
      <c r="C138" s="42"/>
      <c r="D138" s="38" t="s">
        <v>36</v>
      </c>
      <c r="E138" s="18">
        <f>IF(SUM(G126:G127)&gt;0,ROUND((G126+G127+D118)/D118,2),0)</f>
        <v>1.02</v>
      </c>
      <c r="F138" s="18"/>
      <c r="G138" s="8"/>
    </row>
    <row r="139" spans="2:7" ht="23.1" customHeight="1" x14ac:dyDescent="0.2">
      <c r="B139" s="2"/>
      <c r="C139" s="42"/>
      <c r="D139" s="38" t="s">
        <v>37</v>
      </c>
      <c r="E139" s="18">
        <f>IF(G128&gt;0,ROUND((G128+D118)/D118,2),0)</f>
        <v>0</v>
      </c>
      <c r="F139" s="3"/>
      <c r="G139" s="8"/>
    </row>
    <row r="140" spans="2:7" ht="23.1" customHeight="1" x14ac:dyDescent="0.2">
      <c r="B140" s="2"/>
      <c r="C140" s="42"/>
      <c r="D140" s="19" t="s">
        <v>38</v>
      </c>
      <c r="E140" s="20">
        <f>IF(SUM(G129:G134)&gt;0,ROUND((SUM(G129:G134)+D118)/D118,2),0)</f>
        <v>4.6399999999999997</v>
      </c>
      <c r="F140" s="3"/>
      <c r="G140" s="8"/>
    </row>
    <row r="141" spans="2:7" ht="23.1" customHeight="1" x14ac:dyDescent="0.2">
      <c r="B141" s="2"/>
      <c r="C141" s="2"/>
      <c r="D141" s="21" t="s">
        <v>39</v>
      </c>
      <c r="E141" s="22">
        <f>SUM(E137:E140)-IF(VALUE(COUNTIF(E137:E140,"&gt;0"))=4,3,0)-IF(VALUE(COUNTIF(E137:E140,"&gt;0"))=3,2,0)-IF(VALUE(COUNTIF(E137:E140,"&gt;0"))=2,1,0)</f>
        <v>4.67</v>
      </c>
      <c r="F141" s="23"/>
      <c r="G141" s="1"/>
    </row>
    <row r="142" spans="2:7" ht="23.1" customHeight="1" x14ac:dyDescent="0.2">
      <c r="B142" s="2"/>
      <c r="C142" s="2"/>
      <c r="D142" s="2"/>
      <c r="E142" s="24"/>
      <c r="F142" s="2"/>
      <c r="G142" s="1"/>
    </row>
    <row r="143" spans="2:7" ht="23.1" customHeight="1" x14ac:dyDescent="0.35">
      <c r="B143" s="9"/>
      <c r="C143" s="25" t="s">
        <v>40</v>
      </c>
      <c r="D143" s="59">
        <f>E141*D118</f>
        <v>362382.66</v>
      </c>
      <c r="E143" s="59"/>
      <c r="F143" s="2"/>
      <c r="G143" s="1"/>
    </row>
    <row r="144" spans="2:7" ht="23.1" customHeight="1" x14ac:dyDescent="0.3">
      <c r="B144" s="2"/>
      <c r="C144" s="26" t="s">
        <v>41</v>
      </c>
      <c r="D144" s="60">
        <f>D143/D117</f>
        <v>195.5653858607663</v>
      </c>
      <c r="E144" s="60"/>
      <c r="F144" s="2"/>
      <c r="G144" s="2"/>
    </row>
    <row r="146" spans="2:7" ht="54.95" customHeight="1" x14ac:dyDescent="0.8">
      <c r="B146" s="44" t="s">
        <v>59</v>
      </c>
      <c r="C146" s="44"/>
      <c r="D146" s="44"/>
      <c r="E146" s="44"/>
      <c r="F146" s="44"/>
      <c r="G146" s="44"/>
    </row>
    <row r="147" spans="2:7" ht="45.95" customHeight="1" x14ac:dyDescent="0.2">
      <c r="B147" s="45" t="s">
        <v>43</v>
      </c>
      <c r="C147" s="45"/>
      <c r="D147" s="45"/>
      <c r="E147" s="45"/>
      <c r="F147" s="45"/>
      <c r="G147" s="45"/>
    </row>
    <row r="148" spans="2:7" ht="30" customHeight="1" x14ac:dyDescent="0.2">
      <c r="B148" s="2"/>
      <c r="C148" s="10" t="s">
        <v>14</v>
      </c>
      <c r="D148" s="11"/>
      <c r="E148" s="2"/>
      <c r="F148" s="2"/>
      <c r="G148" s="1"/>
    </row>
    <row r="149" spans="2:7" ht="23.1" customHeight="1" x14ac:dyDescent="0.2">
      <c r="B149" s="3"/>
      <c r="C149" s="46" t="s">
        <v>15</v>
      </c>
      <c r="D149" s="56" t="s">
        <v>42</v>
      </c>
      <c r="E149" s="57"/>
      <c r="F149" s="57"/>
      <c r="G149" s="58"/>
    </row>
    <row r="150" spans="2:7" ht="23.1" customHeight="1" x14ac:dyDescent="0.2">
      <c r="B150" s="3"/>
      <c r="C150" s="47"/>
      <c r="D150" s="56" t="s">
        <v>45</v>
      </c>
      <c r="E150" s="57"/>
      <c r="F150" s="57"/>
      <c r="G150" s="58"/>
    </row>
    <row r="151" spans="2:7" ht="23.1" customHeight="1" x14ac:dyDescent="0.2">
      <c r="B151" s="3"/>
      <c r="C151" s="48"/>
      <c r="D151" s="56" t="s">
        <v>52</v>
      </c>
      <c r="E151" s="57"/>
      <c r="F151" s="57"/>
      <c r="G151" s="58"/>
    </row>
    <row r="152" spans="2:7" ht="23.1" customHeight="1" x14ac:dyDescent="0.2">
      <c r="B152" s="2"/>
      <c r="C152" s="12" t="s">
        <v>16</v>
      </c>
      <c r="D152" s="4">
        <v>4.5</v>
      </c>
      <c r="E152" s="13"/>
      <c r="F152" s="3"/>
      <c r="G152" s="1"/>
    </row>
    <row r="153" spans="2:7" ht="23.1" customHeight="1" x14ac:dyDescent="0.2">
      <c r="B153" s="2"/>
      <c r="C153" s="14" t="s">
        <v>17</v>
      </c>
      <c r="D153" s="31">
        <v>699</v>
      </c>
      <c r="E153" s="49" t="s">
        <v>18</v>
      </c>
      <c r="F153" s="50"/>
      <c r="G153" s="53">
        <f>D154/D153</f>
        <v>27.087267525035767</v>
      </c>
    </row>
    <row r="154" spans="2:7" ht="23.1" customHeight="1" x14ac:dyDescent="0.2">
      <c r="B154" s="2"/>
      <c r="C154" s="14" t="s">
        <v>19</v>
      </c>
      <c r="D154" s="5">
        <v>18934</v>
      </c>
      <c r="E154" s="51"/>
      <c r="F154" s="52"/>
      <c r="G154" s="54"/>
    </row>
    <row r="155" spans="2:7" ht="23.1" customHeight="1" x14ac:dyDescent="0.2">
      <c r="B155" s="2"/>
      <c r="C155" s="15"/>
      <c r="D155" s="6"/>
      <c r="E155" s="16"/>
      <c r="F155" s="2"/>
      <c r="G155" s="1"/>
    </row>
    <row r="156" spans="2:7" ht="23.1" customHeight="1" x14ac:dyDescent="0.2">
      <c r="B156" s="2"/>
      <c r="C156" s="28" t="s">
        <v>20</v>
      </c>
      <c r="D156" s="30" t="s">
        <v>0</v>
      </c>
      <c r="E156" s="2"/>
      <c r="F156" s="2"/>
      <c r="G156" s="1"/>
    </row>
    <row r="157" spans="2:7" ht="23.1" customHeight="1" x14ac:dyDescent="0.2">
      <c r="B157" s="2"/>
      <c r="C157" s="28" t="s">
        <v>21</v>
      </c>
      <c r="D157" s="30">
        <v>45</v>
      </c>
      <c r="E157" s="2"/>
      <c r="F157" s="2"/>
      <c r="G157" s="1"/>
    </row>
    <row r="158" spans="2:7" ht="23.1" customHeight="1" x14ac:dyDescent="0.2">
      <c r="B158" s="2"/>
      <c r="C158" s="28" t="s">
        <v>22</v>
      </c>
      <c r="D158" s="29" t="s">
        <v>23</v>
      </c>
      <c r="E158" s="2"/>
      <c r="F158" s="2"/>
      <c r="G158" s="1"/>
    </row>
    <row r="159" spans="2:7" ht="23.1" customHeight="1" x14ac:dyDescent="0.2">
      <c r="B159" s="2"/>
      <c r="C159" s="2"/>
      <c r="D159" s="2"/>
      <c r="E159" s="2"/>
      <c r="F159" s="2"/>
      <c r="G159" s="1"/>
    </row>
    <row r="160" spans="2:7" ht="50.1" customHeight="1" x14ac:dyDescent="0.2">
      <c r="B160" s="43" t="s">
        <v>8</v>
      </c>
      <c r="C160" s="43"/>
      <c r="D160" s="39" t="s">
        <v>24</v>
      </c>
      <c r="E160" s="55" t="s">
        <v>25</v>
      </c>
      <c r="F160" s="55"/>
      <c r="G160" s="39" t="s">
        <v>26</v>
      </c>
    </row>
    <row r="161" spans="2:7" ht="23.1" customHeight="1" x14ac:dyDescent="0.2">
      <c r="B161" s="41" t="s">
        <v>27</v>
      </c>
      <c r="C161" s="41"/>
      <c r="D161" s="32">
        <v>52.74</v>
      </c>
      <c r="E161" s="32">
        <v>4.5</v>
      </c>
      <c r="F161" s="27" t="s">
        <v>7</v>
      </c>
      <c r="G161" s="37">
        <f t="shared" ref="G161:G168" si="4">D161*E161</f>
        <v>237.33</v>
      </c>
    </row>
    <row r="162" spans="2:7" ht="23.1" customHeight="1" x14ac:dyDescent="0.2">
      <c r="B162" s="41" t="s">
        <v>28</v>
      </c>
      <c r="C162" s="41"/>
      <c r="D162" s="32">
        <v>189.45</v>
      </c>
      <c r="E162" s="32">
        <v>1.08</v>
      </c>
      <c r="F162" s="27" t="s">
        <v>9</v>
      </c>
      <c r="G162" s="37">
        <f t="shared" si="4"/>
        <v>204.60599999999999</v>
      </c>
    </row>
    <row r="163" spans="2:7" ht="23.1" customHeight="1" x14ac:dyDescent="0.2">
      <c r="B163" s="41" t="s">
        <v>29</v>
      </c>
      <c r="C163" s="41"/>
      <c r="D163" s="32">
        <v>762.99</v>
      </c>
      <c r="E163" s="32">
        <v>1.08</v>
      </c>
      <c r="F163" s="27" t="s">
        <v>9</v>
      </c>
      <c r="G163" s="37">
        <f t="shared" si="4"/>
        <v>824.02920000000006</v>
      </c>
    </row>
    <row r="164" spans="2:7" ht="23.1" customHeight="1" x14ac:dyDescent="0.2">
      <c r="B164" s="41" t="s">
        <v>10</v>
      </c>
      <c r="C164" s="41"/>
      <c r="D164" s="32">
        <v>1409.04</v>
      </c>
      <c r="E164" s="32"/>
      <c r="F164" s="27" t="s">
        <v>7</v>
      </c>
      <c r="G164" s="37">
        <f t="shared" si="4"/>
        <v>0</v>
      </c>
    </row>
    <row r="165" spans="2:7" ht="45.95" customHeight="1" x14ac:dyDescent="0.2">
      <c r="B165" s="41" t="s">
        <v>30</v>
      </c>
      <c r="C165" s="41"/>
      <c r="D165" s="32">
        <v>5358.15</v>
      </c>
      <c r="E165" s="32">
        <v>4.5</v>
      </c>
      <c r="F165" s="27" t="s">
        <v>7</v>
      </c>
      <c r="G165" s="37">
        <f t="shared" si="4"/>
        <v>24111.674999999999</v>
      </c>
    </row>
    <row r="166" spans="2:7" ht="23.1" customHeight="1" x14ac:dyDescent="0.2">
      <c r="B166" s="41" t="s">
        <v>31</v>
      </c>
      <c r="C166" s="41"/>
      <c r="D166" s="32">
        <v>246.53</v>
      </c>
      <c r="E166" s="32"/>
      <c r="F166" s="27" t="s">
        <v>7</v>
      </c>
      <c r="G166" s="37">
        <f t="shared" si="4"/>
        <v>0</v>
      </c>
    </row>
    <row r="167" spans="2:7" ht="23.1" customHeight="1" x14ac:dyDescent="0.2">
      <c r="B167" s="41" t="s">
        <v>11</v>
      </c>
      <c r="C167" s="41"/>
      <c r="D167" s="32">
        <v>4374.5</v>
      </c>
      <c r="E167" s="32">
        <v>4.5</v>
      </c>
      <c r="F167" s="27" t="s">
        <v>7</v>
      </c>
      <c r="G167" s="37">
        <f t="shared" si="4"/>
        <v>19685.25</v>
      </c>
    </row>
    <row r="168" spans="2:7" ht="23.1" customHeight="1" x14ac:dyDescent="0.2">
      <c r="B168" s="41" t="s">
        <v>32</v>
      </c>
      <c r="C168" s="41"/>
      <c r="D168" s="32">
        <v>1282.45</v>
      </c>
      <c r="E168" s="32">
        <v>4.5</v>
      </c>
      <c r="F168" s="27" t="s">
        <v>7</v>
      </c>
      <c r="G168" s="37">
        <f t="shared" si="4"/>
        <v>5771.0250000000005</v>
      </c>
    </row>
    <row r="169" spans="2:7" ht="23.1" customHeight="1" x14ac:dyDescent="0.2">
      <c r="B169" s="41" t="s">
        <v>13</v>
      </c>
      <c r="C169" s="41"/>
      <c r="D169" s="32">
        <v>1000.47</v>
      </c>
      <c r="E169" s="32">
        <v>4.5</v>
      </c>
      <c r="F169" s="27" t="s">
        <v>7</v>
      </c>
      <c r="G169" s="37">
        <f>D169*E169</f>
        <v>4502.1149999999998</v>
      </c>
    </row>
    <row r="170" spans="2:7" ht="23.1" customHeight="1" x14ac:dyDescent="0.2">
      <c r="B170" s="41" t="s">
        <v>12</v>
      </c>
      <c r="C170" s="41"/>
      <c r="D170" s="32">
        <v>718.61</v>
      </c>
      <c r="E170" s="32">
        <v>45</v>
      </c>
      <c r="F170" s="27" t="s">
        <v>7</v>
      </c>
      <c r="G170" s="37">
        <f>D170*E170</f>
        <v>32337.45</v>
      </c>
    </row>
    <row r="171" spans="2:7" ht="23.1" customHeight="1" x14ac:dyDescent="0.2">
      <c r="B171" s="2"/>
      <c r="C171" s="17"/>
      <c r="D171" s="17"/>
      <c r="E171" s="7"/>
      <c r="F171" s="7"/>
      <c r="G171" s="1"/>
    </row>
    <row r="172" spans="2:7" ht="23.1" customHeight="1" x14ac:dyDescent="0.2">
      <c r="B172" s="2"/>
      <c r="C172" s="10" t="s">
        <v>33</v>
      </c>
      <c r="D172" s="11"/>
      <c r="E172" s="2"/>
      <c r="F172" s="2"/>
      <c r="G172" s="1"/>
    </row>
    <row r="173" spans="2:7" ht="23.1" customHeight="1" x14ac:dyDescent="0.2">
      <c r="B173" s="2"/>
      <c r="C173" s="42" t="s">
        <v>34</v>
      </c>
      <c r="D173" s="38" t="s">
        <v>35</v>
      </c>
      <c r="E173" s="18">
        <f>IF(G161&gt;0,ROUND((G161+D154)/D154,2),0)</f>
        <v>1.01</v>
      </c>
      <c r="F173" s="18"/>
      <c r="G173" s="3"/>
    </row>
    <row r="174" spans="2:7" ht="23.1" customHeight="1" x14ac:dyDescent="0.2">
      <c r="B174" s="2"/>
      <c r="C174" s="42"/>
      <c r="D174" s="38" t="s">
        <v>36</v>
      </c>
      <c r="E174" s="18">
        <f>IF(SUM(G162:G163)&gt;0,ROUND((G162+G163+D154)/D154,2),0)</f>
        <v>1.05</v>
      </c>
      <c r="F174" s="18"/>
      <c r="G174" s="8"/>
    </row>
    <row r="175" spans="2:7" ht="23.1" customHeight="1" x14ac:dyDescent="0.2">
      <c r="B175" s="2"/>
      <c r="C175" s="42"/>
      <c r="D175" s="38" t="s">
        <v>37</v>
      </c>
      <c r="E175" s="18">
        <f>IF(G164&gt;0,ROUND((G164+D154)/D154,2),0)</f>
        <v>0</v>
      </c>
      <c r="F175" s="3"/>
      <c r="G175" s="8"/>
    </row>
    <row r="176" spans="2:7" ht="23.1" customHeight="1" x14ac:dyDescent="0.2">
      <c r="B176" s="2"/>
      <c r="C176" s="42"/>
      <c r="D176" s="19" t="s">
        <v>38</v>
      </c>
      <c r="E176" s="20">
        <f>IF(SUM(G165:G170)&gt;0,ROUND((SUM(G165:G170)+D154)/D154,2),0)</f>
        <v>5.56</v>
      </c>
      <c r="F176" s="3"/>
      <c r="G176" s="8"/>
    </row>
    <row r="177" spans="2:7" ht="23.1" customHeight="1" x14ac:dyDescent="0.2">
      <c r="B177" s="2"/>
      <c r="C177" s="2"/>
      <c r="D177" s="21" t="s">
        <v>39</v>
      </c>
      <c r="E177" s="22">
        <f>SUM(E173:E176)-IF(VALUE(COUNTIF(E173:E176,"&gt;0"))=4,3,0)-IF(VALUE(COUNTIF(E173:E176,"&gt;0"))=3,2,0)-IF(VALUE(COUNTIF(E173:E176,"&gt;0"))=2,1,0)</f>
        <v>5.6199999999999992</v>
      </c>
      <c r="F177" s="23"/>
      <c r="G177" s="1"/>
    </row>
    <row r="178" spans="2:7" ht="23.1" customHeight="1" x14ac:dyDescent="0.2">
      <c r="B178" s="2"/>
      <c r="C178" s="2"/>
      <c r="D178" s="2"/>
      <c r="E178" s="24"/>
      <c r="F178" s="2"/>
      <c r="G178" s="1"/>
    </row>
    <row r="179" spans="2:7" ht="23.1" customHeight="1" x14ac:dyDescent="0.35">
      <c r="B179" s="9"/>
      <c r="C179" s="25" t="s">
        <v>40</v>
      </c>
      <c r="D179" s="59">
        <f>E177*D154</f>
        <v>106409.07999999999</v>
      </c>
      <c r="E179" s="59"/>
      <c r="F179" s="2"/>
      <c r="G179" s="1"/>
    </row>
    <row r="180" spans="2:7" ht="23.1" customHeight="1" x14ac:dyDescent="0.3">
      <c r="B180" s="2"/>
      <c r="C180" s="26" t="s">
        <v>41</v>
      </c>
      <c r="D180" s="60">
        <f>D179/D153</f>
        <v>152.23044349070099</v>
      </c>
      <c r="E180" s="60"/>
      <c r="F180" s="2"/>
      <c r="G180" s="2"/>
    </row>
    <row r="182" spans="2:7" ht="54.95" customHeight="1" x14ac:dyDescent="0.8">
      <c r="B182" s="44" t="s">
        <v>60</v>
      </c>
      <c r="C182" s="44"/>
      <c r="D182" s="44"/>
      <c r="E182" s="44"/>
      <c r="F182" s="44"/>
      <c r="G182" s="44"/>
    </row>
    <row r="183" spans="2:7" ht="45.95" customHeight="1" x14ac:dyDescent="0.2">
      <c r="B183" s="45" t="s">
        <v>43</v>
      </c>
      <c r="C183" s="45"/>
      <c r="D183" s="45"/>
      <c r="E183" s="45"/>
      <c r="F183" s="45"/>
      <c r="G183" s="45"/>
    </row>
    <row r="184" spans="2:7" ht="30" customHeight="1" x14ac:dyDescent="0.2">
      <c r="B184" s="2"/>
      <c r="C184" s="10" t="s">
        <v>14</v>
      </c>
      <c r="D184" s="11"/>
      <c r="E184" s="2"/>
      <c r="F184" s="2"/>
      <c r="G184" s="1"/>
    </row>
    <row r="185" spans="2:7" ht="23.1" customHeight="1" x14ac:dyDescent="0.2">
      <c r="B185" s="3"/>
      <c r="C185" s="46" t="s">
        <v>15</v>
      </c>
      <c r="D185" s="56" t="s">
        <v>42</v>
      </c>
      <c r="E185" s="57"/>
      <c r="F185" s="57"/>
      <c r="G185" s="58"/>
    </row>
    <row r="186" spans="2:7" ht="23.1" customHeight="1" x14ac:dyDescent="0.2">
      <c r="B186" s="3"/>
      <c r="C186" s="47"/>
      <c r="D186" s="56" t="s">
        <v>46</v>
      </c>
      <c r="E186" s="57"/>
      <c r="F186" s="57"/>
      <c r="G186" s="58"/>
    </row>
    <row r="187" spans="2:7" ht="23.1" customHeight="1" x14ac:dyDescent="0.2">
      <c r="B187" s="3"/>
      <c r="C187" s="48"/>
      <c r="D187" s="56" t="s">
        <v>53</v>
      </c>
      <c r="E187" s="57"/>
      <c r="F187" s="57"/>
      <c r="G187" s="58"/>
    </row>
    <row r="188" spans="2:7" ht="23.1" customHeight="1" x14ac:dyDescent="0.2">
      <c r="B188" s="2"/>
      <c r="C188" s="12" t="s">
        <v>16</v>
      </c>
      <c r="D188" s="4">
        <v>5.6</v>
      </c>
      <c r="E188" s="13"/>
      <c r="F188" s="3"/>
      <c r="G188" s="1"/>
    </row>
    <row r="189" spans="2:7" ht="23.1" customHeight="1" x14ac:dyDescent="0.2">
      <c r="B189" s="2"/>
      <c r="C189" s="14" t="s">
        <v>17</v>
      </c>
      <c r="D189" s="31">
        <v>954</v>
      </c>
      <c r="E189" s="49" t="s">
        <v>18</v>
      </c>
      <c r="F189" s="50"/>
      <c r="G189" s="53">
        <f>D190/D189</f>
        <v>13.969601677148846</v>
      </c>
    </row>
    <row r="190" spans="2:7" ht="23.1" customHeight="1" x14ac:dyDescent="0.2">
      <c r="B190" s="2"/>
      <c r="C190" s="14" t="s">
        <v>19</v>
      </c>
      <c r="D190" s="5">
        <v>13327</v>
      </c>
      <c r="E190" s="51"/>
      <c r="F190" s="52"/>
      <c r="G190" s="54"/>
    </row>
    <row r="191" spans="2:7" ht="23.1" customHeight="1" x14ac:dyDescent="0.2">
      <c r="B191" s="2"/>
      <c r="C191" s="15"/>
      <c r="D191" s="6"/>
      <c r="E191" s="16"/>
      <c r="F191" s="2"/>
      <c r="G191" s="1"/>
    </row>
    <row r="192" spans="2:7" ht="23.1" customHeight="1" x14ac:dyDescent="0.2">
      <c r="B192" s="2"/>
      <c r="C192" s="28" t="s">
        <v>20</v>
      </c>
      <c r="D192" s="30" t="s">
        <v>1</v>
      </c>
      <c r="E192" s="2"/>
      <c r="F192" s="2"/>
      <c r="G192" s="1"/>
    </row>
    <row r="193" spans="2:7" ht="23.1" customHeight="1" x14ac:dyDescent="0.2">
      <c r="B193" s="2"/>
      <c r="C193" s="28" t="s">
        <v>21</v>
      </c>
      <c r="D193" s="30">
        <v>50</v>
      </c>
      <c r="E193" s="2"/>
      <c r="F193" s="2"/>
      <c r="G193" s="1"/>
    </row>
    <row r="194" spans="2:7" ht="23.1" customHeight="1" x14ac:dyDescent="0.2">
      <c r="B194" s="2"/>
      <c r="C194" s="28" t="s">
        <v>22</v>
      </c>
      <c r="D194" s="29" t="s">
        <v>23</v>
      </c>
      <c r="E194" s="2"/>
      <c r="F194" s="2"/>
      <c r="G194" s="1"/>
    </row>
    <row r="195" spans="2:7" ht="23.1" customHeight="1" x14ac:dyDescent="0.2">
      <c r="B195" s="2"/>
      <c r="C195" s="2"/>
      <c r="D195" s="2"/>
      <c r="E195" s="2"/>
      <c r="F195" s="2"/>
      <c r="G195" s="1"/>
    </row>
    <row r="196" spans="2:7" ht="50.1" customHeight="1" x14ac:dyDescent="0.2">
      <c r="B196" s="43" t="s">
        <v>8</v>
      </c>
      <c r="C196" s="43"/>
      <c r="D196" s="39" t="s">
        <v>24</v>
      </c>
      <c r="E196" s="55" t="s">
        <v>25</v>
      </c>
      <c r="F196" s="55"/>
      <c r="G196" s="39" t="s">
        <v>26</v>
      </c>
    </row>
    <row r="197" spans="2:7" ht="23.1" customHeight="1" x14ac:dyDescent="0.2">
      <c r="B197" s="41" t="s">
        <v>27</v>
      </c>
      <c r="C197" s="41"/>
      <c r="D197" s="32">
        <v>56.01</v>
      </c>
      <c r="E197" s="32">
        <v>5.6</v>
      </c>
      <c r="F197" s="27" t="s">
        <v>7</v>
      </c>
      <c r="G197" s="37">
        <f t="shared" ref="G197:G204" si="5">D197*E197</f>
        <v>313.65599999999995</v>
      </c>
    </row>
    <row r="198" spans="2:7" ht="23.1" customHeight="1" x14ac:dyDescent="0.2">
      <c r="B198" s="41" t="s">
        <v>28</v>
      </c>
      <c r="C198" s="41"/>
      <c r="D198" s="32">
        <v>189.45</v>
      </c>
      <c r="E198" s="32">
        <v>1.32</v>
      </c>
      <c r="F198" s="27" t="s">
        <v>9</v>
      </c>
      <c r="G198" s="37">
        <f t="shared" si="5"/>
        <v>250.07399999999998</v>
      </c>
    </row>
    <row r="199" spans="2:7" ht="23.1" customHeight="1" x14ac:dyDescent="0.2">
      <c r="B199" s="41" t="s">
        <v>29</v>
      </c>
      <c r="C199" s="41"/>
      <c r="D199" s="32">
        <v>762.99</v>
      </c>
      <c r="E199" s="32">
        <v>1.32</v>
      </c>
      <c r="F199" s="27" t="s">
        <v>9</v>
      </c>
      <c r="G199" s="37">
        <f t="shared" si="5"/>
        <v>1007.1468000000001</v>
      </c>
    </row>
    <row r="200" spans="2:7" ht="23.1" customHeight="1" x14ac:dyDescent="0.2">
      <c r="B200" s="41" t="s">
        <v>10</v>
      </c>
      <c r="C200" s="41"/>
      <c r="D200" s="32">
        <v>1409.04</v>
      </c>
      <c r="E200" s="32"/>
      <c r="F200" s="27" t="s">
        <v>7</v>
      </c>
      <c r="G200" s="37">
        <f t="shared" si="5"/>
        <v>0</v>
      </c>
    </row>
    <row r="201" spans="2:7" ht="45.95" customHeight="1" x14ac:dyDescent="0.2">
      <c r="B201" s="41" t="s">
        <v>30</v>
      </c>
      <c r="C201" s="41"/>
      <c r="D201" s="32">
        <v>5358.15</v>
      </c>
      <c r="E201" s="32">
        <v>5.6</v>
      </c>
      <c r="F201" s="27" t="s">
        <v>7</v>
      </c>
      <c r="G201" s="37">
        <f t="shared" si="5"/>
        <v>30005.639999999996</v>
      </c>
    </row>
    <row r="202" spans="2:7" ht="23.1" customHeight="1" x14ac:dyDescent="0.2">
      <c r="B202" s="41" t="s">
        <v>31</v>
      </c>
      <c r="C202" s="41"/>
      <c r="D202" s="32">
        <v>246.53</v>
      </c>
      <c r="E202" s="32"/>
      <c r="F202" s="27" t="s">
        <v>7</v>
      </c>
      <c r="G202" s="37">
        <f t="shared" si="5"/>
        <v>0</v>
      </c>
    </row>
    <row r="203" spans="2:7" ht="23.1" customHeight="1" x14ac:dyDescent="0.2">
      <c r="B203" s="41" t="s">
        <v>11</v>
      </c>
      <c r="C203" s="41"/>
      <c r="D203" s="32">
        <v>4374.5</v>
      </c>
      <c r="E203" s="32">
        <v>5.6</v>
      </c>
      <c r="F203" s="27" t="s">
        <v>7</v>
      </c>
      <c r="G203" s="37">
        <f t="shared" si="5"/>
        <v>24497.199999999997</v>
      </c>
    </row>
    <row r="204" spans="2:7" ht="23.1" customHeight="1" x14ac:dyDescent="0.2">
      <c r="B204" s="41" t="s">
        <v>32</v>
      </c>
      <c r="C204" s="41"/>
      <c r="D204" s="32">
        <v>1282.45</v>
      </c>
      <c r="E204" s="32">
        <v>5.6</v>
      </c>
      <c r="F204" s="27" t="s">
        <v>7</v>
      </c>
      <c r="G204" s="37">
        <f t="shared" si="5"/>
        <v>7181.7199999999993</v>
      </c>
    </row>
    <row r="205" spans="2:7" ht="23.1" customHeight="1" x14ac:dyDescent="0.2">
      <c r="B205" s="41" t="s">
        <v>13</v>
      </c>
      <c r="C205" s="41"/>
      <c r="D205" s="32">
        <v>1000.47</v>
      </c>
      <c r="E205" s="32">
        <v>5.6</v>
      </c>
      <c r="F205" s="27" t="s">
        <v>7</v>
      </c>
      <c r="G205" s="37">
        <f>D205*E205</f>
        <v>5602.6319999999996</v>
      </c>
    </row>
    <row r="206" spans="2:7" ht="23.1" customHeight="1" x14ac:dyDescent="0.2">
      <c r="B206" s="41" t="s">
        <v>12</v>
      </c>
      <c r="C206" s="41"/>
      <c r="D206" s="32">
        <v>718.61</v>
      </c>
      <c r="E206" s="32">
        <v>56</v>
      </c>
      <c r="F206" s="27" t="s">
        <v>7</v>
      </c>
      <c r="G206" s="37">
        <f>D206*E206</f>
        <v>40242.160000000003</v>
      </c>
    </row>
    <row r="207" spans="2:7" ht="23.1" customHeight="1" x14ac:dyDescent="0.2">
      <c r="B207" s="2"/>
      <c r="C207" s="17"/>
      <c r="D207" s="17"/>
      <c r="E207" s="7"/>
      <c r="F207" s="7"/>
      <c r="G207" s="1"/>
    </row>
    <row r="208" spans="2:7" ht="23.1" customHeight="1" x14ac:dyDescent="0.2">
      <c r="B208" s="2"/>
      <c r="C208" s="10" t="s">
        <v>33</v>
      </c>
      <c r="D208" s="11"/>
      <c r="E208" s="2"/>
      <c r="F208" s="2"/>
      <c r="G208" s="1"/>
    </row>
    <row r="209" spans="2:7" ht="23.1" customHeight="1" x14ac:dyDescent="0.2">
      <c r="B209" s="2"/>
      <c r="C209" s="42" t="s">
        <v>34</v>
      </c>
      <c r="D209" s="38" t="s">
        <v>35</v>
      </c>
      <c r="E209" s="18">
        <f>IF(G197&gt;0,ROUND((G197+D190)/D190,2),0)</f>
        <v>1.02</v>
      </c>
      <c r="F209" s="18"/>
      <c r="G209" s="3"/>
    </row>
    <row r="210" spans="2:7" ht="23.1" customHeight="1" x14ac:dyDescent="0.2">
      <c r="B210" s="2"/>
      <c r="C210" s="42"/>
      <c r="D210" s="38" t="s">
        <v>36</v>
      </c>
      <c r="E210" s="18">
        <f>IF(SUM(G198:G199)&gt;0,ROUND((G198+G199+D190)/D190,2),0)</f>
        <v>1.0900000000000001</v>
      </c>
      <c r="F210" s="18"/>
      <c r="G210" s="8"/>
    </row>
    <row r="211" spans="2:7" ht="23.1" customHeight="1" x14ac:dyDescent="0.2">
      <c r="B211" s="2"/>
      <c r="C211" s="42"/>
      <c r="D211" s="38" t="s">
        <v>37</v>
      </c>
      <c r="E211" s="18">
        <f>IF(G200&gt;0,ROUND((G200+D190)/D190,2),0)</f>
        <v>0</v>
      </c>
      <c r="F211" s="3"/>
      <c r="G211" s="8"/>
    </row>
    <row r="212" spans="2:7" ht="23.1" customHeight="1" x14ac:dyDescent="0.2">
      <c r="B212" s="2"/>
      <c r="C212" s="42"/>
      <c r="D212" s="19" t="s">
        <v>38</v>
      </c>
      <c r="E212" s="20">
        <f>IF(SUM(G201:G206)&gt;0,ROUND((SUM(G201:G206)+D190)/D190,2),0)</f>
        <v>9.07</v>
      </c>
      <c r="F212" s="3"/>
      <c r="G212" s="8"/>
    </row>
    <row r="213" spans="2:7" ht="23.1" customHeight="1" x14ac:dyDescent="0.2">
      <c r="B213" s="2"/>
      <c r="C213" s="2"/>
      <c r="D213" s="21" t="s">
        <v>39</v>
      </c>
      <c r="E213" s="22">
        <f>SUM(E209:E212)-IF(VALUE(COUNTIF(E209:E212,"&gt;0"))=4,3,0)-IF(VALUE(COUNTIF(E209:E212,"&gt;0"))=3,2,0)-IF(VALUE(COUNTIF(E209:E212,"&gt;0"))=2,1,0)</f>
        <v>9.18</v>
      </c>
      <c r="F213" s="23"/>
      <c r="G213" s="1"/>
    </row>
    <row r="214" spans="2:7" ht="23.1" customHeight="1" x14ac:dyDescent="0.2">
      <c r="B214" s="2"/>
      <c r="C214" s="2"/>
      <c r="D214" s="2"/>
      <c r="E214" s="24"/>
      <c r="F214" s="2"/>
      <c r="G214" s="1"/>
    </row>
    <row r="215" spans="2:7" ht="23.1" customHeight="1" x14ac:dyDescent="0.35">
      <c r="B215" s="9"/>
      <c r="C215" s="25" t="s">
        <v>40</v>
      </c>
      <c r="D215" s="59">
        <f>E213*D190</f>
        <v>122341.86</v>
      </c>
      <c r="E215" s="59"/>
      <c r="F215" s="2"/>
      <c r="G215" s="1"/>
    </row>
    <row r="216" spans="2:7" ht="23.1" customHeight="1" x14ac:dyDescent="0.3">
      <c r="B216" s="2"/>
      <c r="C216" s="26" t="s">
        <v>41</v>
      </c>
      <c r="D216" s="60">
        <f>D215/D189</f>
        <v>128.24094339622641</v>
      </c>
      <c r="E216" s="60"/>
      <c r="F216" s="2"/>
      <c r="G216" s="2"/>
    </row>
    <row r="218" spans="2:7" ht="54.95" customHeight="1" x14ac:dyDescent="0.8">
      <c r="B218" s="44" t="s">
        <v>61</v>
      </c>
      <c r="C218" s="44"/>
      <c r="D218" s="44"/>
      <c r="E218" s="44"/>
      <c r="F218" s="44"/>
      <c r="G218" s="44"/>
    </row>
    <row r="219" spans="2:7" ht="45.95" customHeight="1" x14ac:dyDescent="0.2">
      <c r="B219" s="45" t="s">
        <v>43</v>
      </c>
      <c r="C219" s="45"/>
      <c r="D219" s="45"/>
      <c r="E219" s="45"/>
      <c r="F219" s="45"/>
      <c r="G219" s="45"/>
    </row>
    <row r="220" spans="2:7" ht="30" customHeight="1" x14ac:dyDescent="0.2">
      <c r="B220" s="2"/>
      <c r="C220" s="10" t="s">
        <v>14</v>
      </c>
      <c r="D220" s="11"/>
      <c r="E220" s="2"/>
      <c r="F220" s="2"/>
      <c r="G220" s="1"/>
    </row>
    <row r="221" spans="2:7" ht="23.1" customHeight="1" x14ac:dyDescent="0.2">
      <c r="B221" s="3"/>
      <c r="C221" s="46" t="s">
        <v>15</v>
      </c>
      <c r="D221" s="56" t="s">
        <v>42</v>
      </c>
      <c r="E221" s="57"/>
      <c r="F221" s="57"/>
      <c r="G221" s="58"/>
    </row>
    <row r="222" spans="2:7" ht="23.1" customHeight="1" x14ac:dyDescent="0.2">
      <c r="B222" s="3"/>
      <c r="C222" s="47"/>
      <c r="D222" s="56" t="s">
        <v>47</v>
      </c>
      <c r="E222" s="57"/>
      <c r="F222" s="57"/>
      <c r="G222" s="58"/>
    </row>
    <row r="223" spans="2:7" ht="23.1" customHeight="1" x14ac:dyDescent="0.2">
      <c r="B223" s="3"/>
      <c r="C223" s="48"/>
      <c r="D223" s="56" t="s">
        <v>54</v>
      </c>
      <c r="E223" s="57"/>
      <c r="F223" s="57"/>
      <c r="G223" s="58"/>
    </row>
    <row r="224" spans="2:7" ht="23.1" customHeight="1" x14ac:dyDescent="0.2">
      <c r="B224" s="2"/>
      <c r="C224" s="12" t="s">
        <v>16</v>
      </c>
      <c r="D224" s="4">
        <v>7.5</v>
      </c>
      <c r="E224" s="13"/>
      <c r="F224" s="3"/>
      <c r="G224" s="1"/>
    </row>
    <row r="225" spans="2:7" ht="23.1" customHeight="1" x14ac:dyDescent="0.2">
      <c r="B225" s="2"/>
      <c r="C225" s="14" t="s">
        <v>17</v>
      </c>
      <c r="D225" s="31">
        <v>1240</v>
      </c>
      <c r="E225" s="49" t="s">
        <v>18</v>
      </c>
      <c r="F225" s="50"/>
      <c r="G225" s="53">
        <f>D226/D225</f>
        <v>19.121774193548386</v>
      </c>
    </row>
    <row r="226" spans="2:7" ht="23.1" customHeight="1" x14ac:dyDescent="0.2">
      <c r="B226" s="2"/>
      <c r="C226" s="14" t="s">
        <v>19</v>
      </c>
      <c r="D226" s="5">
        <v>23711</v>
      </c>
      <c r="E226" s="51"/>
      <c r="F226" s="52"/>
      <c r="G226" s="54"/>
    </row>
    <row r="227" spans="2:7" ht="23.1" customHeight="1" x14ac:dyDescent="0.2">
      <c r="B227" s="2"/>
      <c r="C227" s="15"/>
      <c r="D227" s="6"/>
      <c r="E227" s="16"/>
      <c r="F227" s="2"/>
      <c r="G227" s="1"/>
    </row>
    <row r="228" spans="2:7" ht="23.1" customHeight="1" x14ac:dyDescent="0.2">
      <c r="B228" s="2"/>
      <c r="C228" s="28" t="s">
        <v>20</v>
      </c>
      <c r="D228" s="30" t="s">
        <v>5</v>
      </c>
      <c r="E228" s="2"/>
      <c r="F228" s="2"/>
      <c r="G228" s="1"/>
    </row>
    <row r="229" spans="2:7" ht="23.1" customHeight="1" x14ac:dyDescent="0.2">
      <c r="B229" s="2"/>
      <c r="C229" s="28" t="s">
        <v>21</v>
      </c>
      <c r="D229" s="30">
        <v>75</v>
      </c>
      <c r="E229" s="2"/>
      <c r="F229" s="2"/>
      <c r="G229" s="1"/>
    </row>
    <row r="230" spans="2:7" ht="23.1" customHeight="1" x14ac:dyDescent="0.2">
      <c r="B230" s="2"/>
      <c r="C230" s="28" t="s">
        <v>22</v>
      </c>
      <c r="D230" s="29" t="s">
        <v>23</v>
      </c>
      <c r="E230" s="2"/>
      <c r="F230" s="2"/>
      <c r="G230" s="1"/>
    </row>
    <row r="231" spans="2:7" ht="23.1" customHeight="1" x14ac:dyDescent="0.2">
      <c r="B231" s="2"/>
      <c r="C231" s="2"/>
      <c r="D231" s="2"/>
      <c r="E231" s="2"/>
      <c r="F231" s="2"/>
      <c r="G231" s="1"/>
    </row>
    <row r="232" spans="2:7" ht="50.1" customHeight="1" x14ac:dyDescent="0.2">
      <c r="B232" s="43" t="s">
        <v>8</v>
      </c>
      <c r="C232" s="43"/>
      <c r="D232" s="39" t="s">
        <v>24</v>
      </c>
      <c r="E232" s="55" t="s">
        <v>25</v>
      </c>
      <c r="F232" s="55"/>
      <c r="G232" s="39" t="s">
        <v>26</v>
      </c>
    </row>
    <row r="233" spans="2:7" ht="23.1" customHeight="1" x14ac:dyDescent="0.2">
      <c r="B233" s="41" t="s">
        <v>27</v>
      </c>
      <c r="C233" s="41"/>
      <c r="D233" s="32">
        <v>54.55</v>
      </c>
      <c r="E233" s="32">
        <v>7.5</v>
      </c>
      <c r="F233" s="27" t="s">
        <v>7</v>
      </c>
      <c r="G233" s="37">
        <f t="shared" ref="G233:G240" si="6">D233*E233</f>
        <v>409.125</v>
      </c>
    </row>
    <row r="234" spans="2:7" ht="23.1" customHeight="1" x14ac:dyDescent="0.2">
      <c r="B234" s="41" t="s">
        <v>28</v>
      </c>
      <c r="C234" s="41"/>
      <c r="D234" s="32">
        <v>189.45</v>
      </c>
      <c r="E234" s="32">
        <v>1.7</v>
      </c>
      <c r="F234" s="27" t="s">
        <v>9</v>
      </c>
      <c r="G234" s="37">
        <f t="shared" si="6"/>
        <v>322.065</v>
      </c>
    </row>
    <row r="235" spans="2:7" ht="23.1" customHeight="1" x14ac:dyDescent="0.2">
      <c r="B235" s="41" t="s">
        <v>29</v>
      </c>
      <c r="C235" s="41"/>
      <c r="D235" s="32">
        <v>762.99</v>
      </c>
      <c r="E235" s="32">
        <v>1.7</v>
      </c>
      <c r="F235" s="27" t="s">
        <v>9</v>
      </c>
      <c r="G235" s="37">
        <f t="shared" si="6"/>
        <v>1297.0830000000001</v>
      </c>
    </row>
    <row r="236" spans="2:7" ht="23.1" customHeight="1" x14ac:dyDescent="0.2">
      <c r="B236" s="41" t="s">
        <v>10</v>
      </c>
      <c r="C236" s="41"/>
      <c r="D236" s="32">
        <v>1409.04</v>
      </c>
      <c r="E236" s="32"/>
      <c r="F236" s="27" t="s">
        <v>7</v>
      </c>
      <c r="G236" s="37">
        <f t="shared" si="6"/>
        <v>0</v>
      </c>
    </row>
    <row r="237" spans="2:7" ht="45.95" customHeight="1" x14ac:dyDescent="0.2">
      <c r="B237" s="41" t="s">
        <v>30</v>
      </c>
      <c r="C237" s="41"/>
      <c r="D237" s="32">
        <v>5358.15</v>
      </c>
      <c r="E237" s="32">
        <v>7.5</v>
      </c>
      <c r="F237" s="27" t="s">
        <v>7</v>
      </c>
      <c r="G237" s="37">
        <f t="shared" si="6"/>
        <v>40186.125</v>
      </c>
    </row>
    <row r="238" spans="2:7" ht="23.1" customHeight="1" x14ac:dyDescent="0.2">
      <c r="B238" s="41" t="s">
        <v>31</v>
      </c>
      <c r="C238" s="41"/>
      <c r="D238" s="32">
        <v>246.53</v>
      </c>
      <c r="E238" s="32"/>
      <c r="F238" s="27" t="s">
        <v>7</v>
      </c>
      <c r="G238" s="37">
        <f t="shared" si="6"/>
        <v>0</v>
      </c>
    </row>
    <row r="239" spans="2:7" ht="23.1" customHeight="1" x14ac:dyDescent="0.2">
      <c r="B239" s="41" t="s">
        <v>11</v>
      </c>
      <c r="C239" s="41"/>
      <c r="D239" s="32">
        <v>4374.5</v>
      </c>
      <c r="E239" s="32">
        <v>7.5</v>
      </c>
      <c r="F239" s="27" t="s">
        <v>7</v>
      </c>
      <c r="G239" s="37">
        <f t="shared" si="6"/>
        <v>32808.75</v>
      </c>
    </row>
    <row r="240" spans="2:7" ht="23.1" customHeight="1" x14ac:dyDescent="0.2">
      <c r="B240" s="41" t="s">
        <v>32</v>
      </c>
      <c r="C240" s="41"/>
      <c r="D240" s="32">
        <v>1282.45</v>
      </c>
      <c r="E240" s="32">
        <v>7.5</v>
      </c>
      <c r="F240" s="27" t="s">
        <v>7</v>
      </c>
      <c r="G240" s="37">
        <f t="shared" si="6"/>
        <v>9618.375</v>
      </c>
    </row>
    <row r="241" spans="2:7" ht="23.1" customHeight="1" x14ac:dyDescent="0.2">
      <c r="B241" s="41" t="s">
        <v>13</v>
      </c>
      <c r="C241" s="41"/>
      <c r="D241" s="32">
        <v>1000.47</v>
      </c>
      <c r="E241" s="32">
        <v>7.5</v>
      </c>
      <c r="F241" s="27" t="s">
        <v>7</v>
      </c>
      <c r="G241" s="37">
        <f>D241*E241</f>
        <v>7503.5250000000005</v>
      </c>
    </row>
    <row r="242" spans="2:7" ht="23.1" customHeight="1" x14ac:dyDescent="0.2">
      <c r="B242" s="41" t="s">
        <v>12</v>
      </c>
      <c r="C242" s="41"/>
      <c r="D242" s="32">
        <v>718.61</v>
      </c>
      <c r="E242" s="32">
        <v>75</v>
      </c>
      <c r="F242" s="27" t="s">
        <v>7</v>
      </c>
      <c r="G242" s="37">
        <f>D242*E242</f>
        <v>53895.75</v>
      </c>
    </row>
    <row r="243" spans="2:7" ht="23.1" customHeight="1" x14ac:dyDescent="0.2">
      <c r="B243" s="2"/>
      <c r="C243" s="17"/>
      <c r="D243" s="17"/>
      <c r="E243" s="7"/>
      <c r="F243" s="7"/>
      <c r="G243" s="1"/>
    </row>
    <row r="244" spans="2:7" ht="23.1" customHeight="1" x14ac:dyDescent="0.2">
      <c r="B244" s="2"/>
      <c r="C244" s="10" t="s">
        <v>33</v>
      </c>
      <c r="D244" s="11"/>
      <c r="E244" s="2"/>
      <c r="F244" s="2"/>
      <c r="G244" s="1"/>
    </row>
    <row r="245" spans="2:7" ht="23.1" customHeight="1" x14ac:dyDescent="0.2">
      <c r="B245" s="2"/>
      <c r="C245" s="42" t="s">
        <v>34</v>
      </c>
      <c r="D245" s="38" t="s">
        <v>35</v>
      </c>
      <c r="E245" s="18">
        <f>IF(G233&gt;0,ROUND((G233+D226)/D226,2),0)</f>
        <v>1.02</v>
      </c>
      <c r="F245" s="18"/>
      <c r="G245" s="3"/>
    </row>
    <row r="246" spans="2:7" ht="23.1" customHeight="1" x14ac:dyDescent="0.2">
      <c r="B246" s="2"/>
      <c r="C246" s="42"/>
      <c r="D246" s="38" t="s">
        <v>36</v>
      </c>
      <c r="E246" s="18">
        <f>IF(SUM(G234:G235)&gt;0,ROUND((G234+G235+D226)/D226,2),0)</f>
        <v>1.07</v>
      </c>
      <c r="F246" s="18"/>
      <c r="G246" s="8"/>
    </row>
    <row r="247" spans="2:7" ht="23.1" customHeight="1" x14ac:dyDescent="0.2">
      <c r="B247" s="2"/>
      <c r="C247" s="42"/>
      <c r="D247" s="38" t="s">
        <v>37</v>
      </c>
      <c r="E247" s="18">
        <f>IF(G236&gt;0,ROUND((G236+D226)/D226,2),0)</f>
        <v>0</v>
      </c>
      <c r="F247" s="3"/>
      <c r="G247" s="8"/>
    </row>
    <row r="248" spans="2:7" ht="23.1" customHeight="1" x14ac:dyDescent="0.2">
      <c r="B248" s="2"/>
      <c r="C248" s="42"/>
      <c r="D248" s="19" t="s">
        <v>38</v>
      </c>
      <c r="E248" s="20">
        <f>IF(SUM(G237:G242)&gt;0,ROUND((SUM(G237:G242)+D226)/D226,2),0)</f>
        <v>7.07</v>
      </c>
      <c r="F248" s="3"/>
      <c r="G248" s="8"/>
    </row>
    <row r="249" spans="2:7" ht="23.1" customHeight="1" x14ac:dyDescent="0.2">
      <c r="B249" s="2"/>
      <c r="C249" s="2"/>
      <c r="D249" s="21" t="s">
        <v>39</v>
      </c>
      <c r="E249" s="22">
        <f>SUM(E245:E248)-IF(VALUE(COUNTIF(E245:E248,"&gt;0"))=4,3,0)-IF(VALUE(COUNTIF(E245:E248,"&gt;0"))=3,2,0)-IF(VALUE(COUNTIF(E245:E248,"&gt;0"))=2,1,0)</f>
        <v>7.16</v>
      </c>
      <c r="F249" s="23"/>
      <c r="G249" s="1"/>
    </row>
    <row r="250" spans="2:7" ht="23.1" customHeight="1" x14ac:dyDescent="0.2">
      <c r="B250" s="2"/>
      <c r="C250" s="2"/>
      <c r="D250" s="2"/>
      <c r="E250" s="24"/>
      <c r="F250" s="2"/>
      <c r="G250" s="1"/>
    </row>
    <row r="251" spans="2:7" ht="23.1" customHeight="1" x14ac:dyDescent="0.35">
      <c r="B251" s="9"/>
      <c r="C251" s="25" t="s">
        <v>40</v>
      </c>
      <c r="D251" s="59">
        <f>E249*D226</f>
        <v>169770.76</v>
      </c>
      <c r="E251" s="59"/>
      <c r="F251" s="2"/>
      <c r="G251" s="1"/>
    </row>
    <row r="252" spans="2:7" ht="23.1" customHeight="1" x14ac:dyDescent="0.3">
      <c r="B252" s="2"/>
      <c r="C252" s="26" t="s">
        <v>41</v>
      </c>
      <c r="D252" s="60">
        <f>D251/D225</f>
        <v>136.91190322580647</v>
      </c>
      <c r="E252" s="60"/>
      <c r="F252" s="2"/>
      <c r="G252" s="2"/>
    </row>
  </sheetData>
  <mergeCells count="161">
    <mergeCell ref="B132:C132"/>
    <mergeCell ref="B182:G182"/>
    <mergeCell ref="B183:G183"/>
    <mergeCell ref="C185:C187"/>
    <mergeCell ref="D185:G185"/>
    <mergeCell ref="D186:G186"/>
    <mergeCell ref="D187:G187"/>
    <mergeCell ref="E189:F190"/>
    <mergeCell ref="G189:G190"/>
    <mergeCell ref="D179:E179"/>
    <mergeCell ref="D180:E180"/>
    <mergeCell ref="C137:C140"/>
    <mergeCell ref="D143:E143"/>
    <mergeCell ref="B160:C160"/>
    <mergeCell ref="E160:F160"/>
    <mergeCell ref="B161:C161"/>
    <mergeCell ref="B162:C162"/>
    <mergeCell ref="B163:C163"/>
    <mergeCell ref="C173:C176"/>
    <mergeCell ref="D223:G223"/>
    <mergeCell ref="E225:F226"/>
    <mergeCell ref="G225:G226"/>
    <mergeCell ref="B232:C232"/>
    <mergeCell ref="E232:F232"/>
    <mergeCell ref="B233:C233"/>
    <mergeCell ref="B234:C234"/>
    <mergeCell ref="B235:C235"/>
    <mergeCell ref="B236:C236"/>
    <mergeCell ref="D107:E107"/>
    <mergeCell ref="B127:C127"/>
    <mergeCell ref="B128:C128"/>
    <mergeCell ref="B129:C129"/>
    <mergeCell ref="B130:C130"/>
    <mergeCell ref="B131:C131"/>
    <mergeCell ref="D108:E108"/>
    <mergeCell ref="B110:G110"/>
    <mergeCell ref="B111:G111"/>
    <mergeCell ref="C113:C115"/>
    <mergeCell ref="D113:G113"/>
    <mergeCell ref="D114:G114"/>
    <mergeCell ref="D115:G115"/>
    <mergeCell ref="E117:F118"/>
    <mergeCell ref="G117:G118"/>
    <mergeCell ref="B124:C124"/>
    <mergeCell ref="E124:F124"/>
    <mergeCell ref="B125:C125"/>
    <mergeCell ref="B126:C126"/>
    <mergeCell ref="B54:C54"/>
    <mergeCell ref="B55:C55"/>
    <mergeCell ref="B56:C56"/>
    <mergeCell ref="B57:C57"/>
    <mergeCell ref="D144:E144"/>
    <mergeCell ref="B240:C240"/>
    <mergeCell ref="B241:C241"/>
    <mergeCell ref="B242:C242"/>
    <mergeCell ref="C209:C212"/>
    <mergeCell ref="D215:E215"/>
    <mergeCell ref="D216:E216"/>
    <mergeCell ref="B218:G218"/>
    <mergeCell ref="B219:G219"/>
    <mergeCell ref="B75:G75"/>
    <mergeCell ref="C77:C79"/>
    <mergeCell ref="D77:G77"/>
    <mergeCell ref="D78:G78"/>
    <mergeCell ref="E81:F82"/>
    <mergeCell ref="G81:G82"/>
    <mergeCell ref="B88:C88"/>
    <mergeCell ref="E88:F88"/>
    <mergeCell ref="B89:C89"/>
    <mergeCell ref="B90:C90"/>
    <mergeCell ref="C101:C104"/>
    <mergeCell ref="C245:C248"/>
    <mergeCell ref="D251:E251"/>
    <mergeCell ref="D252:E252"/>
    <mergeCell ref="D149:G149"/>
    <mergeCell ref="D150:G150"/>
    <mergeCell ref="D151:G151"/>
    <mergeCell ref="E153:F154"/>
    <mergeCell ref="G153:G154"/>
    <mergeCell ref="B164:C164"/>
    <mergeCell ref="B165:C165"/>
    <mergeCell ref="B166:C166"/>
    <mergeCell ref="B167:C167"/>
    <mergeCell ref="B168:C168"/>
    <mergeCell ref="B169:C169"/>
    <mergeCell ref="B170:C170"/>
    <mergeCell ref="B205:C205"/>
    <mergeCell ref="B206:C206"/>
    <mergeCell ref="E196:F196"/>
    <mergeCell ref="C221:C223"/>
    <mergeCell ref="D221:G221"/>
    <mergeCell ref="D222:G222"/>
    <mergeCell ref="B238:C238"/>
    <mergeCell ref="B239:C239"/>
    <mergeCell ref="B237:C237"/>
    <mergeCell ref="D35:E35"/>
    <mergeCell ref="D36:E36"/>
    <mergeCell ref="B22:C22"/>
    <mergeCell ref="B58:C58"/>
    <mergeCell ref="B59:C59"/>
    <mergeCell ref="B60:C60"/>
    <mergeCell ref="B61:C61"/>
    <mergeCell ref="B62:C62"/>
    <mergeCell ref="D79:G79"/>
    <mergeCell ref="B53:C53"/>
    <mergeCell ref="B38:G38"/>
    <mergeCell ref="B39:G39"/>
    <mergeCell ref="C41:C43"/>
    <mergeCell ref="D41:G41"/>
    <mergeCell ref="D42:G42"/>
    <mergeCell ref="D43:G43"/>
    <mergeCell ref="E45:F46"/>
    <mergeCell ref="G45:G46"/>
    <mergeCell ref="B52:C52"/>
    <mergeCell ref="E52:F52"/>
    <mergeCell ref="C65:C68"/>
    <mergeCell ref="D71:E71"/>
    <mergeCell ref="D72:E72"/>
    <mergeCell ref="B74:G74"/>
    <mergeCell ref="B2:G2"/>
    <mergeCell ref="B3:G3"/>
    <mergeCell ref="C5:C7"/>
    <mergeCell ref="D5:G5"/>
    <mergeCell ref="D6:G6"/>
    <mergeCell ref="D7:G7"/>
    <mergeCell ref="B18:C18"/>
    <mergeCell ref="B19:C19"/>
    <mergeCell ref="B20:C20"/>
    <mergeCell ref="B21:C21"/>
    <mergeCell ref="E9:F10"/>
    <mergeCell ref="G9:G10"/>
    <mergeCell ref="B16:C16"/>
    <mergeCell ref="E16:F16"/>
    <mergeCell ref="B17:C17"/>
    <mergeCell ref="B23:C23"/>
    <mergeCell ref="B24:C24"/>
    <mergeCell ref="B25:C25"/>
    <mergeCell ref="B26:C26"/>
    <mergeCell ref="C29:C32"/>
    <mergeCell ref="B201:C201"/>
    <mergeCell ref="B202:C202"/>
    <mergeCell ref="B203:C203"/>
    <mergeCell ref="B204:C204"/>
    <mergeCell ref="B196:C196"/>
    <mergeCell ref="B197:C197"/>
    <mergeCell ref="B94:C94"/>
    <mergeCell ref="B95:C95"/>
    <mergeCell ref="B96:C96"/>
    <mergeCell ref="B97:C97"/>
    <mergeCell ref="B98:C98"/>
    <mergeCell ref="B91:C91"/>
    <mergeCell ref="B92:C92"/>
    <mergeCell ref="B93:C93"/>
    <mergeCell ref="B133:C133"/>
    <mergeCell ref="B134:C134"/>
    <mergeCell ref="B146:G146"/>
    <mergeCell ref="B147:G147"/>
    <mergeCell ref="C149:C151"/>
    <mergeCell ref="B198:C198"/>
    <mergeCell ref="B199:C199"/>
    <mergeCell ref="B200:C200"/>
  </mergeCells>
  <dataValidations count="1">
    <dataValidation type="list" allowBlank="1" showInputMessage="1" showErrorMessage="1" sqref="D14 D50 D86 D122 D158 D194 D230">
      <formula1>д1</formula1>
    </dataValidation>
  </dataValidations>
  <pageMargins left="0" right="0.70866141732283472" top="0" bottom="0" header="0.31496062992125984" footer="0.31496062992125984"/>
  <pageSetup paperSize="9" scale="2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ЛОТЫ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Алексей М. Мосунов</cp:lastModifiedBy>
  <cp:lastPrinted>2018-02-20T06:01:03Z</cp:lastPrinted>
  <dcterms:created xsi:type="dcterms:W3CDTF">1996-10-08T23:32:33Z</dcterms:created>
  <dcterms:modified xsi:type="dcterms:W3CDTF">2019-05-25T06:40:10Z</dcterms:modified>
</cp:coreProperties>
</file>