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9.03 Бав Бол Нур\Бавлинское\Аукцион август 2019\"/>
    </mc:Choice>
  </mc:AlternateContent>
  <bookViews>
    <workbookView xWindow="0" yWindow="0" windowWidth="2880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Методике'!$A$1:$G$304</definedName>
    <definedName name="способ_рубки">'Расчет стоимости по Методике'!#REF!</definedName>
  </definedNames>
  <calcPr calcId="162913"/>
</workbook>
</file>

<file path=xl/calcChain.xml><?xml version="1.0" encoding="utf-8"?>
<calcChain xmlns="http://schemas.openxmlformats.org/spreadsheetml/2006/main">
  <c r="F292" i="4" l="1"/>
  <c r="F291" i="4"/>
  <c r="F290" i="4"/>
  <c r="F289" i="4"/>
  <c r="F288" i="4"/>
  <c r="F287" i="4"/>
  <c r="F286" i="4"/>
  <c r="D297" i="4" s="1"/>
  <c r="F285" i="4"/>
  <c r="D296" i="4" s="1"/>
  <c r="F284" i="4"/>
  <c r="F283" i="4"/>
  <c r="D295" i="4" s="1"/>
  <c r="F275" i="4"/>
  <c r="F253" i="4"/>
  <c r="F252" i="4"/>
  <c r="F251" i="4"/>
  <c r="F250" i="4"/>
  <c r="F249" i="4"/>
  <c r="F248" i="4"/>
  <c r="F247" i="4"/>
  <c r="D258" i="4" s="1"/>
  <c r="F246" i="4"/>
  <c r="F245" i="4"/>
  <c r="F244" i="4"/>
  <c r="D256" i="4" s="1"/>
  <c r="F236" i="4"/>
  <c r="F216" i="4"/>
  <c r="F215" i="4"/>
  <c r="F214" i="4"/>
  <c r="F213" i="4"/>
  <c r="F212" i="4"/>
  <c r="F211" i="4"/>
  <c r="F210" i="4"/>
  <c r="D221" i="4" s="1"/>
  <c r="F209" i="4"/>
  <c r="F208" i="4"/>
  <c r="F207" i="4"/>
  <c r="D219" i="4" s="1"/>
  <c r="F199" i="4"/>
  <c r="F179" i="4"/>
  <c r="F178" i="4"/>
  <c r="F177" i="4"/>
  <c r="F176" i="4"/>
  <c r="F175" i="4"/>
  <c r="F174" i="4"/>
  <c r="F173" i="4"/>
  <c r="D184" i="4" s="1"/>
  <c r="F172" i="4"/>
  <c r="F171" i="4"/>
  <c r="F170" i="4"/>
  <c r="D182" i="4" s="1"/>
  <c r="F162" i="4"/>
  <c r="F142" i="4"/>
  <c r="F141" i="4"/>
  <c r="F140" i="4"/>
  <c r="F139" i="4"/>
  <c r="F138" i="4"/>
  <c r="F137" i="4"/>
  <c r="F136" i="4"/>
  <c r="D147" i="4" s="1"/>
  <c r="F135" i="4"/>
  <c r="F134" i="4"/>
  <c r="F133" i="4"/>
  <c r="D145" i="4" s="1"/>
  <c r="F125" i="4"/>
  <c r="F104" i="4"/>
  <c r="F103" i="4"/>
  <c r="F102" i="4"/>
  <c r="F101" i="4"/>
  <c r="F100" i="4"/>
  <c r="F99" i="4"/>
  <c r="F98" i="4"/>
  <c r="D109" i="4" s="1"/>
  <c r="F97" i="4"/>
  <c r="F96" i="4"/>
  <c r="F95" i="4"/>
  <c r="D107" i="4" s="1"/>
  <c r="F87" i="4"/>
  <c r="F65" i="4"/>
  <c r="F64" i="4"/>
  <c r="F63" i="4"/>
  <c r="F62" i="4"/>
  <c r="F61" i="4"/>
  <c r="F60" i="4"/>
  <c r="F59" i="4"/>
  <c r="D70" i="4" s="1"/>
  <c r="F58" i="4"/>
  <c r="F57" i="4"/>
  <c r="F56" i="4"/>
  <c r="D68" i="4" s="1"/>
  <c r="F48" i="4"/>
  <c r="F26" i="4"/>
  <c r="F25" i="4"/>
  <c r="F24" i="4"/>
  <c r="F23" i="4"/>
  <c r="F22" i="4"/>
  <c r="F21" i="4"/>
  <c r="F20" i="4"/>
  <c r="D31" i="4" s="1"/>
  <c r="F19" i="4"/>
  <c r="F18" i="4"/>
  <c r="F17" i="4"/>
  <c r="D29" i="4" s="1"/>
  <c r="F9" i="4"/>
  <c r="D257" i="4" l="1"/>
  <c r="D298" i="4"/>
  <c r="D299" i="4" s="1"/>
  <c r="C301" i="4" s="1"/>
  <c r="C302" i="4" s="1"/>
  <c r="D259" i="4"/>
  <c r="D260" i="4" s="1"/>
  <c r="C262" i="4" s="1"/>
  <c r="C263" i="4" s="1"/>
  <c r="D220" i="4"/>
  <c r="D146" i="4"/>
  <c r="D148" i="4"/>
  <c r="D185" i="4"/>
  <c r="D183" i="4"/>
  <c r="D222" i="4"/>
  <c r="D69" i="4"/>
  <c r="D30" i="4"/>
  <c r="D108" i="4"/>
  <c r="D110" i="4"/>
  <c r="D71" i="4"/>
  <c r="D32" i="4"/>
  <c r="D223" i="4" l="1"/>
  <c r="C225" i="4" s="1"/>
  <c r="C226" i="4" s="1"/>
  <c r="D186" i="4"/>
  <c r="C188" i="4" s="1"/>
  <c r="C189" i="4" s="1"/>
  <c r="D149" i="4"/>
  <c r="C151" i="4" s="1"/>
  <c r="C152" i="4" s="1"/>
  <c r="D72" i="4"/>
  <c r="C74" i="4" s="1"/>
  <c r="C75" i="4" s="1"/>
  <c r="D33" i="4"/>
  <c r="C35" i="4" s="1"/>
  <c r="C36" i="4" s="1"/>
  <c r="D111" i="4"/>
  <c r="C113" i="4" s="1"/>
  <c r="C114" i="4" s="1"/>
</calcChain>
</file>

<file path=xl/sharedStrings.xml><?xml version="1.0" encoding="utf-8"?>
<sst xmlns="http://schemas.openxmlformats.org/spreadsheetml/2006/main" count="392" uniqueCount="60">
  <si>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</si>
  <si>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</si>
  <si>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</si>
  <si>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</si>
  <si>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</si>
  <si>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</si>
  <si>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</si>
  <si>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</si>
  <si>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</si>
  <si>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</si>
  <si>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</si>
  <si>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</si>
  <si>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</si>
  <si>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</si>
  <si>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</si>
  <si>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</si>
  <si>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</si>
  <si>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</si>
  <si>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</si>
  <si>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</si>
  <si>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</si>
  <si>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</si>
  <si>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</si>
  <si>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</si>
  <si>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</si>
  <si>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</si>
  <si>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</si>
  <si>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</si>
  <si>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</si>
  <si>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</si>
  <si>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</si>
  <si>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</si>
  <si>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</si>
  <si>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</si>
  <si>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</si>
  <si>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</si>
  <si>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"Бавлинское лесничество"</t>
  </si>
  <si>
    <t>Кандызское участковое лесничество</t>
  </si>
  <si>
    <t>кв.220  выд.12, делянка 2</t>
  </si>
  <si>
    <t>8Б2Дн</t>
  </si>
  <si>
    <t>кв.220  выд.10, делянка1</t>
  </si>
  <si>
    <t>6Б4Дн</t>
  </si>
  <si>
    <t>ЛОТ № 5</t>
  </si>
  <si>
    <t>Выборочная</t>
  </si>
  <si>
    <t>ЛОТ № 6</t>
  </si>
  <si>
    <t>кв.38  выд.9, делянка 1</t>
  </si>
  <si>
    <t>10Б</t>
  </si>
  <si>
    <t>ЛОТ № 7</t>
  </si>
  <si>
    <t>кв.38  выд.11, делянка 1</t>
  </si>
  <si>
    <t>кв.38  выд.1, делянка 1</t>
  </si>
  <si>
    <t>кв.164  выд.19, делянка 1</t>
  </si>
  <si>
    <t>ЛОТ № 2</t>
  </si>
  <si>
    <t>ЛОТ № 3</t>
  </si>
  <si>
    <t>ЛОТ № 4</t>
  </si>
  <si>
    <t>кв.220 выд.13, делянка3</t>
  </si>
  <si>
    <t>8Дн2Б</t>
  </si>
  <si>
    <t>Бавлинское участковое лесничество</t>
  </si>
  <si>
    <t>кв.164  выд.12, делянка 1</t>
  </si>
  <si>
    <t>ЛОТ № 1</t>
  </si>
  <si>
    <t>ЛОТ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</si>
</sst>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" xfId="0" applyNumberFormat="1" applyFont="1" applyFill="1" applyBorder="1" applyAlignment="1">
      <alignment horizontal="center" wrapText="1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2"/>
  <sheetViews>
    <sheetView tabSelected="1" view="pageBreakPreview" zoomScale="130" zoomScaleNormal="70" zoomScaleSheetLayoutView="130" zoomScalePageLayoutView="85" workbookViewId="0">
      <selection activeCell="D274" sqref="D274"/>
    </sheetView>
  </sheetViews>
  <sheetFormatPr defaultColWidth="9.140625" defaultRowHeight="23.25" x14ac:dyDescent="0.25"/>
  <cols>
    <col min="1" max="1" width="37.28515625" style="7" customWidth="1"/>
    <col min="2" max="2" width="46.140625" style="7" customWidth="1"/>
    <col min="3" max="3" width="25.85546875" style="7" customWidth="1"/>
    <col min="4" max="4" width="14.5703125" style="7" customWidth="1"/>
    <col min="5" max="5" width="4.85546875" style="7" customWidth="1"/>
    <col min="6" max="6" width="23.28515625" style="5" customWidth="1"/>
    <col min="7" max="7" width="1" style="5" customWidth="1"/>
    <col min="8" max="8" width="23.5703125" style="7" customWidth="1"/>
    <col min="9" max="9" width="23.5703125" style="53" hidden="1" customWidth="1"/>
    <col min="10" max="16384" width="9.140625" style="7"/>
  </cols>
  <sheetData>
    <row r="1" spans="1:7" ht="60.75" x14ac:dyDescent="0.8">
      <c r="A1" s="91" t="s">
        <v>58</v>
      </c>
      <c r="B1" s="91"/>
      <c r="C1" s="91"/>
      <c r="D1" s="91"/>
      <c r="E1" s="91"/>
      <c r="F1" s="91"/>
      <c r="G1" s="91"/>
    </row>
    <row r="2" spans="1:7" x14ac:dyDescent="0.25">
      <c r="A2" s="92" t="s">
        <v>35</v>
      </c>
      <c r="B2" s="92"/>
      <c r="C2" s="92"/>
      <c r="D2" s="92"/>
      <c r="E2" s="92"/>
      <c r="F2" s="92"/>
    </row>
    <row r="3" spans="1:7" x14ac:dyDescent="0.25">
      <c r="B3" s="64"/>
      <c r="F3" s="7"/>
    </row>
    <row r="4" spans="1:7" ht="25.5" x14ac:dyDescent="0.25">
      <c r="B4" s="13" t="s">
        <v>5</v>
      </c>
      <c r="C4" s="6"/>
    </row>
    <row r="5" spans="1:7" ht="20.25" x14ac:dyDescent="0.25">
      <c r="A5" s="9"/>
      <c r="B5" s="93" t="s">
        <v>15</v>
      </c>
      <c r="C5" s="96" t="s">
        <v>36</v>
      </c>
      <c r="D5" s="96"/>
      <c r="E5" s="96"/>
      <c r="F5" s="96"/>
      <c r="G5" s="38"/>
    </row>
    <row r="6" spans="1:7" ht="20.25" x14ac:dyDescent="0.25">
      <c r="A6" s="9"/>
      <c r="B6" s="94"/>
      <c r="C6" s="96" t="s">
        <v>37</v>
      </c>
      <c r="D6" s="96"/>
      <c r="E6" s="96"/>
      <c r="F6" s="96"/>
      <c r="G6" s="38"/>
    </row>
    <row r="7" spans="1:7" ht="20.25" x14ac:dyDescent="0.25">
      <c r="A7" s="9"/>
      <c r="B7" s="95"/>
      <c r="C7" s="96" t="s">
        <v>38</v>
      </c>
      <c r="D7" s="96"/>
      <c r="E7" s="96"/>
      <c r="F7" s="96"/>
      <c r="G7" s="38"/>
    </row>
    <row r="8" spans="1:7" x14ac:dyDescent="0.25">
      <c r="B8" s="34" t="s">
        <v>12</v>
      </c>
      <c r="C8" s="46">
        <v>3.5</v>
      </c>
      <c r="D8" s="44"/>
      <c r="E8" s="9"/>
    </row>
    <row r="9" spans="1:7" x14ac:dyDescent="0.25">
      <c r="B9" s="1" t="s">
        <v>9</v>
      </c>
      <c r="C9" s="47">
        <v>434</v>
      </c>
      <c r="D9" s="97" t="s">
        <v>16</v>
      </c>
      <c r="E9" s="98"/>
      <c r="F9" s="101">
        <f>C10/C9</f>
        <v>47.017811059907835</v>
      </c>
    </row>
    <row r="10" spans="1:7" x14ac:dyDescent="0.25">
      <c r="B10" s="1" t="s">
        <v>10</v>
      </c>
      <c r="C10" s="47">
        <v>20405.73</v>
      </c>
      <c r="D10" s="99"/>
      <c r="E10" s="100"/>
      <c r="F10" s="102"/>
    </row>
    <row r="11" spans="1:7" x14ac:dyDescent="0.25">
      <c r="B11" s="36"/>
      <c r="C11" s="37"/>
      <c r="D11" s="45"/>
    </row>
    <row r="12" spans="1:7" x14ac:dyDescent="0.3">
      <c r="B12" s="35" t="s">
        <v>7</v>
      </c>
      <c r="C12" s="61" t="s">
        <v>39</v>
      </c>
    </row>
    <row r="13" spans="1:7" x14ac:dyDescent="0.3">
      <c r="B13" s="35" t="s">
        <v>11</v>
      </c>
      <c r="C13" s="48">
        <v>70</v>
      </c>
    </row>
    <row r="14" spans="1:7" x14ac:dyDescent="0.3">
      <c r="B14" s="35" t="s">
        <v>13</v>
      </c>
      <c r="C14" s="54" t="s">
        <v>33</v>
      </c>
      <c r="D14" s="39"/>
    </row>
    <row r="15" spans="1:7" ht="24" thickBot="1" x14ac:dyDescent="0.3">
      <c r="B15" s="40"/>
      <c r="C15" s="40"/>
    </row>
    <row r="16" spans="1:7" ht="48" thickBot="1" x14ac:dyDescent="0.3">
      <c r="A16" s="103" t="s">
        <v>17</v>
      </c>
      <c r="B16" s="104"/>
      <c r="C16" s="22" t="s">
        <v>20</v>
      </c>
      <c r="D16" s="105" t="s">
        <v>22</v>
      </c>
      <c r="E16" s="106"/>
      <c r="F16" s="2" t="s">
        <v>21</v>
      </c>
    </row>
    <row r="17" spans="1:7" ht="24" thickBot="1" x14ac:dyDescent="0.3">
      <c r="A17" s="80" t="s">
        <v>34</v>
      </c>
      <c r="B17" s="81"/>
      <c r="C17" s="55">
        <v>186.14</v>
      </c>
      <c r="D17" s="49">
        <v>3.5</v>
      </c>
      <c r="E17" s="17" t="s">
        <v>24</v>
      </c>
      <c r="F17" s="25">
        <f t="shared" ref="F17:F24" si="0">C17*D17</f>
        <v>651.49</v>
      </c>
      <c r="G17" s="82"/>
    </row>
    <row r="18" spans="1:7" x14ac:dyDescent="0.25">
      <c r="A18" s="83" t="s">
        <v>18</v>
      </c>
      <c r="B18" s="84"/>
      <c r="C18" s="50">
        <v>189.45</v>
      </c>
      <c r="D18" s="62">
        <v>1.05</v>
      </c>
      <c r="E18" s="18" t="s">
        <v>25</v>
      </c>
      <c r="F18" s="26">
        <f t="shared" si="0"/>
        <v>198.92249999999999</v>
      </c>
      <c r="G18" s="82"/>
    </row>
    <row r="19" spans="1:7" ht="24" thickBot="1" x14ac:dyDescent="0.3">
      <c r="A19" s="85" t="s">
        <v>19</v>
      </c>
      <c r="B19" s="86"/>
      <c r="C19" s="52">
        <v>762.99</v>
      </c>
      <c r="D19" s="63">
        <v>1.05</v>
      </c>
      <c r="E19" s="19" t="s">
        <v>25</v>
      </c>
      <c r="F19" s="27">
        <f t="shared" si="0"/>
        <v>801.1395</v>
      </c>
      <c r="G19" s="82"/>
    </row>
    <row r="20" spans="1:7" ht="24" thickBot="1" x14ac:dyDescent="0.3">
      <c r="A20" s="87" t="s">
        <v>27</v>
      </c>
      <c r="B20" s="88"/>
      <c r="C20" s="56">
        <v>1409.04</v>
      </c>
      <c r="D20" s="56">
        <v>0</v>
      </c>
      <c r="E20" s="23" t="s">
        <v>24</v>
      </c>
      <c r="F20" s="28">
        <f t="shared" si="0"/>
        <v>0</v>
      </c>
      <c r="G20" s="82"/>
    </row>
    <row r="21" spans="1:7" x14ac:dyDescent="0.25">
      <c r="A21" s="83" t="s">
        <v>32</v>
      </c>
      <c r="B21" s="84"/>
      <c r="C21" s="50">
        <v>5358.15</v>
      </c>
      <c r="D21" s="60">
        <v>3.5</v>
      </c>
      <c r="E21" s="18" t="s">
        <v>24</v>
      </c>
      <c r="F21" s="26">
        <f t="shared" si="0"/>
        <v>18753.524999999998</v>
      </c>
      <c r="G21" s="82"/>
    </row>
    <row r="22" spans="1:7" x14ac:dyDescent="0.25">
      <c r="A22" s="89" t="s">
        <v>26</v>
      </c>
      <c r="B22" s="90"/>
      <c r="C22" s="57">
        <v>246.53</v>
      </c>
      <c r="D22" s="57">
        <v>0</v>
      </c>
      <c r="E22" s="20" t="s">
        <v>24</v>
      </c>
      <c r="F22" s="29">
        <f t="shared" si="0"/>
        <v>0</v>
      </c>
      <c r="G22" s="82"/>
    </row>
    <row r="23" spans="1:7" x14ac:dyDescent="0.25">
      <c r="A23" s="89" t="s">
        <v>28</v>
      </c>
      <c r="B23" s="90"/>
      <c r="C23" s="58">
        <v>4374.5</v>
      </c>
      <c r="D23" s="51">
        <v>3.5</v>
      </c>
      <c r="E23" s="20" t="s">
        <v>24</v>
      </c>
      <c r="F23" s="29">
        <f t="shared" si="0"/>
        <v>15310.75</v>
      </c>
      <c r="G23" s="82"/>
    </row>
    <row r="24" spans="1:7" x14ac:dyDescent="0.25">
      <c r="A24" s="89" t="s">
        <v>29</v>
      </c>
      <c r="B24" s="90"/>
      <c r="C24" s="58">
        <v>1282.45</v>
      </c>
      <c r="D24" s="51">
        <v>3.5</v>
      </c>
      <c r="E24" s="20" t="s">
        <v>24</v>
      </c>
      <c r="F24" s="29">
        <f t="shared" si="0"/>
        <v>4488.5749999999998</v>
      </c>
      <c r="G24" s="82"/>
    </row>
    <row r="25" spans="1:7" x14ac:dyDescent="0.25">
      <c r="A25" s="89" t="s">
        <v>31</v>
      </c>
      <c r="B25" s="90"/>
      <c r="C25" s="58">
        <v>1000.47</v>
      </c>
      <c r="D25" s="51">
        <v>3.5</v>
      </c>
      <c r="E25" s="20" t="s">
        <v>24</v>
      </c>
      <c r="F25" s="29">
        <f>C25*D25</f>
        <v>3501.645</v>
      </c>
      <c r="G25" s="82"/>
    </row>
    <row r="26" spans="1:7" ht="24" thickBot="1" x14ac:dyDescent="0.3">
      <c r="A26" s="85" t="s">
        <v>30</v>
      </c>
      <c r="B26" s="86"/>
      <c r="C26" s="59">
        <v>718.61</v>
      </c>
      <c r="D26" s="59">
        <v>35</v>
      </c>
      <c r="E26" s="19" t="s">
        <v>24</v>
      </c>
      <c r="F26" s="30">
        <f>C26*D26</f>
        <v>25151.350000000002</v>
      </c>
      <c r="G26" s="82"/>
    </row>
    <row r="27" spans="1:7" x14ac:dyDescent="0.25">
      <c r="B27" s="3"/>
      <c r="C27" s="3"/>
      <c r="D27" s="4"/>
      <c r="E27" s="4"/>
      <c r="G27" s="41"/>
    </row>
    <row r="28" spans="1:7" ht="25.5" x14ac:dyDescent="0.25">
      <c r="B28" s="13" t="s">
        <v>14</v>
      </c>
      <c r="C28" s="6"/>
    </row>
    <row r="29" spans="1:7" ht="20.25" x14ac:dyDescent="0.25">
      <c r="B29" s="77" t="s">
        <v>6</v>
      </c>
      <c r="C29" s="65" t="s">
        <v>0</v>
      </c>
      <c r="D29" s="8">
        <f>IF(F17&gt;0, ROUND((F17+C10)/C10,2), 0)</f>
        <v>1.03</v>
      </c>
      <c r="E29" s="8"/>
      <c r="F29" s="9"/>
      <c r="G29" s="7"/>
    </row>
    <row r="30" spans="1:7" x14ac:dyDescent="0.25">
      <c r="B30" s="77"/>
      <c r="C30" s="65" t="s">
        <v>1</v>
      </c>
      <c r="D30" s="8">
        <f>IF(SUM(F18:F19)&gt;0,ROUND((F18+F19+C10)/C10,2),0)</f>
        <v>1.05</v>
      </c>
      <c r="E30" s="8"/>
      <c r="F30" s="10"/>
      <c r="G30" s="42"/>
    </row>
    <row r="31" spans="1:7" x14ac:dyDescent="0.25">
      <c r="B31" s="77"/>
      <c r="C31" s="65" t="s">
        <v>2</v>
      </c>
      <c r="D31" s="8">
        <f>IF(F20&gt;0,ROUND((F20+C10)/C10,2),0)</f>
        <v>0</v>
      </c>
      <c r="E31" s="11"/>
      <c r="F31" s="10"/>
    </row>
    <row r="32" spans="1:7" x14ac:dyDescent="0.25">
      <c r="B32" s="77"/>
      <c r="C32" s="12" t="s">
        <v>3</v>
      </c>
      <c r="D32" s="31">
        <f>IF(SUM(F21:F26)&gt;0,ROUND((SUM(F21:F26)+C10)/C10,2),0)</f>
        <v>4.29</v>
      </c>
      <c r="E32" s="9"/>
      <c r="F32" s="10"/>
    </row>
    <row r="33" spans="1:7" ht="25.5" x14ac:dyDescent="0.25">
      <c r="C33" s="32" t="s">
        <v>4</v>
      </c>
      <c r="D33" s="33">
        <f>SUM(D29:D32)-IF(VALUE(COUNTIF(D29:D32,"&gt;0"))=4,3,0)-IF(VALUE(COUNTIF(D29:D32,"&gt;0"))=3,2,0)-IF(VALUE(COUNTIF(D29:D32,"&gt;0"))=2,1,0)</f>
        <v>4.37</v>
      </c>
      <c r="E33" s="24"/>
    </row>
    <row r="34" spans="1:7" x14ac:dyDescent="0.25">
      <c r="D34" s="14"/>
    </row>
    <row r="35" spans="1:7" ht="25.5" x14ac:dyDescent="0.35">
      <c r="A35" s="21"/>
      <c r="B35" s="15" t="s">
        <v>23</v>
      </c>
      <c r="C35" s="78">
        <f>D33*C10</f>
        <v>89173.040099999998</v>
      </c>
      <c r="D35" s="78"/>
    </row>
    <row r="36" spans="1:7" ht="20.25" x14ac:dyDescent="0.3">
      <c r="B36" s="16" t="s">
        <v>8</v>
      </c>
      <c r="C36" s="79">
        <f>C35/C9</f>
        <v>205.46783433179723</v>
      </c>
      <c r="D36" s="79"/>
      <c r="F36" s="7"/>
      <c r="G36" s="43"/>
    </row>
    <row r="40" spans="1:7" ht="60.75" x14ac:dyDescent="0.8">
      <c r="A40" s="91" t="s">
        <v>51</v>
      </c>
      <c r="B40" s="91"/>
      <c r="C40" s="91"/>
      <c r="D40" s="91"/>
      <c r="E40" s="91"/>
      <c r="F40" s="91"/>
      <c r="G40" s="91"/>
    </row>
    <row r="41" spans="1:7" x14ac:dyDescent="0.25">
      <c r="A41" s="92" t="s">
        <v>35</v>
      </c>
      <c r="B41" s="92"/>
      <c r="C41" s="92"/>
      <c r="D41" s="92"/>
      <c r="E41" s="92"/>
      <c r="F41" s="92"/>
    </row>
    <row r="42" spans="1:7" x14ac:dyDescent="0.25">
      <c r="B42" s="64"/>
      <c r="F42" s="7"/>
    </row>
    <row r="43" spans="1:7" ht="25.5" x14ac:dyDescent="0.25">
      <c r="B43" s="13" t="s">
        <v>5</v>
      </c>
      <c r="C43" s="6"/>
    </row>
    <row r="44" spans="1:7" ht="20.25" x14ac:dyDescent="0.25">
      <c r="A44" s="9"/>
      <c r="B44" s="93" t="s">
        <v>15</v>
      </c>
      <c r="C44" s="96" t="s">
        <v>36</v>
      </c>
      <c r="D44" s="96"/>
      <c r="E44" s="96"/>
      <c r="F44" s="96"/>
      <c r="G44" s="38"/>
    </row>
    <row r="45" spans="1:7" ht="20.25" x14ac:dyDescent="0.25">
      <c r="A45" s="9"/>
      <c r="B45" s="94"/>
      <c r="C45" s="96" t="s">
        <v>37</v>
      </c>
      <c r="D45" s="96"/>
      <c r="E45" s="96"/>
      <c r="F45" s="96"/>
      <c r="G45" s="38"/>
    </row>
    <row r="46" spans="1:7" ht="20.25" x14ac:dyDescent="0.25">
      <c r="A46" s="9"/>
      <c r="B46" s="95"/>
      <c r="C46" s="96" t="s">
        <v>40</v>
      </c>
      <c r="D46" s="96"/>
      <c r="E46" s="96"/>
      <c r="F46" s="96"/>
      <c r="G46" s="38"/>
    </row>
    <row r="47" spans="1:7" x14ac:dyDescent="0.25">
      <c r="B47" s="34" t="s">
        <v>12</v>
      </c>
      <c r="C47" s="46">
        <v>4.5</v>
      </c>
      <c r="D47" s="44"/>
      <c r="E47" s="9"/>
    </row>
    <row r="48" spans="1:7" x14ac:dyDescent="0.25">
      <c r="B48" s="1" t="s">
        <v>9</v>
      </c>
      <c r="C48" s="47">
        <v>468</v>
      </c>
      <c r="D48" s="97" t="s">
        <v>16</v>
      </c>
      <c r="E48" s="98"/>
      <c r="F48" s="101">
        <f>C49/C48</f>
        <v>50.883311965811963</v>
      </c>
    </row>
    <row r="49" spans="1:7" x14ac:dyDescent="0.25">
      <c r="B49" s="1" t="s">
        <v>10</v>
      </c>
      <c r="C49" s="47">
        <v>23813.39</v>
      </c>
      <c r="D49" s="99"/>
      <c r="E49" s="100"/>
      <c r="F49" s="102"/>
    </row>
    <row r="50" spans="1:7" x14ac:dyDescent="0.25">
      <c r="B50" s="36"/>
      <c r="C50" s="37"/>
      <c r="D50" s="45"/>
    </row>
    <row r="51" spans="1:7" x14ac:dyDescent="0.3">
      <c r="B51" s="35" t="s">
        <v>7</v>
      </c>
      <c r="C51" s="61" t="s">
        <v>41</v>
      </c>
    </row>
    <row r="52" spans="1:7" x14ac:dyDescent="0.3">
      <c r="B52" s="35" t="s">
        <v>11</v>
      </c>
      <c r="C52" s="48">
        <v>70</v>
      </c>
    </row>
    <row r="53" spans="1:7" x14ac:dyDescent="0.3">
      <c r="B53" s="35" t="s">
        <v>13</v>
      </c>
      <c r="C53" s="54" t="s">
        <v>33</v>
      </c>
      <c r="D53" s="39"/>
    </row>
    <row r="54" spans="1:7" ht="24" thickBot="1" x14ac:dyDescent="0.3">
      <c r="B54" s="40"/>
      <c r="C54" s="40"/>
    </row>
    <row r="55" spans="1:7" ht="48" thickBot="1" x14ac:dyDescent="0.3">
      <c r="A55" s="103" t="s">
        <v>17</v>
      </c>
      <c r="B55" s="104"/>
      <c r="C55" s="22" t="s">
        <v>20</v>
      </c>
      <c r="D55" s="105" t="s">
        <v>22</v>
      </c>
      <c r="E55" s="106"/>
      <c r="F55" s="2" t="s">
        <v>21</v>
      </c>
    </row>
    <row r="56" spans="1:7" ht="24" thickBot="1" x14ac:dyDescent="0.3">
      <c r="A56" s="80" t="s">
        <v>34</v>
      </c>
      <c r="B56" s="81"/>
      <c r="C56" s="55">
        <v>186.14</v>
      </c>
      <c r="D56" s="49">
        <v>4.5</v>
      </c>
      <c r="E56" s="17" t="s">
        <v>24</v>
      </c>
      <c r="F56" s="25">
        <f t="shared" ref="F56:F63" si="1">C56*D56</f>
        <v>837.62999999999988</v>
      </c>
      <c r="G56" s="82"/>
    </row>
    <row r="57" spans="1:7" x14ac:dyDescent="0.25">
      <c r="A57" s="83" t="s">
        <v>18</v>
      </c>
      <c r="B57" s="84"/>
      <c r="C57" s="50">
        <v>189.45</v>
      </c>
      <c r="D57" s="62">
        <v>1.3</v>
      </c>
      <c r="E57" s="18" t="s">
        <v>25</v>
      </c>
      <c r="F57" s="26">
        <f t="shared" si="1"/>
        <v>246.285</v>
      </c>
      <c r="G57" s="82"/>
    </row>
    <row r="58" spans="1:7" ht="24" thickBot="1" x14ac:dyDescent="0.3">
      <c r="A58" s="85" t="s">
        <v>19</v>
      </c>
      <c r="B58" s="86"/>
      <c r="C58" s="52">
        <v>762.99</v>
      </c>
      <c r="D58" s="63">
        <v>1.3</v>
      </c>
      <c r="E58" s="19" t="s">
        <v>25</v>
      </c>
      <c r="F58" s="27">
        <f t="shared" si="1"/>
        <v>991.88700000000006</v>
      </c>
      <c r="G58" s="82"/>
    </row>
    <row r="59" spans="1:7" ht="24" thickBot="1" x14ac:dyDescent="0.3">
      <c r="A59" s="87" t="s">
        <v>27</v>
      </c>
      <c r="B59" s="88"/>
      <c r="C59" s="56">
        <v>1409.04</v>
      </c>
      <c r="D59" s="56">
        <v>0</v>
      </c>
      <c r="E59" s="23" t="s">
        <v>24</v>
      </c>
      <c r="F59" s="28">
        <f t="shared" si="1"/>
        <v>0</v>
      </c>
      <c r="G59" s="82"/>
    </row>
    <row r="60" spans="1:7" x14ac:dyDescent="0.25">
      <c r="A60" s="83" t="s">
        <v>32</v>
      </c>
      <c r="B60" s="84"/>
      <c r="C60" s="50">
        <v>5358.15</v>
      </c>
      <c r="D60" s="60">
        <v>4.5</v>
      </c>
      <c r="E60" s="18" t="s">
        <v>24</v>
      </c>
      <c r="F60" s="26">
        <f t="shared" si="1"/>
        <v>24111.674999999999</v>
      </c>
      <c r="G60" s="82"/>
    </row>
    <row r="61" spans="1:7" x14ac:dyDescent="0.25">
      <c r="A61" s="89" t="s">
        <v>26</v>
      </c>
      <c r="B61" s="90"/>
      <c r="C61" s="57">
        <v>246.53</v>
      </c>
      <c r="D61" s="57">
        <v>0</v>
      </c>
      <c r="E61" s="20" t="s">
        <v>24</v>
      </c>
      <c r="F61" s="29">
        <f t="shared" si="1"/>
        <v>0</v>
      </c>
      <c r="G61" s="82"/>
    </row>
    <row r="62" spans="1:7" x14ac:dyDescent="0.25">
      <c r="A62" s="89" t="s">
        <v>28</v>
      </c>
      <c r="B62" s="90"/>
      <c r="C62" s="58">
        <v>4374.5</v>
      </c>
      <c r="D62" s="51">
        <v>4.5</v>
      </c>
      <c r="E62" s="20" t="s">
        <v>24</v>
      </c>
      <c r="F62" s="29">
        <f t="shared" si="1"/>
        <v>19685.25</v>
      </c>
      <c r="G62" s="82"/>
    </row>
    <row r="63" spans="1:7" x14ac:dyDescent="0.25">
      <c r="A63" s="89" t="s">
        <v>29</v>
      </c>
      <c r="B63" s="90"/>
      <c r="C63" s="58">
        <v>1282.45</v>
      </c>
      <c r="D63" s="51">
        <v>4.5</v>
      </c>
      <c r="E63" s="20" t="s">
        <v>24</v>
      </c>
      <c r="F63" s="29">
        <f t="shared" si="1"/>
        <v>5771.0250000000005</v>
      </c>
      <c r="G63" s="82"/>
    </row>
    <row r="64" spans="1:7" x14ac:dyDescent="0.25">
      <c r="A64" s="89" t="s">
        <v>31</v>
      </c>
      <c r="B64" s="90"/>
      <c r="C64" s="58">
        <v>1000.47</v>
      </c>
      <c r="D64" s="51">
        <v>4.5</v>
      </c>
      <c r="E64" s="20" t="s">
        <v>24</v>
      </c>
      <c r="F64" s="29">
        <f>C64*D64</f>
        <v>4502.1149999999998</v>
      </c>
      <c r="G64" s="82"/>
    </row>
    <row r="65" spans="1:7" ht="24" thickBot="1" x14ac:dyDescent="0.3">
      <c r="A65" s="85" t="s">
        <v>30</v>
      </c>
      <c r="B65" s="86"/>
      <c r="C65" s="59">
        <v>718.61</v>
      </c>
      <c r="D65" s="59">
        <v>45</v>
      </c>
      <c r="E65" s="19" t="s">
        <v>24</v>
      </c>
      <c r="F65" s="30">
        <f>C65*D65</f>
        <v>32337.45</v>
      </c>
      <c r="G65" s="82"/>
    </row>
    <row r="66" spans="1:7" x14ac:dyDescent="0.25">
      <c r="B66" s="3"/>
      <c r="C66" s="3"/>
      <c r="D66" s="4"/>
      <c r="E66" s="4"/>
      <c r="G66" s="41"/>
    </row>
    <row r="67" spans="1:7" ht="25.5" x14ac:dyDescent="0.25">
      <c r="B67" s="13" t="s">
        <v>14</v>
      </c>
      <c r="C67" s="6"/>
    </row>
    <row r="68" spans="1:7" ht="20.25" x14ac:dyDescent="0.25">
      <c r="B68" s="77" t="s">
        <v>6</v>
      </c>
      <c r="C68" s="65" t="s">
        <v>0</v>
      </c>
      <c r="D68" s="8">
        <f>IF(F56&gt;0, ROUND((F56+C49)/C49,2), 0)</f>
        <v>1.04</v>
      </c>
      <c r="E68" s="8"/>
      <c r="F68" s="9"/>
      <c r="G68" s="7"/>
    </row>
    <row r="69" spans="1:7" x14ac:dyDescent="0.25">
      <c r="B69" s="77"/>
      <c r="C69" s="65" t="s">
        <v>1</v>
      </c>
      <c r="D69" s="8">
        <f>IF(SUM(F57:F58)&gt;0,ROUND((F57+F58+C49)/C49,2),0)</f>
        <v>1.05</v>
      </c>
      <c r="E69" s="8"/>
      <c r="F69" s="10"/>
      <c r="G69" s="42"/>
    </row>
    <row r="70" spans="1:7" x14ac:dyDescent="0.25">
      <c r="B70" s="77"/>
      <c r="C70" s="65" t="s">
        <v>2</v>
      </c>
      <c r="D70" s="8">
        <f>IF(F59&gt;0,ROUND((F59+C49)/C49,2),0)</f>
        <v>0</v>
      </c>
      <c r="E70" s="11"/>
      <c r="F70" s="10"/>
    </row>
    <row r="71" spans="1:7" x14ac:dyDescent="0.25">
      <c r="B71" s="77"/>
      <c r="C71" s="12" t="s">
        <v>3</v>
      </c>
      <c r="D71" s="31">
        <f>IF(SUM(F60:F65)&gt;0,ROUND((SUM(F60:F65)+C49)/C49,2),0)</f>
        <v>4.63</v>
      </c>
      <c r="E71" s="9"/>
      <c r="F71" s="10"/>
    </row>
    <row r="72" spans="1:7" ht="25.5" x14ac:dyDescent="0.25">
      <c r="C72" s="32" t="s">
        <v>4</v>
      </c>
      <c r="D72" s="33">
        <f>SUM(D68:D71)-IF(VALUE(COUNTIF(D68:D71,"&gt;0"))=4,3,0)-IF(VALUE(COUNTIF(D68:D71,"&gt;0"))=3,2,0)-IF(VALUE(COUNTIF(D68:D71,"&gt;0"))=2,1,0)</f>
        <v>4.72</v>
      </c>
      <c r="E72" s="24"/>
    </row>
    <row r="73" spans="1:7" x14ac:dyDescent="0.25">
      <c r="D73" s="14"/>
    </row>
    <row r="74" spans="1:7" ht="25.5" x14ac:dyDescent="0.35">
      <c r="A74" s="21"/>
      <c r="B74" s="15" t="s">
        <v>23</v>
      </c>
      <c r="C74" s="78">
        <f>D72*C49</f>
        <v>112399.20079999999</v>
      </c>
      <c r="D74" s="78"/>
    </row>
    <row r="75" spans="1:7" ht="20.25" x14ac:dyDescent="0.3">
      <c r="B75" s="16" t="s">
        <v>8</v>
      </c>
      <c r="C75" s="79">
        <f>C74/C48</f>
        <v>240.16923247863247</v>
      </c>
      <c r="D75" s="79"/>
      <c r="F75" s="7"/>
      <c r="G75" s="43"/>
    </row>
    <row r="79" spans="1:7" ht="60.75" x14ac:dyDescent="0.8">
      <c r="A79" s="91" t="s">
        <v>52</v>
      </c>
      <c r="B79" s="91"/>
      <c r="C79" s="91"/>
      <c r="D79" s="91"/>
      <c r="E79" s="91"/>
      <c r="F79" s="91"/>
      <c r="G79" s="91"/>
    </row>
    <row r="80" spans="1:7" x14ac:dyDescent="0.25">
      <c r="A80" s="92" t="s">
        <v>35</v>
      </c>
      <c r="B80" s="92"/>
      <c r="C80" s="92"/>
      <c r="D80" s="92"/>
      <c r="E80" s="92"/>
      <c r="F80" s="92"/>
    </row>
    <row r="81" spans="1:7" x14ac:dyDescent="0.25">
      <c r="B81" s="64"/>
      <c r="F81" s="7"/>
    </row>
    <row r="82" spans="1:7" ht="25.5" x14ac:dyDescent="0.25">
      <c r="B82" s="13" t="s">
        <v>5</v>
      </c>
      <c r="C82" s="6"/>
    </row>
    <row r="83" spans="1:7" ht="20.25" x14ac:dyDescent="0.25">
      <c r="A83" s="9"/>
      <c r="B83" s="93" t="s">
        <v>15</v>
      </c>
      <c r="C83" s="96" t="s">
        <v>36</v>
      </c>
      <c r="D83" s="96"/>
      <c r="E83" s="96"/>
      <c r="F83" s="96"/>
      <c r="G83" s="38"/>
    </row>
    <row r="84" spans="1:7" ht="20.25" x14ac:dyDescent="0.25">
      <c r="A84" s="9"/>
      <c r="B84" s="94"/>
      <c r="C84" s="96" t="s">
        <v>37</v>
      </c>
      <c r="D84" s="96"/>
      <c r="E84" s="96"/>
      <c r="F84" s="96"/>
      <c r="G84" s="38"/>
    </row>
    <row r="85" spans="1:7" ht="20.25" x14ac:dyDescent="0.25">
      <c r="A85" s="9"/>
      <c r="B85" s="95"/>
      <c r="C85" s="96" t="s">
        <v>54</v>
      </c>
      <c r="D85" s="96"/>
      <c r="E85" s="96"/>
      <c r="F85" s="96"/>
      <c r="G85" s="38"/>
    </row>
    <row r="86" spans="1:7" x14ac:dyDescent="0.25">
      <c r="B86" s="34" t="s">
        <v>12</v>
      </c>
      <c r="C86" s="46">
        <v>1</v>
      </c>
      <c r="D86" s="44"/>
      <c r="E86" s="9"/>
    </row>
    <row r="87" spans="1:7" x14ac:dyDescent="0.25">
      <c r="B87" s="1" t="s">
        <v>9</v>
      </c>
      <c r="C87" s="47">
        <v>138</v>
      </c>
      <c r="D87" s="97" t="s">
        <v>16</v>
      </c>
      <c r="E87" s="98"/>
      <c r="F87" s="101">
        <f>C88/C87</f>
        <v>54.62492753623188</v>
      </c>
    </row>
    <row r="88" spans="1:7" x14ac:dyDescent="0.25">
      <c r="B88" s="1" t="s">
        <v>10</v>
      </c>
      <c r="C88" s="47">
        <v>7538.24</v>
      </c>
      <c r="D88" s="99"/>
      <c r="E88" s="100"/>
      <c r="F88" s="102"/>
    </row>
    <row r="89" spans="1:7" x14ac:dyDescent="0.25">
      <c r="B89" s="36"/>
      <c r="C89" s="37"/>
      <c r="D89" s="45"/>
    </row>
    <row r="90" spans="1:7" x14ac:dyDescent="0.3">
      <c r="B90" s="35" t="s">
        <v>7</v>
      </c>
      <c r="C90" s="61" t="s">
        <v>55</v>
      </c>
    </row>
    <row r="91" spans="1:7" x14ac:dyDescent="0.3">
      <c r="B91" s="35" t="s">
        <v>11</v>
      </c>
      <c r="C91" s="48">
        <v>70</v>
      </c>
    </row>
    <row r="92" spans="1:7" x14ac:dyDescent="0.3">
      <c r="B92" s="35" t="s">
        <v>13</v>
      </c>
      <c r="C92" s="54" t="s">
        <v>33</v>
      </c>
      <c r="D92" s="39"/>
    </row>
    <row r="93" spans="1:7" ht="24" thickBot="1" x14ac:dyDescent="0.3">
      <c r="B93" s="40"/>
      <c r="C93" s="40"/>
    </row>
    <row r="94" spans="1:7" ht="48" thickBot="1" x14ac:dyDescent="0.3">
      <c r="A94" s="103" t="s">
        <v>17</v>
      </c>
      <c r="B94" s="104"/>
      <c r="C94" s="22" t="s">
        <v>20</v>
      </c>
      <c r="D94" s="105" t="s">
        <v>22</v>
      </c>
      <c r="E94" s="106"/>
      <c r="F94" s="2" t="s">
        <v>21</v>
      </c>
    </row>
    <row r="95" spans="1:7" ht="24" thickBot="1" x14ac:dyDescent="0.3">
      <c r="A95" s="80" t="s">
        <v>34</v>
      </c>
      <c r="B95" s="81"/>
      <c r="C95" s="55">
        <v>186.14</v>
      </c>
      <c r="D95" s="49">
        <v>1</v>
      </c>
      <c r="E95" s="17" t="s">
        <v>24</v>
      </c>
      <c r="F95" s="25">
        <f t="shared" ref="F95:F102" si="2">C95*D95</f>
        <v>186.14</v>
      </c>
      <c r="G95" s="82"/>
    </row>
    <row r="96" spans="1:7" x14ac:dyDescent="0.25">
      <c r="A96" s="83" t="s">
        <v>18</v>
      </c>
      <c r="B96" s="84"/>
      <c r="C96" s="50">
        <v>189.45</v>
      </c>
      <c r="D96" s="62">
        <v>0.435</v>
      </c>
      <c r="E96" s="18" t="s">
        <v>25</v>
      </c>
      <c r="F96" s="26">
        <f t="shared" si="2"/>
        <v>82.410749999999993</v>
      </c>
      <c r="G96" s="82"/>
    </row>
    <row r="97" spans="1:7" ht="24" thickBot="1" x14ac:dyDescent="0.3">
      <c r="A97" s="85" t="s">
        <v>19</v>
      </c>
      <c r="B97" s="86"/>
      <c r="C97" s="52">
        <v>762.99</v>
      </c>
      <c r="D97" s="63">
        <v>0.435</v>
      </c>
      <c r="E97" s="19" t="s">
        <v>25</v>
      </c>
      <c r="F97" s="27">
        <f t="shared" si="2"/>
        <v>331.90064999999998</v>
      </c>
      <c r="G97" s="82"/>
    </row>
    <row r="98" spans="1:7" ht="24" thickBot="1" x14ac:dyDescent="0.3">
      <c r="A98" s="87" t="s">
        <v>27</v>
      </c>
      <c r="B98" s="88"/>
      <c r="C98" s="56">
        <v>1409.04</v>
      </c>
      <c r="D98" s="56">
        <v>0</v>
      </c>
      <c r="E98" s="23" t="s">
        <v>24</v>
      </c>
      <c r="F98" s="28">
        <f t="shared" si="2"/>
        <v>0</v>
      </c>
      <c r="G98" s="82"/>
    </row>
    <row r="99" spans="1:7" x14ac:dyDescent="0.25">
      <c r="A99" s="83" t="s">
        <v>32</v>
      </c>
      <c r="B99" s="84"/>
      <c r="C99" s="50">
        <v>5358.15</v>
      </c>
      <c r="D99" s="60">
        <v>1</v>
      </c>
      <c r="E99" s="18" t="s">
        <v>24</v>
      </c>
      <c r="F99" s="26">
        <f t="shared" si="2"/>
        <v>5358.15</v>
      </c>
      <c r="G99" s="82"/>
    </row>
    <row r="100" spans="1:7" x14ac:dyDescent="0.25">
      <c r="A100" s="89" t="s">
        <v>26</v>
      </c>
      <c r="B100" s="90"/>
      <c r="C100" s="57">
        <v>246.53</v>
      </c>
      <c r="D100" s="57">
        <v>0</v>
      </c>
      <c r="E100" s="20" t="s">
        <v>24</v>
      </c>
      <c r="F100" s="29">
        <f t="shared" si="2"/>
        <v>0</v>
      </c>
      <c r="G100" s="82"/>
    </row>
    <row r="101" spans="1:7" x14ac:dyDescent="0.25">
      <c r="A101" s="89" t="s">
        <v>28</v>
      </c>
      <c r="B101" s="90"/>
      <c r="C101" s="58">
        <v>4374.5</v>
      </c>
      <c r="D101" s="51">
        <v>1</v>
      </c>
      <c r="E101" s="20" t="s">
        <v>24</v>
      </c>
      <c r="F101" s="29">
        <f t="shared" si="2"/>
        <v>4374.5</v>
      </c>
      <c r="G101" s="82"/>
    </row>
    <row r="102" spans="1:7" x14ac:dyDescent="0.25">
      <c r="A102" s="89" t="s">
        <v>29</v>
      </c>
      <c r="B102" s="90"/>
      <c r="C102" s="58">
        <v>1282.45</v>
      </c>
      <c r="D102" s="51">
        <v>1</v>
      </c>
      <c r="E102" s="20" t="s">
        <v>24</v>
      </c>
      <c r="F102" s="29">
        <f t="shared" si="2"/>
        <v>1282.45</v>
      </c>
      <c r="G102" s="82"/>
    </row>
    <row r="103" spans="1:7" x14ac:dyDescent="0.25">
      <c r="A103" s="89" t="s">
        <v>31</v>
      </c>
      <c r="B103" s="90"/>
      <c r="C103" s="58">
        <v>1000.47</v>
      </c>
      <c r="D103" s="51">
        <v>1</v>
      </c>
      <c r="E103" s="20" t="s">
        <v>24</v>
      </c>
      <c r="F103" s="29">
        <f>C103*D103</f>
        <v>1000.47</v>
      </c>
      <c r="G103" s="82"/>
    </row>
    <row r="104" spans="1:7" ht="24" thickBot="1" x14ac:dyDescent="0.3">
      <c r="A104" s="85" t="s">
        <v>30</v>
      </c>
      <c r="B104" s="86"/>
      <c r="C104" s="59">
        <v>718.61</v>
      </c>
      <c r="D104" s="59">
        <v>10</v>
      </c>
      <c r="E104" s="19" t="s">
        <v>24</v>
      </c>
      <c r="F104" s="30">
        <f>C104*D104</f>
        <v>7186.1</v>
      </c>
      <c r="G104" s="82"/>
    </row>
    <row r="105" spans="1:7" x14ac:dyDescent="0.25">
      <c r="B105" s="3"/>
      <c r="C105" s="3"/>
      <c r="D105" s="4"/>
      <c r="E105" s="4"/>
      <c r="G105" s="41"/>
    </row>
    <row r="106" spans="1:7" ht="25.5" x14ac:dyDescent="0.25">
      <c r="B106" s="13" t="s">
        <v>14</v>
      </c>
      <c r="C106" s="6"/>
    </row>
    <row r="107" spans="1:7" ht="20.25" x14ac:dyDescent="0.25">
      <c r="B107" s="77" t="s">
        <v>6</v>
      </c>
      <c r="C107" s="65" t="s">
        <v>0</v>
      </c>
      <c r="D107" s="8">
        <f>IF(F95&gt;0, ROUND((F95+C88)/C88,2), 0)</f>
        <v>1.02</v>
      </c>
      <c r="E107" s="8"/>
      <c r="F107" s="9"/>
      <c r="G107" s="7"/>
    </row>
    <row r="108" spans="1:7" x14ac:dyDescent="0.25">
      <c r="B108" s="77"/>
      <c r="C108" s="65" t="s">
        <v>1</v>
      </c>
      <c r="D108" s="8">
        <f>IF(SUM(F96:F97)&gt;0,ROUND((F96+F97+C88)/C88,2),0)</f>
        <v>1.05</v>
      </c>
      <c r="E108" s="8"/>
      <c r="F108" s="10"/>
      <c r="G108" s="42"/>
    </row>
    <row r="109" spans="1:7" x14ac:dyDescent="0.25">
      <c r="B109" s="77"/>
      <c r="C109" s="65" t="s">
        <v>2</v>
      </c>
      <c r="D109" s="8">
        <f>IF(F98&gt;0,ROUND((F98+C88)/C88,2),0)</f>
        <v>0</v>
      </c>
      <c r="E109" s="11"/>
      <c r="F109" s="10"/>
    </row>
    <row r="110" spans="1:7" x14ac:dyDescent="0.25">
      <c r="B110" s="77"/>
      <c r="C110" s="12" t="s">
        <v>3</v>
      </c>
      <c r="D110" s="31">
        <f>IF(SUM(F99:F104)&gt;0,ROUND((SUM(F99:F104)+C88)/C88,2),0)</f>
        <v>3.55</v>
      </c>
      <c r="E110" s="9"/>
      <c r="F110" s="10"/>
    </row>
    <row r="111" spans="1:7" ht="25.5" x14ac:dyDescent="0.25">
      <c r="C111" s="32" t="s">
        <v>4</v>
      </c>
      <c r="D111" s="33">
        <f>SUM(D107:D110)-IF(VALUE(COUNTIF(D107:D110,"&gt;0"))=4,3,0)-IF(VALUE(COUNTIF(D107:D110,"&gt;0"))=3,2,0)-IF(VALUE(COUNTIF(D107:D110,"&gt;0"))=2,1,0)</f>
        <v>3.62</v>
      </c>
      <c r="E111" s="24"/>
    </row>
    <row r="112" spans="1:7" x14ac:dyDescent="0.25">
      <c r="D112" s="14"/>
    </row>
    <row r="113" spans="1:9" ht="25.5" x14ac:dyDescent="0.35">
      <c r="A113" s="21"/>
      <c r="B113" s="15" t="s">
        <v>23</v>
      </c>
      <c r="C113" s="78">
        <f>D111*C88</f>
        <v>27288.428800000002</v>
      </c>
      <c r="D113" s="78"/>
    </row>
    <row r="114" spans="1:9" ht="20.25" x14ac:dyDescent="0.3">
      <c r="B114" s="16" t="s">
        <v>8</v>
      </c>
      <c r="C114" s="79">
        <f>C113/C87</f>
        <v>197.74223768115942</v>
      </c>
      <c r="D114" s="79"/>
      <c r="F114" s="7"/>
      <c r="G114" s="43"/>
    </row>
    <row r="115" spans="1:9" ht="20.25" x14ac:dyDescent="0.25">
      <c r="B115" s="53"/>
      <c r="F115" s="7"/>
      <c r="G115" s="7"/>
      <c r="I115" s="7"/>
    </row>
    <row r="116" spans="1:9" ht="20.25" x14ac:dyDescent="0.25">
      <c r="B116" s="53"/>
      <c r="F116" s="7"/>
      <c r="G116" s="7"/>
      <c r="I116" s="7"/>
    </row>
    <row r="117" spans="1:9" ht="60.75" x14ac:dyDescent="0.8">
      <c r="A117" s="91" t="s">
        <v>53</v>
      </c>
      <c r="B117" s="91"/>
      <c r="C117" s="91"/>
      <c r="D117" s="91"/>
      <c r="E117" s="91"/>
      <c r="F117" s="91"/>
      <c r="G117" s="91"/>
    </row>
    <row r="118" spans="1:9" x14ac:dyDescent="0.25">
      <c r="A118" s="92" t="s">
        <v>35</v>
      </c>
      <c r="B118" s="92"/>
      <c r="C118" s="92"/>
      <c r="D118" s="92"/>
      <c r="E118" s="92"/>
      <c r="F118" s="92"/>
    </row>
    <row r="119" spans="1:9" x14ac:dyDescent="0.25">
      <c r="B119" s="67"/>
      <c r="F119" s="7"/>
    </row>
    <row r="120" spans="1:9" ht="25.5" x14ac:dyDescent="0.25">
      <c r="B120" s="13" t="s">
        <v>5</v>
      </c>
      <c r="C120" s="6"/>
    </row>
    <row r="121" spans="1:9" ht="20.25" x14ac:dyDescent="0.25">
      <c r="A121" s="9"/>
      <c r="B121" s="93" t="s">
        <v>15</v>
      </c>
      <c r="C121" s="96" t="s">
        <v>36</v>
      </c>
      <c r="D121" s="96"/>
      <c r="E121" s="96"/>
      <c r="F121" s="96"/>
      <c r="G121" s="38"/>
    </row>
    <row r="122" spans="1:9" ht="20.25" x14ac:dyDescent="0.25">
      <c r="A122" s="9"/>
      <c r="B122" s="94"/>
      <c r="C122" s="96" t="s">
        <v>56</v>
      </c>
      <c r="D122" s="96"/>
      <c r="E122" s="96"/>
      <c r="F122" s="96"/>
      <c r="G122" s="38"/>
    </row>
    <row r="123" spans="1:9" ht="20.25" x14ac:dyDescent="0.25">
      <c r="A123" s="9"/>
      <c r="B123" s="95"/>
      <c r="C123" s="96" t="s">
        <v>45</v>
      </c>
      <c r="D123" s="96"/>
      <c r="E123" s="96"/>
      <c r="F123" s="96"/>
      <c r="G123" s="38"/>
    </row>
    <row r="124" spans="1:9" x14ac:dyDescent="0.25">
      <c r="B124" s="34" t="s">
        <v>12</v>
      </c>
      <c r="C124" s="46">
        <v>2.4</v>
      </c>
      <c r="D124" s="44"/>
      <c r="E124" s="9"/>
    </row>
    <row r="125" spans="1:9" x14ac:dyDescent="0.25">
      <c r="B125" s="1" t="s">
        <v>9</v>
      </c>
      <c r="C125" s="47">
        <v>70</v>
      </c>
      <c r="D125" s="97" t="s">
        <v>16</v>
      </c>
      <c r="E125" s="98"/>
      <c r="F125" s="101">
        <f>C126/C125</f>
        <v>26.042714285714286</v>
      </c>
    </row>
    <row r="126" spans="1:9" x14ac:dyDescent="0.25">
      <c r="B126" s="1" t="s">
        <v>10</v>
      </c>
      <c r="C126" s="47">
        <v>1822.99</v>
      </c>
      <c r="D126" s="99"/>
      <c r="E126" s="100"/>
      <c r="F126" s="102"/>
    </row>
    <row r="127" spans="1:9" x14ac:dyDescent="0.25">
      <c r="B127" s="36"/>
      <c r="C127" s="37"/>
      <c r="D127" s="45"/>
    </row>
    <row r="128" spans="1:9" x14ac:dyDescent="0.3">
      <c r="B128" s="35" t="s">
        <v>7</v>
      </c>
      <c r="C128" s="70" t="s">
        <v>46</v>
      </c>
    </row>
    <row r="129" spans="1:7" x14ac:dyDescent="0.3">
      <c r="B129" s="35" t="s">
        <v>11</v>
      </c>
      <c r="C129" s="48">
        <v>80</v>
      </c>
    </row>
    <row r="130" spans="1:7" x14ac:dyDescent="0.3">
      <c r="B130" s="35" t="s">
        <v>13</v>
      </c>
      <c r="C130" s="54" t="s">
        <v>43</v>
      </c>
      <c r="D130" s="39"/>
    </row>
    <row r="131" spans="1:7" ht="24" thickBot="1" x14ac:dyDescent="0.3">
      <c r="B131" s="40"/>
      <c r="C131" s="40"/>
    </row>
    <row r="132" spans="1:7" ht="48" thickBot="1" x14ac:dyDescent="0.3">
      <c r="A132" s="103" t="s">
        <v>17</v>
      </c>
      <c r="B132" s="104"/>
      <c r="C132" s="22" t="s">
        <v>20</v>
      </c>
      <c r="D132" s="105" t="s">
        <v>22</v>
      </c>
      <c r="E132" s="106"/>
      <c r="F132" s="2" t="s">
        <v>21</v>
      </c>
    </row>
    <row r="133" spans="1:7" ht="24" thickBot="1" x14ac:dyDescent="0.3">
      <c r="A133" s="80" t="s">
        <v>34</v>
      </c>
      <c r="B133" s="81"/>
      <c r="C133" s="55">
        <v>186.14</v>
      </c>
      <c r="D133" s="49">
        <v>2.4</v>
      </c>
      <c r="E133" s="17" t="s">
        <v>24</v>
      </c>
      <c r="F133" s="25">
        <f t="shared" ref="F133:F140" si="3">C133*D133</f>
        <v>446.73599999999993</v>
      </c>
      <c r="G133" s="82"/>
    </row>
    <row r="134" spans="1:7" x14ac:dyDescent="0.25">
      <c r="A134" s="83" t="s">
        <v>18</v>
      </c>
      <c r="B134" s="84"/>
      <c r="C134" s="50">
        <v>189.45</v>
      </c>
      <c r="D134" s="60">
        <v>0</v>
      </c>
      <c r="E134" s="18" t="s">
        <v>25</v>
      </c>
      <c r="F134" s="26">
        <f t="shared" si="3"/>
        <v>0</v>
      </c>
      <c r="G134" s="82"/>
    </row>
    <row r="135" spans="1:7" ht="24" thickBot="1" x14ac:dyDescent="0.3">
      <c r="A135" s="85" t="s">
        <v>19</v>
      </c>
      <c r="B135" s="86"/>
      <c r="C135" s="52">
        <v>762.99</v>
      </c>
      <c r="D135" s="59">
        <v>0</v>
      </c>
      <c r="E135" s="19" t="s">
        <v>25</v>
      </c>
      <c r="F135" s="27">
        <f t="shared" si="3"/>
        <v>0</v>
      </c>
      <c r="G135" s="82"/>
    </row>
    <row r="136" spans="1:7" ht="24" thickBot="1" x14ac:dyDescent="0.3">
      <c r="A136" s="87" t="s">
        <v>27</v>
      </c>
      <c r="B136" s="88"/>
      <c r="C136" s="56">
        <v>1409.04</v>
      </c>
      <c r="D136" s="56">
        <v>2.4</v>
      </c>
      <c r="E136" s="23" t="s">
        <v>24</v>
      </c>
      <c r="F136" s="28">
        <f t="shared" si="3"/>
        <v>3381.6959999999999</v>
      </c>
      <c r="G136" s="82"/>
    </row>
    <row r="137" spans="1:7" x14ac:dyDescent="0.25">
      <c r="A137" s="83" t="s">
        <v>32</v>
      </c>
      <c r="B137" s="84"/>
      <c r="C137" s="50">
        <v>5358.15</v>
      </c>
      <c r="D137" s="60">
        <v>0</v>
      </c>
      <c r="E137" s="18" t="s">
        <v>24</v>
      </c>
      <c r="F137" s="26">
        <f t="shared" si="3"/>
        <v>0</v>
      </c>
      <c r="G137" s="82"/>
    </row>
    <row r="138" spans="1:7" x14ac:dyDescent="0.25">
      <c r="A138" s="89" t="s">
        <v>26</v>
      </c>
      <c r="B138" s="90"/>
      <c r="C138" s="57">
        <v>246.53</v>
      </c>
      <c r="D138" s="57">
        <v>0</v>
      </c>
      <c r="E138" s="20" t="s">
        <v>24</v>
      </c>
      <c r="F138" s="29">
        <f t="shared" si="3"/>
        <v>0</v>
      </c>
      <c r="G138" s="82"/>
    </row>
    <row r="139" spans="1:7" x14ac:dyDescent="0.25">
      <c r="A139" s="89" t="s">
        <v>28</v>
      </c>
      <c r="B139" s="90"/>
      <c r="C139" s="58">
        <v>4374.5</v>
      </c>
      <c r="D139" s="51">
        <v>0</v>
      </c>
      <c r="E139" s="20" t="s">
        <v>24</v>
      </c>
      <c r="F139" s="29">
        <f t="shared" si="3"/>
        <v>0</v>
      </c>
      <c r="G139" s="82"/>
    </row>
    <row r="140" spans="1:7" x14ac:dyDescent="0.25">
      <c r="A140" s="89" t="s">
        <v>29</v>
      </c>
      <c r="B140" s="90"/>
      <c r="C140" s="58">
        <v>1282.45</v>
      </c>
      <c r="D140" s="51">
        <v>0</v>
      </c>
      <c r="E140" s="20" t="s">
        <v>24</v>
      </c>
      <c r="F140" s="29">
        <f t="shared" si="3"/>
        <v>0</v>
      </c>
      <c r="G140" s="82"/>
    </row>
    <row r="141" spans="1:7" x14ac:dyDescent="0.25">
      <c r="A141" s="89" t="s">
        <v>31</v>
      </c>
      <c r="B141" s="90"/>
      <c r="C141" s="58">
        <v>1000.47</v>
      </c>
      <c r="D141" s="51">
        <v>0</v>
      </c>
      <c r="E141" s="20" t="s">
        <v>24</v>
      </c>
      <c r="F141" s="29">
        <f>C141*D141</f>
        <v>0</v>
      </c>
      <c r="G141" s="82"/>
    </row>
    <row r="142" spans="1:7" ht="24" thickBot="1" x14ac:dyDescent="0.3">
      <c r="A142" s="85" t="s">
        <v>30</v>
      </c>
      <c r="B142" s="86"/>
      <c r="C142" s="59">
        <v>718.61</v>
      </c>
      <c r="D142" s="59">
        <v>0</v>
      </c>
      <c r="E142" s="19" t="s">
        <v>24</v>
      </c>
      <c r="F142" s="30">
        <f>C142*D142</f>
        <v>0</v>
      </c>
      <c r="G142" s="82"/>
    </row>
    <row r="143" spans="1:7" x14ac:dyDescent="0.25">
      <c r="B143" s="3"/>
      <c r="C143" s="3"/>
      <c r="D143" s="4"/>
      <c r="E143" s="4"/>
      <c r="G143" s="41"/>
    </row>
    <row r="144" spans="1:7" ht="25.5" x14ac:dyDescent="0.25">
      <c r="B144" s="13" t="s">
        <v>14</v>
      </c>
      <c r="C144" s="6"/>
    </row>
    <row r="145" spans="1:7" ht="20.25" x14ac:dyDescent="0.25">
      <c r="B145" s="77" t="s">
        <v>6</v>
      </c>
      <c r="C145" s="66" t="s">
        <v>0</v>
      </c>
      <c r="D145" s="8">
        <f>IF(F133&gt;0, ROUND((F133+C126)/C126,2), 0)</f>
        <v>1.25</v>
      </c>
      <c r="E145" s="8"/>
      <c r="F145" s="9"/>
      <c r="G145" s="7"/>
    </row>
    <row r="146" spans="1:7" x14ac:dyDescent="0.25">
      <c r="B146" s="77"/>
      <c r="C146" s="66" t="s">
        <v>1</v>
      </c>
      <c r="D146" s="8">
        <f>IF(SUM(F134:F135)&gt;0,ROUND((F134+F135+C126)/C126,2),0)</f>
        <v>0</v>
      </c>
      <c r="E146" s="8"/>
      <c r="F146" s="10"/>
      <c r="G146" s="42"/>
    </row>
    <row r="147" spans="1:7" x14ac:dyDescent="0.25">
      <c r="B147" s="77"/>
      <c r="C147" s="66" t="s">
        <v>2</v>
      </c>
      <c r="D147" s="8">
        <f>IF(F136&gt;0,ROUND((F136+C126)/C126,2),0)</f>
        <v>2.86</v>
      </c>
      <c r="E147" s="11"/>
      <c r="F147" s="10"/>
    </row>
    <row r="148" spans="1:7" x14ac:dyDescent="0.25">
      <c r="B148" s="77"/>
      <c r="C148" s="12" t="s">
        <v>3</v>
      </c>
      <c r="D148" s="31">
        <f>IF(SUM(F137:F142)&gt;0,ROUND((SUM(F137:F142)+C126)/C126,2),0)</f>
        <v>0</v>
      </c>
      <c r="E148" s="9"/>
      <c r="F148" s="10"/>
    </row>
    <row r="149" spans="1:7" ht="25.5" x14ac:dyDescent="0.25">
      <c r="C149" s="32" t="s">
        <v>4</v>
      </c>
      <c r="D149" s="33">
        <f>SUM(D145:D148)-IF(VALUE(COUNTIF(D145:D148,"&gt;0"))=4,3,0)-IF(VALUE(COUNTIF(D145:D148,"&gt;0"))=3,2,0)-IF(VALUE(COUNTIF(D145:D148,"&gt;0"))=2,1,0)</f>
        <v>3.1099999999999994</v>
      </c>
      <c r="E149" s="24"/>
    </row>
    <row r="150" spans="1:7" x14ac:dyDescent="0.25">
      <c r="D150" s="14"/>
    </row>
    <row r="151" spans="1:7" ht="25.5" x14ac:dyDescent="0.35">
      <c r="A151" s="21"/>
      <c r="B151" s="15" t="s">
        <v>23</v>
      </c>
      <c r="C151" s="78">
        <f>D149*C126</f>
        <v>5669.4988999999987</v>
      </c>
      <c r="D151" s="78"/>
    </row>
    <row r="152" spans="1:7" ht="20.25" x14ac:dyDescent="0.3">
      <c r="B152" s="16" t="s">
        <v>8</v>
      </c>
      <c r="C152" s="79">
        <f>C151/C125</f>
        <v>80.99284142857141</v>
      </c>
      <c r="D152" s="79"/>
      <c r="F152" s="7"/>
      <c r="G152" s="43"/>
    </row>
    <row r="154" spans="1:7" ht="60.75" x14ac:dyDescent="0.8">
      <c r="A154" s="91" t="s">
        <v>42</v>
      </c>
      <c r="B154" s="91"/>
      <c r="C154" s="91"/>
      <c r="D154" s="91"/>
      <c r="E154" s="91"/>
      <c r="F154" s="91"/>
      <c r="G154" s="91"/>
    </row>
    <row r="155" spans="1:7" x14ac:dyDescent="0.25">
      <c r="A155" s="92" t="s">
        <v>35</v>
      </c>
      <c r="B155" s="92"/>
      <c r="C155" s="92"/>
      <c r="D155" s="92"/>
      <c r="E155" s="92"/>
      <c r="F155" s="92"/>
    </row>
    <row r="156" spans="1:7" x14ac:dyDescent="0.25">
      <c r="B156" s="69"/>
      <c r="F156" s="7"/>
    </row>
    <row r="157" spans="1:7" ht="25.5" x14ac:dyDescent="0.25">
      <c r="B157" s="13" t="s">
        <v>5</v>
      </c>
      <c r="C157" s="6"/>
    </row>
    <row r="158" spans="1:7" ht="20.25" x14ac:dyDescent="0.25">
      <c r="A158" s="9"/>
      <c r="B158" s="93" t="s">
        <v>15</v>
      </c>
      <c r="C158" s="96" t="s">
        <v>36</v>
      </c>
      <c r="D158" s="96"/>
      <c r="E158" s="96"/>
      <c r="F158" s="96"/>
      <c r="G158" s="38"/>
    </row>
    <row r="159" spans="1:7" ht="20.25" x14ac:dyDescent="0.25">
      <c r="A159" s="9"/>
      <c r="B159" s="94"/>
      <c r="C159" s="96" t="s">
        <v>56</v>
      </c>
      <c r="D159" s="96"/>
      <c r="E159" s="96"/>
      <c r="F159" s="96"/>
      <c r="G159" s="38"/>
    </row>
    <row r="160" spans="1:7" ht="20.25" x14ac:dyDescent="0.25">
      <c r="A160" s="9"/>
      <c r="B160" s="95"/>
      <c r="C160" s="96" t="s">
        <v>48</v>
      </c>
      <c r="D160" s="96"/>
      <c r="E160" s="96"/>
      <c r="F160" s="96"/>
      <c r="G160" s="38"/>
    </row>
    <row r="161" spans="1:7" x14ac:dyDescent="0.25">
      <c r="B161" s="34" t="s">
        <v>12</v>
      </c>
      <c r="C161" s="46">
        <v>1.9</v>
      </c>
      <c r="D161" s="44"/>
      <c r="E161" s="9"/>
    </row>
    <row r="162" spans="1:7" x14ac:dyDescent="0.25">
      <c r="B162" s="1" t="s">
        <v>9</v>
      </c>
      <c r="C162" s="47">
        <v>107</v>
      </c>
      <c r="D162" s="97" t="s">
        <v>16</v>
      </c>
      <c r="E162" s="98"/>
      <c r="F162" s="101">
        <f>C163/C162</f>
        <v>36.144672897196259</v>
      </c>
    </row>
    <row r="163" spans="1:7" x14ac:dyDescent="0.25">
      <c r="B163" s="1" t="s">
        <v>10</v>
      </c>
      <c r="C163" s="47">
        <v>3867.48</v>
      </c>
      <c r="D163" s="99"/>
      <c r="E163" s="100"/>
      <c r="F163" s="102"/>
    </row>
    <row r="164" spans="1:7" x14ac:dyDescent="0.25">
      <c r="B164" s="36"/>
      <c r="C164" s="37"/>
      <c r="D164" s="45"/>
    </row>
    <row r="165" spans="1:7" x14ac:dyDescent="0.3">
      <c r="B165" s="35" t="s">
        <v>7</v>
      </c>
      <c r="C165" s="70" t="s">
        <v>46</v>
      </c>
    </row>
    <row r="166" spans="1:7" x14ac:dyDescent="0.3">
      <c r="B166" s="35" t="s">
        <v>11</v>
      </c>
      <c r="C166" s="48">
        <v>80</v>
      </c>
    </row>
    <row r="167" spans="1:7" x14ac:dyDescent="0.3">
      <c r="B167" s="35" t="s">
        <v>13</v>
      </c>
      <c r="C167" s="54" t="s">
        <v>43</v>
      </c>
      <c r="D167" s="39"/>
    </row>
    <row r="168" spans="1:7" ht="24" thickBot="1" x14ac:dyDescent="0.3">
      <c r="B168" s="40"/>
      <c r="C168" s="40"/>
    </row>
    <row r="169" spans="1:7" ht="48" thickBot="1" x14ac:dyDescent="0.3">
      <c r="A169" s="103" t="s">
        <v>17</v>
      </c>
      <c r="B169" s="104"/>
      <c r="C169" s="22" t="s">
        <v>20</v>
      </c>
      <c r="D169" s="105" t="s">
        <v>22</v>
      </c>
      <c r="E169" s="106"/>
      <c r="F169" s="2" t="s">
        <v>21</v>
      </c>
    </row>
    <row r="170" spans="1:7" ht="24" thickBot="1" x14ac:dyDescent="0.3">
      <c r="A170" s="80" t="s">
        <v>34</v>
      </c>
      <c r="B170" s="81"/>
      <c r="C170" s="55">
        <v>186.14</v>
      </c>
      <c r="D170" s="49">
        <v>1.9</v>
      </c>
      <c r="E170" s="17" t="s">
        <v>24</v>
      </c>
      <c r="F170" s="25">
        <f t="shared" ref="F170:F177" si="4">C170*D170</f>
        <v>353.66599999999994</v>
      </c>
      <c r="G170" s="82"/>
    </row>
    <row r="171" spans="1:7" x14ac:dyDescent="0.25">
      <c r="A171" s="83" t="s">
        <v>18</v>
      </c>
      <c r="B171" s="84"/>
      <c r="C171" s="50">
        <v>189.45</v>
      </c>
      <c r="D171" s="60">
        <v>0</v>
      </c>
      <c r="E171" s="18" t="s">
        <v>25</v>
      </c>
      <c r="F171" s="26">
        <f t="shared" si="4"/>
        <v>0</v>
      </c>
      <c r="G171" s="82"/>
    </row>
    <row r="172" spans="1:7" ht="24" thickBot="1" x14ac:dyDescent="0.3">
      <c r="A172" s="85" t="s">
        <v>19</v>
      </c>
      <c r="B172" s="86"/>
      <c r="C172" s="52">
        <v>762.99</v>
      </c>
      <c r="D172" s="59">
        <v>0</v>
      </c>
      <c r="E172" s="19" t="s">
        <v>25</v>
      </c>
      <c r="F172" s="27">
        <f t="shared" si="4"/>
        <v>0</v>
      </c>
      <c r="G172" s="82"/>
    </row>
    <row r="173" spans="1:7" ht="24" thickBot="1" x14ac:dyDescent="0.3">
      <c r="A173" s="87" t="s">
        <v>27</v>
      </c>
      <c r="B173" s="88"/>
      <c r="C173" s="56">
        <v>1409.04</v>
      </c>
      <c r="D173" s="56">
        <v>1.9</v>
      </c>
      <c r="E173" s="23" t="s">
        <v>24</v>
      </c>
      <c r="F173" s="28">
        <f t="shared" si="4"/>
        <v>2677.1759999999999</v>
      </c>
      <c r="G173" s="82"/>
    </row>
    <row r="174" spans="1:7" x14ac:dyDescent="0.25">
      <c r="A174" s="83" t="s">
        <v>32</v>
      </c>
      <c r="B174" s="84"/>
      <c r="C174" s="50">
        <v>5358.15</v>
      </c>
      <c r="D174" s="60">
        <v>0</v>
      </c>
      <c r="E174" s="18" t="s">
        <v>24</v>
      </c>
      <c r="F174" s="26">
        <f t="shared" si="4"/>
        <v>0</v>
      </c>
      <c r="G174" s="82"/>
    </row>
    <row r="175" spans="1:7" x14ac:dyDescent="0.25">
      <c r="A175" s="89" t="s">
        <v>26</v>
      </c>
      <c r="B175" s="90"/>
      <c r="C175" s="57">
        <v>246.53</v>
      </c>
      <c r="D175" s="57">
        <v>0</v>
      </c>
      <c r="E175" s="20" t="s">
        <v>24</v>
      </c>
      <c r="F175" s="29">
        <f t="shared" si="4"/>
        <v>0</v>
      </c>
      <c r="G175" s="82"/>
    </row>
    <row r="176" spans="1:7" x14ac:dyDescent="0.25">
      <c r="A176" s="89" t="s">
        <v>28</v>
      </c>
      <c r="B176" s="90"/>
      <c r="C176" s="58">
        <v>4374.5</v>
      </c>
      <c r="D176" s="51">
        <v>0</v>
      </c>
      <c r="E176" s="20" t="s">
        <v>24</v>
      </c>
      <c r="F176" s="29">
        <f t="shared" si="4"/>
        <v>0</v>
      </c>
      <c r="G176" s="82"/>
    </row>
    <row r="177" spans="1:7" x14ac:dyDescent="0.25">
      <c r="A177" s="89" t="s">
        <v>29</v>
      </c>
      <c r="B177" s="90"/>
      <c r="C177" s="58">
        <v>1282.45</v>
      </c>
      <c r="D177" s="51">
        <v>0</v>
      </c>
      <c r="E177" s="20" t="s">
        <v>24</v>
      </c>
      <c r="F177" s="29">
        <f t="shared" si="4"/>
        <v>0</v>
      </c>
      <c r="G177" s="82"/>
    </row>
    <row r="178" spans="1:7" x14ac:dyDescent="0.25">
      <c r="A178" s="89" t="s">
        <v>31</v>
      </c>
      <c r="B178" s="90"/>
      <c r="C178" s="58">
        <v>1000.47</v>
      </c>
      <c r="D178" s="51">
        <v>0</v>
      </c>
      <c r="E178" s="20" t="s">
        <v>24</v>
      </c>
      <c r="F178" s="29">
        <f>C178*D178</f>
        <v>0</v>
      </c>
      <c r="G178" s="82"/>
    </row>
    <row r="179" spans="1:7" ht="24" thickBot="1" x14ac:dyDescent="0.3">
      <c r="A179" s="85" t="s">
        <v>30</v>
      </c>
      <c r="B179" s="86"/>
      <c r="C179" s="59">
        <v>718.61</v>
      </c>
      <c r="D179" s="59">
        <v>0</v>
      </c>
      <c r="E179" s="19" t="s">
        <v>24</v>
      </c>
      <c r="F179" s="30">
        <f>C179*D179</f>
        <v>0</v>
      </c>
      <c r="G179" s="82"/>
    </row>
    <row r="180" spans="1:7" x14ac:dyDescent="0.25">
      <c r="B180" s="3"/>
      <c r="C180" s="3"/>
      <c r="D180" s="4"/>
      <c r="E180" s="4"/>
      <c r="G180" s="41"/>
    </row>
    <row r="181" spans="1:7" ht="25.5" x14ac:dyDescent="0.25">
      <c r="B181" s="13" t="s">
        <v>14</v>
      </c>
      <c r="C181" s="6"/>
    </row>
    <row r="182" spans="1:7" ht="20.25" x14ac:dyDescent="0.25">
      <c r="B182" s="77" t="s">
        <v>6</v>
      </c>
      <c r="C182" s="68" t="s">
        <v>0</v>
      </c>
      <c r="D182" s="8">
        <f>IF(F170&gt;0, ROUND((F170+C163)/C163,2), 0)</f>
        <v>1.0900000000000001</v>
      </c>
      <c r="E182" s="8"/>
      <c r="F182" s="9"/>
      <c r="G182" s="7"/>
    </row>
    <row r="183" spans="1:7" x14ac:dyDescent="0.25">
      <c r="B183" s="77"/>
      <c r="C183" s="68" t="s">
        <v>1</v>
      </c>
      <c r="D183" s="8">
        <f>IF(SUM(F171:F172)&gt;0,ROUND((F171+F172+C163)/C163,2),0)</f>
        <v>0</v>
      </c>
      <c r="E183" s="8"/>
      <c r="F183" s="10"/>
      <c r="G183" s="42"/>
    </row>
    <row r="184" spans="1:7" x14ac:dyDescent="0.25">
      <c r="B184" s="77"/>
      <c r="C184" s="68" t="s">
        <v>2</v>
      </c>
      <c r="D184" s="8">
        <f>IF(F173&gt;0,ROUND((F173+C163)/C163,2),0)</f>
        <v>1.69</v>
      </c>
      <c r="E184" s="11"/>
      <c r="F184" s="10"/>
    </row>
    <row r="185" spans="1:7" x14ac:dyDescent="0.25">
      <c r="B185" s="77"/>
      <c r="C185" s="12" t="s">
        <v>3</v>
      </c>
      <c r="D185" s="31">
        <f>IF(SUM(F174:F179)&gt;0,ROUND((SUM(F174:F179)+C163)/C163,2),0)</f>
        <v>0</v>
      </c>
      <c r="E185" s="9"/>
      <c r="F185" s="10"/>
    </row>
    <row r="186" spans="1:7" ht="25.5" x14ac:dyDescent="0.25">
      <c r="C186" s="32" t="s">
        <v>4</v>
      </c>
      <c r="D186" s="33">
        <f>SUM(D182:D185)-IF(VALUE(COUNTIF(D182:D185,"&gt;0"))=4,3,0)-IF(VALUE(COUNTIF(D182:D185,"&gt;0"))=3,2,0)-IF(VALUE(COUNTIF(D182:D185,"&gt;0"))=2,1,0)</f>
        <v>1.7800000000000002</v>
      </c>
      <c r="E186" s="24"/>
    </row>
    <row r="187" spans="1:7" x14ac:dyDescent="0.25">
      <c r="D187" s="14"/>
    </row>
    <row r="188" spans="1:7" ht="25.5" x14ac:dyDescent="0.35">
      <c r="A188" s="21"/>
      <c r="B188" s="15" t="s">
        <v>23</v>
      </c>
      <c r="C188" s="78">
        <f>D186*C163</f>
        <v>6884.1144000000013</v>
      </c>
      <c r="D188" s="78"/>
    </row>
    <row r="189" spans="1:7" ht="20.25" x14ac:dyDescent="0.3">
      <c r="B189" s="16" t="s">
        <v>8</v>
      </c>
      <c r="C189" s="79">
        <f>C188/C162</f>
        <v>64.337517757009351</v>
      </c>
      <c r="D189" s="79"/>
      <c r="F189" s="7"/>
      <c r="G189" s="43"/>
    </row>
    <row r="190" spans="1:7" ht="60.75" x14ac:dyDescent="0.8">
      <c r="A190" s="91" t="s">
        <v>44</v>
      </c>
      <c r="B190" s="91"/>
      <c r="C190" s="91"/>
      <c r="D190" s="91"/>
      <c r="E190" s="91"/>
      <c r="F190" s="91"/>
      <c r="G190" s="91"/>
    </row>
    <row r="192" spans="1:7" x14ac:dyDescent="0.25">
      <c r="A192" s="92" t="s">
        <v>35</v>
      </c>
      <c r="B192" s="92"/>
      <c r="C192" s="92"/>
      <c r="D192" s="92"/>
      <c r="E192" s="92"/>
      <c r="F192" s="92"/>
    </row>
    <row r="193" spans="1:7" x14ac:dyDescent="0.25">
      <c r="B193" s="72"/>
      <c r="F193" s="7"/>
    </row>
    <row r="194" spans="1:7" ht="25.5" x14ac:dyDescent="0.25">
      <c r="B194" s="13" t="s">
        <v>5</v>
      </c>
      <c r="C194" s="6"/>
    </row>
    <row r="195" spans="1:7" ht="20.25" x14ac:dyDescent="0.25">
      <c r="A195" s="9"/>
      <c r="B195" s="93" t="s">
        <v>15</v>
      </c>
      <c r="C195" s="96" t="s">
        <v>36</v>
      </c>
      <c r="D195" s="96"/>
      <c r="E195" s="96"/>
      <c r="F195" s="96"/>
      <c r="G195" s="38"/>
    </row>
    <row r="196" spans="1:7" ht="20.25" x14ac:dyDescent="0.25">
      <c r="A196" s="9"/>
      <c r="B196" s="94"/>
      <c r="C196" s="96" t="s">
        <v>56</v>
      </c>
      <c r="D196" s="96"/>
      <c r="E196" s="96"/>
      <c r="F196" s="96"/>
      <c r="G196" s="38"/>
    </row>
    <row r="197" spans="1:7" ht="20.25" x14ac:dyDescent="0.25">
      <c r="A197" s="9"/>
      <c r="B197" s="95"/>
      <c r="C197" s="96" t="s">
        <v>49</v>
      </c>
      <c r="D197" s="96"/>
      <c r="E197" s="96"/>
      <c r="F197" s="96"/>
      <c r="G197" s="38"/>
    </row>
    <row r="198" spans="1:7" x14ac:dyDescent="0.25">
      <c r="B198" s="34" t="s">
        <v>12</v>
      </c>
      <c r="C198" s="46">
        <v>6.7</v>
      </c>
      <c r="D198" s="44"/>
      <c r="E198" s="9"/>
    </row>
    <row r="199" spans="1:7" x14ac:dyDescent="0.25">
      <c r="B199" s="1" t="s">
        <v>9</v>
      </c>
      <c r="C199" s="47">
        <v>220</v>
      </c>
      <c r="D199" s="97" t="s">
        <v>16</v>
      </c>
      <c r="E199" s="98"/>
      <c r="F199" s="101">
        <f>C200/C199</f>
        <v>25.48590909090909</v>
      </c>
    </row>
    <row r="200" spans="1:7" x14ac:dyDescent="0.25">
      <c r="B200" s="1" t="s">
        <v>10</v>
      </c>
      <c r="C200" s="47">
        <v>5606.9</v>
      </c>
      <c r="D200" s="99"/>
      <c r="E200" s="100"/>
      <c r="F200" s="102"/>
    </row>
    <row r="201" spans="1:7" x14ac:dyDescent="0.25">
      <c r="B201" s="36"/>
      <c r="C201" s="37"/>
      <c r="D201" s="45"/>
    </row>
    <row r="202" spans="1:7" x14ac:dyDescent="0.3">
      <c r="B202" s="35" t="s">
        <v>7</v>
      </c>
      <c r="C202" s="70" t="s">
        <v>46</v>
      </c>
    </row>
    <row r="203" spans="1:7" x14ac:dyDescent="0.3">
      <c r="B203" s="35" t="s">
        <v>11</v>
      </c>
      <c r="C203" s="48">
        <v>80</v>
      </c>
    </row>
    <row r="204" spans="1:7" x14ac:dyDescent="0.3">
      <c r="B204" s="35" t="s">
        <v>13</v>
      </c>
      <c r="C204" s="54" t="s">
        <v>43</v>
      </c>
      <c r="D204" s="39"/>
    </row>
    <row r="205" spans="1:7" ht="24" thickBot="1" x14ac:dyDescent="0.3">
      <c r="B205" s="40"/>
      <c r="C205" s="40"/>
    </row>
    <row r="206" spans="1:7" ht="48" thickBot="1" x14ac:dyDescent="0.3">
      <c r="A206" s="103" t="s">
        <v>17</v>
      </c>
      <c r="B206" s="104"/>
      <c r="C206" s="22" t="s">
        <v>20</v>
      </c>
      <c r="D206" s="105" t="s">
        <v>22</v>
      </c>
      <c r="E206" s="106"/>
      <c r="F206" s="2" t="s">
        <v>21</v>
      </c>
    </row>
    <row r="207" spans="1:7" ht="24" thickBot="1" x14ac:dyDescent="0.3">
      <c r="A207" s="80" t="s">
        <v>34</v>
      </c>
      <c r="B207" s="81"/>
      <c r="C207" s="55">
        <v>186.14</v>
      </c>
      <c r="D207" s="49">
        <v>6.7</v>
      </c>
      <c r="E207" s="17" t="s">
        <v>24</v>
      </c>
      <c r="F207" s="25">
        <f t="shared" ref="F207:F214" si="5">C207*D207</f>
        <v>1247.1379999999999</v>
      </c>
      <c r="G207" s="82"/>
    </row>
    <row r="208" spans="1:7" x14ac:dyDescent="0.25">
      <c r="A208" s="83" t="s">
        <v>18</v>
      </c>
      <c r="B208" s="84"/>
      <c r="C208" s="50">
        <v>189.45</v>
      </c>
      <c r="D208" s="60">
        <v>0</v>
      </c>
      <c r="E208" s="18" t="s">
        <v>25</v>
      </c>
      <c r="F208" s="26">
        <f t="shared" si="5"/>
        <v>0</v>
      </c>
      <c r="G208" s="82"/>
    </row>
    <row r="209" spans="1:7" ht="24" thickBot="1" x14ac:dyDescent="0.3">
      <c r="A209" s="85" t="s">
        <v>19</v>
      </c>
      <c r="B209" s="86"/>
      <c r="C209" s="52">
        <v>762.99</v>
      </c>
      <c r="D209" s="59">
        <v>0</v>
      </c>
      <c r="E209" s="19" t="s">
        <v>25</v>
      </c>
      <c r="F209" s="27">
        <f t="shared" si="5"/>
        <v>0</v>
      </c>
      <c r="G209" s="82"/>
    </row>
    <row r="210" spans="1:7" ht="24" thickBot="1" x14ac:dyDescent="0.3">
      <c r="A210" s="87" t="s">
        <v>27</v>
      </c>
      <c r="B210" s="88"/>
      <c r="C210" s="56">
        <v>1409.04</v>
      </c>
      <c r="D210" s="56">
        <v>6.7</v>
      </c>
      <c r="E210" s="23" t="s">
        <v>24</v>
      </c>
      <c r="F210" s="28">
        <f t="shared" si="5"/>
        <v>9440.5679999999993</v>
      </c>
      <c r="G210" s="82"/>
    </row>
    <row r="211" spans="1:7" x14ac:dyDescent="0.25">
      <c r="A211" s="83" t="s">
        <v>32</v>
      </c>
      <c r="B211" s="84"/>
      <c r="C211" s="50">
        <v>5358.15</v>
      </c>
      <c r="D211" s="60">
        <v>0</v>
      </c>
      <c r="E211" s="18" t="s">
        <v>24</v>
      </c>
      <c r="F211" s="26">
        <f t="shared" si="5"/>
        <v>0</v>
      </c>
      <c r="G211" s="82"/>
    </row>
    <row r="212" spans="1:7" x14ac:dyDescent="0.25">
      <c r="A212" s="89" t="s">
        <v>26</v>
      </c>
      <c r="B212" s="90"/>
      <c r="C212" s="57">
        <v>246.53</v>
      </c>
      <c r="D212" s="57">
        <v>0</v>
      </c>
      <c r="E212" s="20" t="s">
        <v>24</v>
      </c>
      <c r="F212" s="29">
        <f t="shared" si="5"/>
        <v>0</v>
      </c>
      <c r="G212" s="82"/>
    </row>
    <row r="213" spans="1:7" x14ac:dyDescent="0.25">
      <c r="A213" s="89" t="s">
        <v>28</v>
      </c>
      <c r="B213" s="90"/>
      <c r="C213" s="58">
        <v>4374.5</v>
      </c>
      <c r="D213" s="51">
        <v>0</v>
      </c>
      <c r="E213" s="20" t="s">
        <v>24</v>
      </c>
      <c r="F213" s="29">
        <f t="shared" si="5"/>
        <v>0</v>
      </c>
      <c r="G213" s="82"/>
    </row>
    <row r="214" spans="1:7" x14ac:dyDescent="0.25">
      <c r="A214" s="89" t="s">
        <v>29</v>
      </c>
      <c r="B214" s="90"/>
      <c r="C214" s="58">
        <v>1282.45</v>
      </c>
      <c r="D214" s="51">
        <v>0</v>
      </c>
      <c r="E214" s="20" t="s">
        <v>24</v>
      </c>
      <c r="F214" s="29">
        <f t="shared" si="5"/>
        <v>0</v>
      </c>
      <c r="G214" s="82"/>
    </row>
    <row r="215" spans="1:7" x14ac:dyDescent="0.25">
      <c r="A215" s="89" t="s">
        <v>31</v>
      </c>
      <c r="B215" s="90"/>
      <c r="C215" s="58">
        <v>1000.47</v>
      </c>
      <c r="D215" s="51">
        <v>0</v>
      </c>
      <c r="E215" s="20" t="s">
        <v>24</v>
      </c>
      <c r="F215" s="29">
        <f>C215*D215</f>
        <v>0</v>
      </c>
      <c r="G215" s="82"/>
    </row>
    <row r="216" spans="1:7" ht="24" thickBot="1" x14ac:dyDescent="0.3">
      <c r="A216" s="85" t="s">
        <v>30</v>
      </c>
      <c r="B216" s="86"/>
      <c r="C216" s="59">
        <v>718.61</v>
      </c>
      <c r="D216" s="59">
        <v>0</v>
      </c>
      <c r="E216" s="19" t="s">
        <v>24</v>
      </c>
      <c r="F216" s="30">
        <f>C216*D216</f>
        <v>0</v>
      </c>
      <c r="G216" s="82"/>
    </row>
    <row r="217" spans="1:7" x14ac:dyDescent="0.25">
      <c r="B217" s="3"/>
      <c r="C217" s="3"/>
      <c r="D217" s="4"/>
      <c r="E217" s="4"/>
      <c r="G217" s="41"/>
    </row>
    <row r="218" spans="1:7" ht="25.5" x14ac:dyDescent="0.25">
      <c r="B218" s="13" t="s">
        <v>14</v>
      </c>
      <c r="C218" s="6"/>
    </row>
    <row r="219" spans="1:7" ht="20.25" x14ac:dyDescent="0.25">
      <c r="B219" s="77" t="s">
        <v>6</v>
      </c>
      <c r="C219" s="71" t="s">
        <v>0</v>
      </c>
      <c r="D219" s="8">
        <f>IF(F207&gt;0, ROUND((F207+C200)/C200,2), 0)</f>
        <v>1.22</v>
      </c>
      <c r="E219" s="8"/>
      <c r="F219" s="9"/>
      <c r="G219" s="7"/>
    </row>
    <row r="220" spans="1:7" x14ac:dyDescent="0.25">
      <c r="B220" s="77"/>
      <c r="C220" s="71" t="s">
        <v>1</v>
      </c>
      <c r="D220" s="8">
        <f>IF(SUM(F208:F209)&gt;0,ROUND((F208+F209+C200)/C200,2),0)</f>
        <v>0</v>
      </c>
      <c r="E220" s="8"/>
      <c r="F220" s="10"/>
      <c r="G220" s="42"/>
    </row>
    <row r="221" spans="1:7" x14ac:dyDescent="0.25">
      <c r="B221" s="77"/>
      <c r="C221" s="71" t="s">
        <v>2</v>
      </c>
      <c r="D221" s="8">
        <f>IF(F210&gt;0,ROUND((F210+C200)/C200,2),0)</f>
        <v>2.68</v>
      </c>
      <c r="E221" s="11"/>
      <c r="F221" s="10"/>
    </row>
    <row r="222" spans="1:7" x14ac:dyDescent="0.25">
      <c r="B222" s="77"/>
      <c r="C222" s="12" t="s">
        <v>3</v>
      </c>
      <c r="D222" s="31">
        <f>IF(SUM(F211:F216)&gt;0,ROUND((SUM(F211:F216)+C200)/C200,2),0)</f>
        <v>0</v>
      </c>
      <c r="E222" s="9"/>
      <c r="F222" s="10"/>
    </row>
    <row r="223" spans="1:7" ht="25.5" x14ac:dyDescent="0.25">
      <c r="C223" s="32" t="s">
        <v>4</v>
      </c>
      <c r="D223" s="33">
        <f>SUM(D219:D222)-IF(VALUE(COUNTIF(D219:D222,"&gt;0"))=4,3,0)-IF(VALUE(COUNTIF(D219:D222,"&gt;0"))=3,2,0)-IF(VALUE(COUNTIF(D219:D222,"&gt;0"))=2,1,0)</f>
        <v>2.9000000000000004</v>
      </c>
      <c r="E223" s="24"/>
    </row>
    <row r="224" spans="1:7" x14ac:dyDescent="0.25">
      <c r="D224" s="14"/>
    </row>
    <row r="225" spans="1:7" ht="25.5" x14ac:dyDescent="0.35">
      <c r="A225" s="21"/>
      <c r="B225" s="15" t="s">
        <v>23</v>
      </c>
      <c r="C225" s="78">
        <f>D223*C200</f>
        <v>16260.01</v>
      </c>
      <c r="D225" s="78"/>
    </row>
    <row r="226" spans="1:7" ht="20.25" x14ac:dyDescent="0.3">
      <c r="B226" s="16" t="s">
        <v>8</v>
      </c>
      <c r="C226" s="79">
        <f>C225/C199</f>
        <v>73.909136363636364</v>
      </c>
      <c r="D226" s="79"/>
      <c r="F226" s="7"/>
      <c r="G226" s="43"/>
    </row>
    <row r="227" spans="1:7" ht="60.75" x14ac:dyDescent="0.8">
      <c r="A227" s="91" t="s">
        <v>47</v>
      </c>
      <c r="B227" s="91"/>
      <c r="C227" s="91"/>
      <c r="D227" s="91"/>
      <c r="E227" s="91"/>
      <c r="F227" s="91"/>
      <c r="G227" s="91"/>
    </row>
    <row r="229" spans="1:7" x14ac:dyDescent="0.25">
      <c r="A229" s="92" t="s">
        <v>35</v>
      </c>
      <c r="B229" s="92"/>
      <c r="C229" s="92"/>
      <c r="D229" s="92"/>
      <c r="E229" s="92"/>
      <c r="F229" s="92"/>
    </row>
    <row r="230" spans="1:7" x14ac:dyDescent="0.25">
      <c r="B230" s="74"/>
      <c r="F230" s="7"/>
    </row>
    <row r="231" spans="1:7" ht="25.5" x14ac:dyDescent="0.25">
      <c r="B231" s="13" t="s">
        <v>5</v>
      </c>
      <c r="C231" s="6"/>
    </row>
    <row r="232" spans="1:7" ht="20.25" x14ac:dyDescent="0.25">
      <c r="A232" s="9"/>
      <c r="B232" s="93" t="s">
        <v>15</v>
      </c>
      <c r="C232" s="96" t="s">
        <v>36</v>
      </c>
      <c r="D232" s="96"/>
      <c r="E232" s="96"/>
      <c r="F232" s="96"/>
      <c r="G232" s="38"/>
    </row>
    <row r="233" spans="1:7" ht="20.25" x14ac:dyDescent="0.25">
      <c r="A233" s="9"/>
      <c r="B233" s="94"/>
      <c r="C233" s="96" t="s">
        <v>56</v>
      </c>
      <c r="D233" s="96"/>
      <c r="E233" s="96"/>
      <c r="F233" s="96"/>
      <c r="G233" s="38"/>
    </row>
    <row r="234" spans="1:7" ht="20.25" x14ac:dyDescent="0.25">
      <c r="A234" s="9"/>
      <c r="B234" s="95"/>
      <c r="C234" s="96" t="s">
        <v>57</v>
      </c>
      <c r="D234" s="96"/>
      <c r="E234" s="96"/>
      <c r="F234" s="96"/>
      <c r="G234" s="38"/>
    </row>
    <row r="235" spans="1:7" x14ac:dyDescent="0.25">
      <c r="B235" s="34" t="s">
        <v>12</v>
      </c>
      <c r="C235" s="46">
        <v>2.6</v>
      </c>
      <c r="D235" s="44"/>
      <c r="E235" s="9"/>
    </row>
    <row r="236" spans="1:7" x14ac:dyDescent="0.25">
      <c r="B236" s="1" t="s">
        <v>9</v>
      </c>
      <c r="C236" s="47">
        <v>81</v>
      </c>
      <c r="D236" s="97" t="s">
        <v>16</v>
      </c>
      <c r="E236" s="98"/>
      <c r="F236" s="101">
        <f>C237/C236</f>
        <v>30.387283950617281</v>
      </c>
    </row>
    <row r="237" spans="1:7" x14ac:dyDescent="0.25">
      <c r="B237" s="1" t="s">
        <v>10</v>
      </c>
      <c r="C237" s="47">
        <v>2461.37</v>
      </c>
      <c r="D237" s="99"/>
      <c r="E237" s="100"/>
      <c r="F237" s="102"/>
    </row>
    <row r="238" spans="1:7" x14ac:dyDescent="0.25">
      <c r="B238" s="36"/>
      <c r="C238" s="37"/>
      <c r="D238" s="45"/>
    </row>
    <row r="239" spans="1:7" x14ac:dyDescent="0.3">
      <c r="B239" s="35" t="s">
        <v>7</v>
      </c>
      <c r="C239" s="70" t="s">
        <v>46</v>
      </c>
    </row>
    <row r="240" spans="1:7" x14ac:dyDescent="0.3">
      <c r="B240" s="35" t="s">
        <v>11</v>
      </c>
      <c r="C240" s="48">
        <v>75</v>
      </c>
    </row>
    <row r="241" spans="1:7" x14ac:dyDescent="0.3">
      <c r="B241" s="35" t="s">
        <v>13</v>
      </c>
      <c r="C241" s="54" t="s">
        <v>43</v>
      </c>
      <c r="D241" s="39"/>
    </row>
    <row r="242" spans="1:7" ht="24" thickBot="1" x14ac:dyDescent="0.3">
      <c r="B242" s="40"/>
      <c r="C242" s="40"/>
    </row>
    <row r="243" spans="1:7" ht="48" thickBot="1" x14ac:dyDescent="0.3">
      <c r="A243" s="103" t="s">
        <v>17</v>
      </c>
      <c r="B243" s="104"/>
      <c r="C243" s="22" t="s">
        <v>20</v>
      </c>
      <c r="D243" s="105" t="s">
        <v>22</v>
      </c>
      <c r="E243" s="106"/>
      <c r="F243" s="2" t="s">
        <v>21</v>
      </c>
    </row>
    <row r="244" spans="1:7" ht="24" thickBot="1" x14ac:dyDescent="0.3">
      <c r="A244" s="80" t="s">
        <v>34</v>
      </c>
      <c r="B244" s="81"/>
      <c r="C244" s="55">
        <v>186.14</v>
      </c>
      <c r="D244" s="49">
        <v>2.6</v>
      </c>
      <c r="E244" s="17" t="s">
        <v>24</v>
      </c>
      <c r="F244" s="25">
        <f t="shared" ref="F244:F251" si="6">C244*D244</f>
        <v>483.964</v>
      </c>
      <c r="G244" s="82"/>
    </row>
    <row r="245" spans="1:7" x14ac:dyDescent="0.25">
      <c r="A245" s="83" t="s">
        <v>18</v>
      </c>
      <c r="B245" s="84"/>
      <c r="C245" s="50">
        <v>189.45</v>
      </c>
      <c r="D245" s="60">
        <v>0</v>
      </c>
      <c r="E245" s="18" t="s">
        <v>25</v>
      </c>
      <c r="F245" s="26">
        <f t="shared" si="6"/>
        <v>0</v>
      </c>
      <c r="G245" s="82"/>
    </row>
    <row r="246" spans="1:7" ht="24" thickBot="1" x14ac:dyDescent="0.3">
      <c r="A246" s="85" t="s">
        <v>19</v>
      </c>
      <c r="B246" s="86"/>
      <c r="C246" s="52">
        <v>762.99</v>
      </c>
      <c r="D246" s="59">
        <v>0</v>
      </c>
      <c r="E246" s="19" t="s">
        <v>25</v>
      </c>
      <c r="F246" s="27">
        <f t="shared" si="6"/>
        <v>0</v>
      </c>
      <c r="G246" s="82"/>
    </row>
    <row r="247" spans="1:7" ht="24" thickBot="1" x14ac:dyDescent="0.3">
      <c r="A247" s="87" t="s">
        <v>27</v>
      </c>
      <c r="B247" s="88"/>
      <c r="C247" s="56">
        <v>1409.04</v>
      </c>
      <c r="D247" s="56">
        <v>2.6</v>
      </c>
      <c r="E247" s="23" t="s">
        <v>24</v>
      </c>
      <c r="F247" s="28">
        <f t="shared" si="6"/>
        <v>3663.5039999999999</v>
      </c>
      <c r="G247" s="82"/>
    </row>
    <row r="248" spans="1:7" x14ac:dyDescent="0.25">
      <c r="A248" s="83" t="s">
        <v>32</v>
      </c>
      <c r="B248" s="84"/>
      <c r="C248" s="50">
        <v>5358.15</v>
      </c>
      <c r="D248" s="60">
        <v>0</v>
      </c>
      <c r="E248" s="18" t="s">
        <v>24</v>
      </c>
      <c r="F248" s="26">
        <f t="shared" si="6"/>
        <v>0</v>
      </c>
      <c r="G248" s="82"/>
    </row>
    <row r="249" spans="1:7" x14ac:dyDescent="0.25">
      <c r="A249" s="89" t="s">
        <v>26</v>
      </c>
      <c r="B249" s="90"/>
      <c r="C249" s="57">
        <v>246.53</v>
      </c>
      <c r="D249" s="57">
        <v>0</v>
      </c>
      <c r="E249" s="20" t="s">
        <v>24</v>
      </c>
      <c r="F249" s="29">
        <f t="shared" si="6"/>
        <v>0</v>
      </c>
      <c r="G249" s="82"/>
    </row>
    <row r="250" spans="1:7" x14ac:dyDescent="0.25">
      <c r="A250" s="89" t="s">
        <v>28</v>
      </c>
      <c r="B250" s="90"/>
      <c r="C250" s="58">
        <v>4374.5</v>
      </c>
      <c r="D250" s="51">
        <v>0</v>
      </c>
      <c r="E250" s="20" t="s">
        <v>24</v>
      </c>
      <c r="F250" s="29">
        <f t="shared" si="6"/>
        <v>0</v>
      </c>
      <c r="G250" s="82"/>
    </row>
    <row r="251" spans="1:7" x14ac:dyDescent="0.25">
      <c r="A251" s="89" t="s">
        <v>29</v>
      </c>
      <c r="B251" s="90"/>
      <c r="C251" s="58">
        <v>1282.45</v>
      </c>
      <c r="D251" s="51">
        <v>0</v>
      </c>
      <c r="E251" s="20" t="s">
        <v>24</v>
      </c>
      <c r="F251" s="29">
        <f t="shared" si="6"/>
        <v>0</v>
      </c>
      <c r="G251" s="82"/>
    </row>
    <row r="252" spans="1:7" x14ac:dyDescent="0.25">
      <c r="A252" s="89" t="s">
        <v>31</v>
      </c>
      <c r="B252" s="90"/>
      <c r="C252" s="58">
        <v>1000.47</v>
      </c>
      <c r="D252" s="51">
        <v>0</v>
      </c>
      <c r="E252" s="20" t="s">
        <v>24</v>
      </c>
      <c r="F252" s="29">
        <f>C252*D252</f>
        <v>0</v>
      </c>
      <c r="G252" s="82"/>
    </row>
    <row r="253" spans="1:7" ht="24" thickBot="1" x14ac:dyDescent="0.3">
      <c r="A253" s="85" t="s">
        <v>30</v>
      </c>
      <c r="B253" s="86"/>
      <c r="C253" s="59">
        <v>718.61</v>
      </c>
      <c r="D253" s="59">
        <v>0</v>
      </c>
      <c r="E253" s="19" t="s">
        <v>24</v>
      </c>
      <c r="F253" s="30">
        <f>C253*D253</f>
        <v>0</v>
      </c>
      <c r="G253" s="82"/>
    </row>
    <row r="254" spans="1:7" x14ac:dyDescent="0.25">
      <c r="B254" s="3"/>
      <c r="C254" s="3"/>
      <c r="D254" s="4"/>
      <c r="E254" s="4"/>
      <c r="G254" s="41"/>
    </row>
    <row r="255" spans="1:7" ht="25.5" x14ac:dyDescent="0.25">
      <c r="B255" s="13" t="s">
        <v>14</v>
      </c>
      <c r="C255" s="6"/>
    </row>
    <row r="256" spans="1:7" ht="20.25" x14ac:dyDescent="0.25">
      <c r="B256" s="77" t="s">
        <v>6</v>
      </c>
      <c r="C256" s="73" t="s">
        <v>0</v>
      </c>
      <c r="D256" s="8">
        <f>IF(F244&gt;0, ROUND((F244+C237)/C237,2), 0)</f>
        <v>1.2</v>
      </c>
      <c r="E256" s="8"/>
      <c r="F256" s="9"/>
      <c r="G256" s="7"/>
    </row>
    <row r="257" spans="1:7" x14ac:dyDescent="0.25">
      <c r="B257" s="77"/>
      <c r="C257" s="73" t="s">
        <v>1</v>
      </c>
      <c r="D257" s="8">
        <f>IF(SUM(F245:F246)&gt;0,ROUND((F245+F246+C237)/C237,2),0)</f>
        <v>0</v>
      </c>
      <c r="E257" s="8"/>
      <c r="F257" s="10"/>
      <c r="G257" s="42"/>
    </row>
    <row r="258" spans="1:7" x14ac:dyDescent="0.25">
      <c r="B258" s="77"/>
      <c r="C258" s="73" t="s">
        <v>2</v>
      </c>
      <c r="D258" s="8">
        <f>IF(F247&gt;0,ROUND((F247+C237)/C237,2),0)</f>
        <v>2.4900000000000002</v>
      </c>
      <c r="E258" s="11"/>
      <c r="F258" s="10"/>
    </row>
    <row r="259" spans="1:7" x14ac:dyDescent="0.25">
      <c r="B259" s="77"/>
      <c r="C259" s="12" t="s">
        <v>3</v>
      </c>
      <c r="D259" s="31">
        <f>IF(SUM(F248:F253)&gt;0,ROUND((SUM(F248:F253)+C237)/C237,2),0)</f>
        <v>0</v>
      </c>
      <c r="E259" s="9"/>
      <c r="F259" s="10"/>
    </row>
    <row r="260" spans="1:7" ht="25.5" x14ac:dyDescent="0.25">
      <c r="C260" s="32" t="s">
        <v>4</v>
      </c>
      <c r="D260" s="33">
        <f>SUM(D256:D259)-IF(VALUE(COUNTIF(D256:D259,"&gt;0"))=4,3,0)-IF(VALUE(COUNTIF(D256:D259,"&gt;0"))=3,2,0)-IF(VALUE(COUNTIF(D256:D259,"&gt;0"))=2,1,0)</f>
        <v>2.6900000000000004</v>
      </c>
      <c r="E260" s="24"/>
    </row>
    <row r="261" spans="1:7" x14ac:dyDescent="0.25">
      <c r="D261" s="14"/>
    </row>
    <row r="262" spans="1:7" ht="25.5" x14ac:dyDescent="0.35">
      <c r="A262" s="21"/>
      <c r="B262" s="15" t="s">
        <v>23</v>
      </c>
      <c r="C262" s="78">
        <f>D260*C237</f>
        <v>6621.0853000000006</v>
      </c>
      <c r="D262" s="78"/>
    </row>
    <row r="263" spans="1:7" ht="20.25" x14ac:dyDescent="0.3">
      <c r="B263" s="16" t="s">
        <v>8</v>
      </c>
      <c r="C263" s="79">
        <f>C262/C236</f>
        <v>81.741793827160507</v>
      </c>
      <c r="D263" s="79"/>
      <c r="F263" s="7"/>
      <c r="G263" s="43"/>
    </row>
    <row r="266" spans="1:7" ht="60.75" x14ac:dyDescent="0.8">
      <c r="A266" s="91" t="s">
        <v>59</v>
      </c>
      <c r="B266" s="91"/>
      <c r="C266" s="91"/>
      <c r="D266" s="91"/>
      <c r="E266" s="91"/>
      <c r="F266" s="91"/>
      <c r="G266" s="91"/>
    </row>
    <row r="268" spans="1:7" x14ac:dyDescent="0.25">
      <c r="A268" s="92" t="s">
        <v>35</v>
      </c>
      <c r="B268" s="92"/>
      <c r="C268" s="92"/>
      <c r="D268" s="92"/>
      <c r="E268" s="92"/>
      <c r="F268" s="92"/>
    </row>
    <row r="269" spans="1:7" x14ac:dyDescent="0.25">
      <c r="B269" s="75"/>
      <c r="F269" s="7"/>
    </row>
    <row r="270" spans="1:7" ht="25.5" x14ac:dyDescent="0.25">
      <c r="B270" s="13" t="s">
        <v>5</v>
      </c>
      <c r="C270" s="6"/>
    </row>
    <row r="271" spans="1:7" ht="20.25" x14ac:dyDescent="0.25">
      <c r="A271" s="9"/>
      <c r="B271" s="93" t="s">
        <v>15</v>
      </c>
      <c r="C271" s="96" t="s">
        <v>36</v>
      </c>
      <c r="D271" s="96"/>
      <c r="E271" s="96"/>
      <c r="F271" s="96"/>
      <c r="G271" s="38"/>
    </row>
    <row r="272" spans="1:7" ht="20.25" x14ac:dyDescent="0.25">
      <c r="A272" s="9"/>
      <c r="B272" s="94"/>
      <c r="C272" s="96" t="s">
        <v>56</v>
      </c>
      <c r="D272" s="96"/>
      <c r="E272" s="96"/>
      <c r="F272" s="96"/>
      <c r="G272" s="38"/>
    </row>
    <row r="273" spans="1:7" ht="20.25" x14ac:dyDescent="0.25">
      <c r="A273" s="9"/>
      <c r="B273" s="95"/>
      <c r="C273" s="96" t="s">
        <v>50</v>
      </c>
      <c r="D273" s="96"/>
      <c r="E273" s="96"/>
      <c r="F273" s="96"/>
      <c r="G273" s="38"/>
    </row>
    <row r="274" spans="1:7" x14ac:dyDescent="0.25">
      <c r="B274" s="34" t="s">
        <v>12</v>
      </c>
      <c r="C274" s="46">
        <v>4.3</v>
      </c>
      <c r="D274" s="44"/>
      <c r="E274" s="9"/>
    </row>
    <row r="275" spans="1:7" x14ac:dyDescent="0.25">
      <c r="B275" s="1" t="s">
        <v>9</v>
      </c>
      <c r="C275" s="47">
        <v>209</v>
      </c>
      <c r="D275" s="97" t="s">
        <v>16</v>
      </c>
      <c r="E275" s="98"/>
      <c r="F275" s="101">
        <f>C276/C275</f>
        <v>41.127511961722483</v>
      </c>
    </row>
    <row r="276" spans="1:7" x14ac:dyDescent="0.25">
      <c r="B276" s="1" t="s">
        <v>10</v>
      </c>
      <c r="C276" s="47">
        <v>8595.65</v>
      </c>
      <c r="D276" s="99"/>
      <c r="E276" s="100"/>
      <c r="F276" s="102"/>
    </row>
    <row r="277" spans="1:7" x14ac:dyDescent="0.25">
      <c r="B277" s="36"/>
      <c r="C277" s="37"/>
      <c r="D277" s="45"/>
    </row>
    <row r="278" spans="1:7" x14ac:dyDescent="0.3">
      <c r="B278" s="35" t="s">
        <v>7</v>
      </c>
      <c r="C278" s="70" t="s">
        <v>39</v>
      </c>
    </row>
    <row r="279" spans="1:7" x14ac:dyDescent="0.3">
      <c r="B279" s="35" t="s">
        <v>11</v>
      </c>
      <c r="C279" s="48">
        <v>75</v>
      </c>
    </row>
    <row r="280" spans="1:7" x14ac:dyDescent="0.3">
      <c r="B280" s="35" t="s">
        <v>13</v>
      </c>
      <c r="C280" s="54" t="s">
        <v>43</v>
      </c>
      <c r="D280" s="39"/>
    </row>
    <row r="281" spans="1:7" ht="24" thickBot="1" x14ac:dyDescent="0.3">
      <c r="B281" s="40"/>
      <c r="C281" s="40"/>
    </row>
    <row r="282" spans="1:7" ht="48" thickBot="1" x14ac:dyDescent="0.3">
      <c r="A282" s="103" t="s">
        <v>17</v>
      </c>
      <c r="B282" s="104"/>
      <c r="C282" s="22" t="s">
        <v>20</v>
      </c>
      <c r="D282" s="105" t="s">
        <v>22</v>
      </c>
      <c r="E282" s="106"/>
      <c r="F282" s="2" t="s">
        <v>21</v>
      </c>
    </row>
    <row r="283" spans="1:7" ht="24" thickBot="1" x14ac:dyDescent="0.3">
      <c r="A283" s="80" t="s">
        <v>34</v>
      </c>
      <c r="B283" s="81"/>
      <c r="C283" s="55">
        <v>186.14</v>
      </c>
      <c r="D283" s="49">
        <v>4.3</v>
      </c>
      <c r="E283" s="17" t="s">
        <v>24</v>
      </c>
      <c r="F283" s="25">
        <f t="shared" ref="F283:F290" si="7">C283*D283</f>
        <v>800.40199999999993</v>
      </c>
      <c r="G283" s="82"/>
    </row>
    <row r="284" spans="1:7" x14ac:dyDescent="0.25">
      <c r="A284" s="83" t="s">
        <v>18</v>
      </c>
      <c r="B284" s="84"/>
      <c r="C284" s="50">
        <v>189.45</v>
      </c>
      <c r="D284" s="60">
        <v>0</v>
      </c>
      <c r="E284" s="18" t="s">
        <v>25</v>
      </c>
      <c r="F284" s="26">
        <f t="shared" si="7"/>
        <v>0</v>
      </c>
      <c r="G284" s="82"/>
    </row>
    <row r="285" spans="1:7" ht="24" thickBot="1" x14ac:dyDescent="0.3">
      <c r="A285" s="85" t="s">
        <v>19</v>
      </c>
      <c r="B285" s="86"/>
      <c r="C285" s="52">
        <v>762.99</v>
      </c>
      <c r="D285" s="59">
        <v>0</v>
      </c>
      <c r="E285" s="19" t="s">
        <v>25</v>
      </c>
      <c r="F285" s="27">
        <f t="shared" si="7"/>
        <v>0</v>
      </c>
      <c r="G285" s="82"/>
    </row>
    <row r="286" spans="1:7" ht="24" thickBot="1" x14ac:dyDescent="0.3">
      <c r="A286" s="87" t="s">
        <v>27</v>
      </c>
      <c r="B286" s="88"/>
      <c r="C286" s="56">
        <v>1409.04</v>
      </c>
      <c r="D286" s="56">
        <v>4.3</v>
      </c>
      <c r="E286" s="23" t="s">
        <v>24</v>
      </c>
      <c r="F286" s="28">
        <f t="shared" si="7"/>
        <v>6058.8719999999994</v>
      </c>
      <c r="G286" s="82"/>
    </row>
    <row r="287" spans="1:7" x14ac:dyDescent="0.25">
      <c r="A287" s="83" t="s">
        <v>32</v>
      </c>
      <c r="B287" s="84"/>
      <c r="C287" s="50">
        <v>5358.15</v>
      </c>
      <c r="D287" s="60">
        <v>0</v>
      </c>
      <c r="E287" s="18" t="s">
        <v>24</v>
      </c>
      <c r="F287" s="26">
        <f t="shared" si="7"/>
        <v>0</v>
      </c>
      <c r="G287" s="82"/>
    </row>
    <row r="288" spans="1:7" x14ac:dyDescent="0.25">
      <c r="A288" s="89" t="s">
        <v>26</v>
      </c>
      <c r="B288" s="90"/>
      <c r="C288" s="57">
        <v>246.53</v>
      </c>
      <c r="D288" s="57">
        <v>0</v>
      </c>
      <c r="E288" s="20" t="s">
        <v>24</v>
      </c>
      <c r="F288" s="29">
        <f t="shared" si="7"/>
        <v>0</v>
      </c>
      <c r="G288" s="82"/>
    </row>
    <row r="289" spans="1:7" x14ac:dyDescent="0.25">
      <c r="A289" s="89" t="s">
        <v>28</v>
      </c>
      <c r="B289" s="90"/>
      <c r="C289" s="58">
        <v>4374.5</v>
      </c>
      <c r="D289" s="51">
        <v>0</v>
      </c>
      <c r="E289" s="20" t="s">
        <v>24</v>
      </c>
      <c r="F289" s="29">
        <f t="shared" si="7"/>
        <v>0</v>
      </c>
      <c r="G289" s="82"/>
    </row>
    <row r="290" spans="1:7" x14ac:dyDescent="0.25">
      <c r="A290" s="89" t="s">
        <v>29</v>
      </c>
      <c r="B290" s="90"/>
      <c r="C290" s="58">
        <v>1282.45</v>
      </c>
      <c r="D290" s="51">
        <v>0</v>
      </c>
      <c r="E290" s="20" t="s">
        <v>24</v>
      </c>
      <c r="F290" s="29">
        <f t="shared" si="7"/>
        <v>0</v>
      </c>
      <c r="G290" s="82"/>
    </row>
    <row r="291" spans="1:7" x14ac:dyDescent="0.25">
      <c r="A291" s="89" t="s">
        <v>31</v>
      </c>
      <c r="B291" s="90"/>
      <c r="C291" s="58">
        <v>1000.47</v>
      </c>
      <c r="D291" s="51">
        <v>0</v>
      </c>
      <c r="E291" s="20" t="s">
        <v>24</v>
      </c>
      <c r="F291" s="29">
        <f>C291*D291</f>
        <v>0</v>
      </c>
      <c r="G291" s="82"/>
    </row>
    <row r="292" spans="1:7" ht="24" thickBot="1" x14ac:dyDescent="0.3">
      <c r="A292" s="85" t="s">
        <v>30</v>
      </c>
      <c r="B292" s="86"/>
      <c r="C292" s="59">
        <v>718.61</v>
      </c>
      <c r="D292" s="59">
        <v>0</v>
      </c>
      <c r="E292" s="19" t="s">
        <v>24</v>
      </c>
      <c r="F292" s="30">
        <f>C292*D292</f>
        <v>0</v>
      </c>
      <c r="G292" s="82"/>
    </row>
    <row r="293" spans="1:7" x14ac:dyDescent="0.25">
      <c r="B293" s="3"/>
      <c r="C293" s="3"/>
      <c r="D293" s="4"/>
      <c r="E293" s="4"/>
      <c r="G293" s="41"/>
    </row>
    <row r="294" spans="1:7" ht="25.5" x14ac:dyDescent="0.25">
      <c r="B294" s="13" t="s">
        <v>14</v>
      </c>
      <c r="C294" s="6"/>
    </row>
    <row r="295" spans="1:7" ht="20.25" x14ac:dyDescent="0.25">
      <c r="B295" s="77" t="s">
        <v>6</v>
      </c>
      <c r="C295" s="76" t="s">
        <v>0</v>
      </c>
      <c r="D295" s="8">
        <f>IF(F283&gt;0, ROUND((F283+C276)/C276,2), 0)</f>
        <v>1.0900000000000001</v>
      </c>
      <c r="E295" s="8"/>
      <c r="F295" s="9"/>
      <c r="G295" s="7"/>
    </row>
    <row r="296" spans="1:7" x14ac:dyDescent="0.25">
      <c r="B296" s="77"/>
      <c r="C296" s="76" t="s">
        <v>1</v>
      </c>
      <c r="D296" s="8">
        <f>IF(SUM(F284:F285)&gt;0,ROUND((F284+F285+C276)/C276,2),0)</f>
        <v>0</v>
      </c>
      <c r="E296" s="8"/>
      <c r="F296" s="10"/>
      <c r="G296" s="42"/>
    </row>
    <row r="297" spans="1:7" x14ac:dyDescent="0.25">
      <c r="B297" s="77"/>
      <c r="C297" s="76" t="s">
        <v>2</v>
      </c>
      <c r="D297" s="8">
        <f>IF(F286&gt;0,ROUND((F286+C276)/C276,2),0)</f>
        <v>1.7</v>
      </c>
      <c r="E297" s="11"/>
      <c r="F297" s="10"/>
    </row>
    <row r="298" spans="1:7" x14ac:dyDescent="0.25">
      <c r="B298" s="77"/>
      <c r="C298" s="12" t="s">
        <v>3</v>
      </c>
      <c r="D298" s="31">
        <f>IF(SUM(F287:F292)&gt;0,ROUND((SUM(F287:F292)+C276)/C276,2),0)</f>
        <v>0</v>
      </c>
      <c r="E298" s="9"/>
      <c r="F298" s="10"/>
    </row>
    <row r="299" spans="1:7" ht="25.5" x14ac:dyDescent="0.25">
      <c r="C299" s="32" t="s">
        <v>4</v>
      </c>
      <c r="D299" s="33">
        <f>SUM(D295:D298)-IF(VALUE(COUNTIF(D295:D298,"&gt;0"))=4,3,0)-IF(VALUE(COUNTIF(D295:D298,"&gt;0"))=3,2,0)-IF(VALUE(COUNTIF(D295:D298,"&gt;0"))=2,1,0)</f>
        <v>1.79</v>
      </c>
      <c r="E299" s="24"/>
    </row>
    <row r="300" spans="1:7" x14ac:dyDescent="0.25">
      <c r="D300" s="14"/>
    </row>
    <row r="301" spans="1:7" ht="25.5" x14ac:dyDescent="0.35">
      <c r="A301" s="21"/>
      <c r="B301" s="15" t="s">
        <v>23</v>
      </c>
      <c r="C301" s="78">
        <f>D299*C276</f>
        <v>15386.2135</v>
      </c>
      <c r="D301" s="78"/>
    </row>
    <row r="302" spans="1:7" ht="20.25" x14ac:dyDescent="0.3">
      <c r="B302" s="16" t="s">
        <v>8</v>
      </c>
      <c r="C302" s="79">
        <f>C301/C275</f>
        <v>73.618246411483256</v>
      </c>
      <c r="D302" s="79"/>
      <c r="F302" s="7"/>
      <c r="G302" s="43"/>
    </row>
  </sheetData>
  <sheetProtection formatRows="0" insertColumns="0" insertRows="0"/>
  <mergeCells count="192">
    <mergeCell ref="B256:B259"/>
    <mergeCell ref="C262:D262"/>
    <mergeCell ref="C263:D263"/>
    <mergeCell ref="A244:B244"/>
    <mergeCell ref="G244:G253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27:G227"/>
    <mergeCell ref="A229:F229"/>
    <mergeCell ref="B232:B234"/>
    <mergeCell ref="C232:F232"/>
    <mergeCell ref="C233:F233"/>
    <mergeCell ref="C234:F234"/>
    <mergeCell ref="D236:E237"/>
    <mergeCell ref="F236:F237"/>
    <mergeCell ref="A243:B243"/>
    <mergeCell ref="D243:E243"/>
    <mergeCell ref="B182:B185"/>
    <mergeCell ref="C188:D188"/>
    <mergeCell ref="C189:D189"/>
    <mergeCell ref="A170:B170"/>
    <mergeCell ref="G170:G179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54:G154"/>
    <mergeCell ref="A155:F155"/>
    <mergeCell ref="B158:B160"/>
    <mergeCell ref="C158:F158"/>
    <mergeCell ref="C159:F159"/>
    <mergeCell ref="C160:F160"/>
    <mergeCell ref="D162:E163"/>
    <mergeCell ref="F162:F163"/>
    <mergeCell ref="A169:B169"/>
    <mergeCell ref="D169:E169"/>
    <mergeCell ref="D9:E10"/>
    <mergeCell ref="F9:F10"/>
    <mergeCell ref="A1:G1"/>
    <mergeCell ref="A2:F2"/>
    <mergeCell ref="B5:B7"/>
    <mergeCell ref="C5:F5"/>
    <mergeCell ref="C6:F6"/>
    <mergeCell ref="C7:F7"/>
    <mergeCell ref="A20:B20"/>
    <mergeCell ref="A22:B22"/>
    <mergeCell ref="D16:E16"/>
    <mergeCell ref="G17:G26"/>
    <mergeCell ref="A23:B23"/>
    <mergeCell ref="A24:B24"/>
    <mergeCell ref="A25:B25"/>
    <mergeCell ref="A26:B26"/>
    <mergeCell ref="A16:B16"/>
    <mergeCell ref="A17:B17"/>
    <mergeCell ref="A18:B18"/>
    <mergeCell ref="A19:B19"/>
    <mergeCell ref="A21:B21"/>
    <mergeCell ref="D48:E49"/>
    <mergeCell ref="F48:F49"/>
    <mergeCell ref="B29:B32"/>
    <mergeCell ref="C35:D35"/>
    <mergeCell ref="C36:D36"/>
    <mergeCell ref="A40:G40"/>
    <mergeCell ref="A41:F41"/>
    <mergeCell ref="A55:B55"/>
    <mergeCell ref="D55:E55"/>
    <mergeCell ref="B44:B46"/>
    <mergeCell ref="C44:F44"/>
    <mergeCell ref="C45:F45"/>
    <mergeCell ref="C46:F46"/>
    <mergeCell ref="A56:B56"/>
    <mergeCell ref="G56:G65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B83:B85"/>
    <mergeCell ref="C83:F83"/>
    <mergeCell ref="C84:F84"/>
    <mergeCell ref="C85:F85"/>
    <mergeCell ref="D87:E88"/>
    <mergeCell ref="F87:F88"/>
    <mergeCell ref="B68:B71"/>
    <mergeCell ref="C74:D74"/>
    <mergeCell ref="C75:D75"/>
    <mergeCell ref="A79:G79"/>
    <mergeCell ref="A80:F80"/>
    <mergeCell ref="B107:B110"/>
    <mergeCell ref="C113:D113"/>
    <mergeCell ref="C114:D114"/>
    <mergeCell ref="A94:B94"/>
    <mergeCell ref="D94:E94"/>
    <mergeCell ref="A95:B95"/>
    <mergeCell ref="A117:G117"/>
    <mergeCell ref="A118:F118"/>
    <mergeCell ref="B121:B123"/>
    <mergeCell ref="C121:F121"/>
    <mergeCell ref="C122:F122"/>
    <mergeCell ref="C123:F123"/>
    <mergeCell ref="G95:G104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B145:B148"/>
    <mergeCell ref="C151:D151"/>
    <mergeCell ref="C152:D152"/>
    <mergeCell ref="D125:E126"/>
    <mergeCell ref="F125:F126"/>
    <mergeCell ref="A132:B132"/>
    <mergeCell ref="D132:E132"/>
    <mergeCell ref="A133:B133"/>
    <mergeCell ref="G133:G142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90:G190"/>
    <mergeCell ref="A192:F192"/>
    <mergeCell ref="B195:B197"/>
    <mergeCell ref="C195:F195"/>
    <mergeCell ref="C196:F196"/>
    <mergeCell ref="C197:F197"/>
    <mergeCell ref="D199:E200"/>
    <mergeCell ref="F199:F200"/>
    <mergeCell ref="A206:B206"/>
    <mergeCell ref="D206:E206"/>
    <mergeCell ref="B219:B222"/>
    <mergeCell ref="C225:D225"/>
    <mergeCell ref="C226:D226"/>
    <mergeCell ref="A207:B207"/>
    <mergeCell ref="G207:G216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66:G266"/>
    <mergeCell ref="A268:F268"/>
    <mergeCell ref="B271:B273"/>
    <mergeCell ref="C271:F271"/>
    <mergeCell ref="C272:F272"/>
    <mergeCell ref="C273:F273"/>
    <mergeCell ref="D275:E276"/>
    <mergeCell ref="F275:F276"/>
    <mergeCell ref="A282:B282"/>
    <mergeCell ref="D282:E282"/>
    <mergeCell ref="B295:B298"/>
    <mergeCell ref="C301:D301"/>
    <mergeCell ref="C302:D302"/>
    <mergeCell ref="A283:B283"/>
    <mergeCell ref="G283:G292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</mergeCells>
  <dataValidations count="1">
    <dataValidation type="list" allowBlank="1" showInputMessage="1" showErrorMessage="1" sqref="C241 C280 C130 C167 C204 C92 C53 C14">
      <formula1>способ_рубки</formula1>
    </dataValidation>
  </dataValidations>
  <pageMargins left="0.25" right="0.25" top="0.54166666666666663" bottom="0.75" header="0.3" footer="0.3"/>
  <pageSetup paperSize="9" scale="64" orientation="portrait" r:id="rId1"/>
  <rowBreaks count="7" manualBreakCount="7">
    <brk id="39" max="6" man="1"/>
    <brk id="78" max="6" man="1"/>
    <brk id="116" max="6" man="1"/>
    <brk id="153" max="6" man="1"/>
    <brk id="189" max="6" man="1"/>
    <brk id="226" max="6" man="1"/>
    <brk id="2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2019-08-01T11:46:48Z</cp:lastPrinted>
  <dcterms:created xsi:type="dcterms:W3CDTF">2016-01-18T14:22:10Z</dcterms:created>
  <dcterms:modified xsi:type="dcterms:W3CDTF">2019-08-09T09:30:38Z</dcterms:modified>
</cp:coreProperties>
</file>