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395" activeTab="1"/>
  </bookViews>
  <sheets>
    <sheet name="Рекомендации" sheetId="1" r:id="rId1"/>
    <sheet name="18-ОИ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_xlnm._FilterDatabase" localSheetId="2" hidden="1">'Планы субъектов'!$A$3:$L$94</definedName>
    <definedName name="Z_F32C3909_3086_47B2_A31E_C29F8A631697_.wvu.Cols" localSheetId="1" hidden="1">'18-ОИП'!#REF!</definedName>
    <definedName name="Z_F32C3909_3086_47B2_A31E_C29F8A631697_.wvu.PrintArea" localSheetId="1" hidden="1">'18-ОИП'!$A$9:$H$44</definedName>
    <definedName name="Z_F32C3909_3086_47B2_A31E_C29F8A631697_.wvu.PrintTitles" localSheetId="1" hidden="1">'18-ОИП'!$13:$15</definedName>
    <definedName name="Z_F32C3909_3086_47B2_A31E_C29F8A631697_.wvu.Rows" localSheetId="1" hidden="1">'18-ОИП'!#REF!</definedName>
    <definedName name="_xlnm.Print_Titles" localSheetId="1">'18-ОИП'!$13:$15</definedName>
    <definedName name="_xlnm.Print_Titles" localSheetId="2">'Планы субъектов'!$2:$3</definedName>
    <definedName name="Код">"R[1]C"</definedName>
    <definedName name="_xlnm.Print_Area" localSheetId="1">'18-ОИП'!$A$3:$H$52</definedName>
  </definedNames>
  <calcPr fullCalcOnLoad="1"/>
</workbook>
</file>

<file path=xl/sharedStrings.xml><?xml version="1.0" encoding="utf-8"?>
<sst xmlns="http://schemas.openxmlformats.org/spreadsheetml/2006/main" count="498" uniqueCount="354">
  <si>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</si>
  <si>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</si>
  <si>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</si>
  <si>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</si>
  <si>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</si>
  <si>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</si>
  <si>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</si>
  <si>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</si>
  <si>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тыс. га</t>
  </si>
  <si>
    <t>Площадь субъекта Российской Федерации</t>
  </si>
  <si>
    <t>тыс. руб.</t>
  </si>
  <si>
    <t>01</t>
  </si>
  <si>
    <t>Количество пожаров, ликвидированных в течение первых суток с момента обнаружения</t>
  </si>
  <si>
    <t>шт.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</si>
  <si>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</si>
  <si>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</si>
  <si>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</si>
  <si>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Руководитель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</si>
  <si>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</si>
  <si>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</si>
  <si>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</si>
  <si>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 xml:space="preserve">Объем заготовки семян с улучшенными наследственными свойствами </t>
  </si>
  <si>
    <t>план на год</t>
  </si>
  <si>
    <t>факт с начала года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</si>
  <si>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</si>
  <si>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</si>
  <si>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</si>
  <si>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</si>
  <si>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</si>
  <si>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Наименование показателя (индикатора)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</si>
  <si>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</si>
  <si>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</si>
  <si>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</si>
  <si>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</si>
  <si>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</si>
  <si>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</si>
  <si>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</si>
  <si>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</si>
  <si>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</si>
  <si>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</si>
  <si>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</si>
  <si>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</si>
  <si>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</si>
  <si>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</si>
  <si>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</si>
  <si>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</si>
  <si>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</si>
  <si>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</si>
  <si>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</si>
  <si>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</si>
  <si>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</si>
  <si>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</si>
  <si>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</si>
  <si>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</si>
  <si>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</si>
  <si>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</si>
  <si>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</si>
  <si>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</si>
  <si>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</si>
  <si>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</si>
  <si>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</si>
  <si>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</si>
  <si>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</si>
  <si>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</si>
  <si>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</si>
  <si>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</si>
  <si>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</si>
  <si>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</si>
  <si>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</si>
  <si>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</si>
  <si>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</si>
  <si>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</si>
  <si>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</si>
  <si>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</si>
  <si>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</si>
  <si>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</si>
  <si>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</si>
  <si>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</si>
  <si>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</si>
  <si>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</si>
  <si>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</si>
  <si>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</si>
  <si>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</si>
  <si>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</si>
  <si>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</si>
  <si>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</si>
  <si>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</si>
  <si>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</si>
  <si>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</si>
  <si>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</si>
  <si>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</si>
  <si>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</si>
  <si>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</si>
  <si>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</si>
  <si>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</si>
  <si>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</si>
  <si>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</si>
  <si>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</si>
  <si>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</si>
  <si>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</si>
  <si>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</si>
  <si>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</si>
  <si>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</si>
  <si>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</si>
  <si>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</si>
  <si>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</si>
  <si>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</si>
  <si>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</si>
  <si>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</si>
  <si>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</si>
  <si>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</si>
  <si>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</si>
  <si>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</si>
  <si>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</si>
  <si>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</si>
  <si>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</si>
  <si>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</si>
  <si>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</si>
  <si>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</si>
  <si>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</si>
  <si>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</si>
  <si>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</si>
  <si>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</si>
  <si>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</si>
  <si>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</si>
  <si>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</si>
  <si>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</si>
  <si>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</si>
  <si>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</si>
  <si>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</si>
  <si>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</si>
  <si>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</si>
  <si>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</si>
  <si>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</si>
  <si>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</si>
  <si>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</si>
  <si>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</si>
  <si>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</si>
  <si>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</si>
  <si>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</si>
  <si>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</si>
  <si>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</si>
  <si>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</si>
  <si>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</si>
  <si>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</si>
  <si>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</si>
  <si>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</si>
  <si>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</si>
  <si>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</si>
  <si>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</si>
  <si>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</si>
  <si>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</si>
  <si>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</si>
  <si>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</si>
  <si>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</si>
  <si>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</si>
  <si>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</si>
  <si>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</si>
  <si>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</si>
  <si>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</si>
  <si>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</si>
  <si>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</si>
  <si>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</si>
  <si>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</si>
  <si>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</si>
  <si>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</si>
  <si>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</si>
  <si>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</si>
  <si>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</si>
  <si>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</si>
  <si>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</si>
  <si>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</si>
  <si>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</si>
  <si>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</si>
  <si>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</si>
  <si>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</si>
  <si>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</si>
  <si>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</si>
  <si>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</si>
  <si>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</si>
  <si>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</si>
  <si>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</si>
  <si>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</si>
  <si>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</si>
  <si>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</si>
  <si>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</si>
  <si>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</si>
  <si>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</si>
  <si>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</si>
  <si>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</si>
  <si>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</si>
  <si>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</si>
  <si>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</si>
  <si>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</si>
  <si>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</si>
  <si>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</si>
  <si>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</si>
  <si>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</si>
  <si>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</si>
  <si>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</si>
  <si>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</si>
  <si>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</si>
  <si>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</si>
  <si>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</si>
  <si>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</si>
  <si>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</si>
  <si>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</si>
  <si>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</si>
  <si>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</si>
  <si>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</si>
  <si>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</si>
  <si>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</si>
  <si>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</si>
  <si>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</si>
  <si>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</si>
  <si>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</si>
  <si>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</si>
  <si>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</si>
  <si>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</si>
  <si>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</si>
  <si>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</si>
  <si>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</si>
  <si>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</si>
  <si>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, откуда ее, при необходимости, можно загрузить.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</si>
  <si>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</si>
  <si>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</si>
  <si>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</si>
  <si>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</si>
  <si>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</si>
  <si>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</si>
  <si>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</si>
  <si>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t>кг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</si>
  <si>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</si>
  <si>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</si>
  <si>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</si>
  <si>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Доля площади земель лесного фонда, переданных в пользование, в общей площади земель лесного фонда</t>
  </si>
  <si>
    <t xml:space="preserve"> тыс. га</t>
  </si>
  <si>
    <t>Площадь земель лесного фонда на территории субъекта Российской Федерации</t>
  </si>
  <si>
    <t>Доля семян с улучшенными наследственными свойствами в общем объеме заготовленных семян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</si>
  <si>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</si>
  <si>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</si>
  <si>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</si>
  <si>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</si>
  <si>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</si>
  <si>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</si>
  <si>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</si>
  <si>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</si>
  <si>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</si>
  <si>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</si>
  <si>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</si>
  <si>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</si>
  <si>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</si>
  <si>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</si>
  <si>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</si>
  <si>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</si>
  <si>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</si>
  <si>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</si>
  <si>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</si>
  <si>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</si>
  <si>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</si>
  <si>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</si>
  <si>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</si>
  <si>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t>Лесистость территории Российской Федерации</t>
  </si>
  <si>
    <t>Значения показателей (индикаторов) государственной программы</t>
  </si>
  <si>
    <t>140617</t>
  </si>
  <si>
    <t>% выпол-нения плана</t>
  </si>
  <si>
    <t>Общий объем заготовленной древесины, всего</t>
  </si>
  <si>
    <t>100</t>
  </si>
  <si>
    <t>103</t>
  </si>
  <si>
    <t>Обоснование отклонений значений показателя (индикатора) на конец отчетного года (при наличии)</t>
  </si>
  <si>
    <t>ежеквартальная</t>
  </si>
  <si>
    <t>Отношение площади лесовосстановления и лесоразведения к площади вырубленных и погибших лесных насаждений</t>
  </si>
  <si>
    <t>6</t>
  </si>
  <si>
    <t xml:space="preserve">          3. Данные представляются ежеквартально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</si>
  <si>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t>Динамика предотвращения возникновения нарушений лесного законодательства, причиняющих вред лесам, относительно уровня нарушений предыдущего года</t>
  </si>
  <si>
    <t>Площадь покрытых лесной растительностью земель субъекта Российской Федерации</t>
  </si>
  <si>
    <t>Количество нарушений лесного законодательства за год, предшествующий отчетному</t>
  </si>
  <si>
    <t>Количество лесных пожаров, по которым осуществлялись мероприятия по тушению в отчетном году</t>
  </si>
  <si>
    <t>Количество нарушений лесного законодательства за отчетный год</t>
  </si>
  <si>
    <t>3</t>
  </si>
  <si>
    <t>Площадь лесовосстановления и лесоразведения за отчетный год</t>
  </si>
  <si>
    <t>Площадь земель лесного фонда на территории субъекта Российской Федерации (в отношении которых проводилось лесоустройство)</t>
  </si>
  <si>
    <t>3. Отношение площади лесовосстановления и лесоразведения к площади вырубленных и погибших лесных насаждений, процентов</t>
  </si>
  <si>
    <t>6. Доля лесных пожаров, ликвидированных в течение первых суток с момента обнаружения, в общем количестве лесных пожаров, процентов</t>
  </si>
  <si>
    <t>Форма 
18-ОИП</t>
  </si>
  <si>
    <t>Площадь лесов, переданных в аренду, постоянное (бессрочное) и безвозмездное пользование</t>
  </si>
  <si>
    <t>(квартал (кварталы) год)</t>
  </si>
  <si>
    <r>
      <t xml:space="preserve">Рекомендации
 по заполнению электронной формы 
</t>
    </r>
    <r>
      <rPr>
        <b/>
        <i/>
        <sz val="14"/>
        <rFont val="Times New Roman"/>
        <family val="1"/>
      </rPr>
      <t xml:space="preserve">"Сведения о показателях (индикаторах) эффективности реализации 
государственной программы Российской Федерации "Развитие лесного хозяйства"
</t>
    </r>
    <r>
      <rPr>
        <b/>
        <sz val="14"/>
        <rFont val="Times New Roman"/>
        <family val="1"/>
      </rPr>
      <t xml:space="preserve">"18-ОИП" в книге EXCEL </t>
    </r>
  </si>
  <si>
    <r>
      <t xml:space="preserve">          1. Файл "18-ОИП"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"18-ОИП"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"18-ОИП"</t>
    </r>
    <r>
      <rPr>
        <sz val="12"/>
        <rFont val="Times New Roman"/>
        <family val="1"/>
      </rPr>
      <t xml:space="preserve"> содержит электронную форму "18-ОИП".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</si>
  <si>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«18-ОИП_ХХХХХ», где ХХХХХ – наименование отчитывающейся организации для визуальной идентификации книги.</t>
  </si>
  <si>
    <t>https://roslesinforg.ru/templates_reporting/</t>
  </si>
  <si>
    <t>Сведения о показателях (индикаторах) эффективности реализации 
государственной программы Российской Федерации "Развитие лесного хозяйства"</t>
  </si>
  <si>
    <t>(фамилия, имя, отчество (при наличии)</t>
  </si>
  <si>
    <t>(контактный телефон)</t>
  </si>
  <si>
    <r>
      <t>тыс. м</t>
    </r>
    <r>
      <rPr>
        <vertAlign val="superscript"/>
        <sz val="11"/>
        <rFont val="Times New Roman"/>
        <family val="1"/>
      </rPr>
      <t>3</t>
    </r>
  </si>
  <si>
    <t>2</t>
  </si>
  <si>
    <t>4</t>
  </si>
  <si>
    <t>5</t>
  </si>
  <si>
    <t>7</t>
  </si>
  <si>
    <t>8</t>
  </si>
  <si>
    <t>9</t>
  </si>
  <si>
    <t>10</t>
  </si>
  <si>
    <t>18-ОИП</t>
  </si>
  <si>
    <t>адрес
назв.
УЛ
(r/c)</t>
  </si>
  <si>
    <t xml:space="preserve">           9. Последняя версия книги "18-ОИП" размещена на сайте Рослесинфорг</t>
  </si>
  <si>
    <t>Х</t>
  </si>
  <si>
    <t>Утверждена приказом Минприроды России
от 01.03.2022 № 144</t>
  </si>
  <si>
    <r>
      <rPr>
        <b/>
        <sz val="11"/>
        <rFont val="Times New Roman"/>
        <family val="1"/>
      </rPr>
      <t xml:space="preserve">Срок представления: </t>
    </r>
    <r>
      <rPr>
        <sz val="11"/>
        <rFont val="Times New Roman"/>
        <family val="1"/>
      </rPr>
      <t>не позднее 25-го числа месяца, следующего за отчетным периодом.</t>
    </r>
  </si>
  <si>
    <r>
      <rPr>
        <b/>
        <sz val="11"/>
        <rFont val="Times New Roman"/>
        <family val="1"/>
      </rPr>
      <t xml:space="preserve">Представляют: </t>
    </r>
    <r>
      <rPr>
        <sz val="11"/>
        <rFont val="Times New Roman"/>
        <family val="1"/>
      </rPr>
      <t xml:space="preserve">Органы государственной власти субъектов Российской Федерации, осуществляющие переданные полномочия Российской Федерации в области лесных отношений </t>
    </r>
  </si>
  <si>
    <t>1.1</t>
  </si>
  <si>
    <t>2.2</t>
  </si>
  <si>
    <t>3.3</t>
  </si>
  <si>
    <t>1.2</t>
  </si>
  <si>
    <t>2.1</t>
  </si>
  <si>
    <t>3.1</t>
  </si>
  <si>
    <t>3.2</t>
  </si>
  <si>
    <t>4.1</t>
  </si>
  <si>
    <t>4.2</t>
  </si>
  <si>
    <t>9.1</t>
  </si>
  <si>
    <t>9.2</t>
  </si>
  <si>
    <t>8.1</t>
  </si>
  <si>
    <t>8.2</t>
  </si>
  <si>
    <t>7.2</t>
  </si>
  <si>
    <t>7.1</t>
  </si>
  <si>
    <t>6.2</t>
  </si>
  <si>
    <t>6.1</t>
  </si>
  <si>
    <t>5.1</t>
  </si>
  <si>
    <t>5.2</t>
  </si>
  <si>
    <t>графа 2</t>
  </si>
  <si>
    <t>Формула контроля</t>
  </si>
  <si>
    <t>стр. 7.2&gt;=стр. 7.1</t>
  </si>
  <si>
    <t>стр.8.2&gt;=стр. 8.1</t>
  </si>
  <si>
    <t>стр. 6.2&gt;=стр. 6.1</t>
  </si>
  <si>
    <t>стр. 2.2&gt;=стр. 2.1</t>
  </si>
  <si>
    <t>стр. 1.2&gt;=стр. 1.1</t>
  </si>
  <si>
    <t>v1.2023</t>
  </si>
  <si>
    <t>2. Доля площади земель лесного фонда, переданных в пользование, в общей площади земель лесного фонда, процентов</t>
  </si>
  <si>
    <t>4.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фонда, рублей</t>
  </si>
  <si>
    <t>5. Отношение фактического объема заготовки древесины к установленному допустимому объему изъятия древесины, процентов</t>
  </si>
  <si>
    <t>7. Доля семян с улучшенными наследственными свойствами в общем объеме заготовленных семян, процентов</t>
  </si>
  <si>
    <t>8. Доля посадочного материала с закрытой корневой системой в общем количестве посадочного материала, процентов</t>
  </si>
  <si>
    <t>9. Динамика предотвращения возникновения нарушений лесного законодательства, причиняющих вред лесам, относительно уровня нарушений предыдущего года, процентов</t>
  </si>
  <si>
    <t>10. Площадь лесных пожаров на землях лесного фонда, га</t>
  </si>
  <si>
    <t>Площадь лесных пожаров на землях лесного фонда</t>
  </si>
  <si>
    <t>га</t>
  </si>
  <si>
    <t>Площадь вырубленных лесных насаждений за год (n-2), 
где n – отчетный год</t>
  </si>
  <si>
    <t>Площадь лесных насаждений, погибших в связи с воздействием пожаров, вредных организмов и других факторов за год (n-2), где n – отчетный год</t>
  </si>
  <si>
    <t>Министерство лесного хозяйства Республики Татарстан</t>
  </si>
  <si>
    <t>Республика Татарстан (Татарстан)</t>
  </si>
  <si>
    <t>1 квартал</t>
  </si>
  <si>
    <t>И.Н.Зарипов</t>
  </si>
  <si>
    <t>ведущий консультант</t>
  </si>
  <si>
    <t>С.А.Галиева</t>
  </si>
  <si>
    <t>843 221 37 45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</si>
</sst>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_ ;[Red]\-#,##0.0\ "/>
    <numFmt numFmtId="176" formatCode="#,##0.0"/>
    <numFmt numFmtId="177" formatCode="#,##0_ ;[Red]\-#,##0\ 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8"/>
      <name val="Times New Roman"/>
      <family val="1"/>
    </font>
    <font>
      <vertAlign val="superscript"/>
      <sz val="11"/>
      <name val="Times New Roman"/>
      <family val="1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1"/>
      <color theme="0"/>
      <name val="Times New Roman"/>
      <family val="1"/>
    </font>
    <font>
      <b/>
      <sz val="12"/>
      <color rgb="FFFF0000"/>
      <name val="Arial Cyr"/>
      <family val="2"/>
    </font>
    <font>
      <b/>
      <sz val="12"/>
      <color rgb="FF000099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21" fillId="25" borderId="0" applyNumberFormat="0" applyBorder="0" applyAlignment="0" applyProtection="0"/>
    <xf numFmtId="0" fontId="62" fillId="26" borderId="0" applyNumberFormat="0" applyBorder="0" applyAlignment="0" applyProtection="0"/>
    <xf numFmtId="0" fontId="21" fillId="17" borderId="0" applyNumberFormat="0" applyBorder="0" applyAlignment="0" applyProtection="0"/>
    <xf numFmtId="0" fontId="62" fillId="27" borderId="0" applyNumberFormat="0" applyBorder="0" applyAlignment="0" applyProtection="0"/>
    <xf numFmtId="0" fontId="21" fillId="19" borderId="0" applyNumberFormat="0" applyBorder="0" applyAlignment="0" applyProtection="0"/>
    <xf numFmtId="0" fontId="62" fillId="28" borderId="0" applyNumberFormat="0" applyBorder="0" applyAlignment="0" applyProtection="0"/>
    <xf numFmtId="0" fontId="21" fillId="29" borderId="0" applyNumberFormat="0" applyBorder="0" applyAlignment="0" applyProtection="0"/>
    <xf numFmtId="0" fontId="62" fillId="30" borderId="0" applyNumberFormat="0" applyBorder="0" applyAlignment="0" applyProtection="0"/>
    <xf numFmtId="0" fontId="21" fillId="31" borderId="0" applyNumberFormat="0" applyBorder="0" applyAlignment="0" applyProtection="0"/>
    <xf numFmtId="0" fontId="62" fillId="32" borderId="0" applyNumberFormat="0" applyBorder="0" applyAlignment="0" applyProtection="0"/>
    <xf numFmtId="0" fontId="21" fillId="33" borderId="0" applyNumberFormat="0" applyBorder="0" applyAlignment="0" applyProtection="0"/>
    <xf numFmtId="0" fontId="62" fillId="34" borderId="0" applyNumberFormat="0" applyBorder="0" applyAlignment="0" applyProtection="0"/>
    <xf numFmtId="0" fontId="21" fillId="35" borderId="0" applyNumberFormat="0" applyBorder="0" applyAlignment="0" applyProtection="0"/>
    <xf numFmtId="0" fontId="62" fillId="36" borderId="0" applyNumberFormat="0" applyBorder="0" applyAlignment="0" applyProtection="0"/>
    <xf numFmtId="0" fontId="21" fillId="37" borderId="0" applyNumberFormat="0" applyBorder="0" applyAlignment="0" applyProtection="0"/>
    <xf numFmtId="0" fontId="62" fillId="38" borderId="0" applyNumberFormat="0" applyBorder="0" applyAlignment="0" applyProtection="0"/>
    <xf numFmtId="0" fontId="21" fillId="39" borderId="0" applyNumberFormat="0" applyBorder="0" applyAlignment="0" applyProtection="0"/>
    <xf numFmtId="0" fontId="62" fillId="40" borderId="0" applyNumberFormat="0" applyBorder="0" applyAlignment="0" applyProtection="0"/>
    <xf numFmtId="0" fontId="21" fillId="29" borderId="0" applyNumberFormat="0" applyBorder="0" applyAlignment="0" applyProtection="0"/>
    <xf numFmtId="0" fontId="62" fillId="41" borderId="0" applyNumberFormat="0" applyBorder="0" applyAlignment="0" applyProtection="0"/>
    <xf numFmtId="0" fontId="21" fillId="31" borderId="0" applyNumberFormat="0" applyBorder="0" applyAlignment="0" applyProtection="0"/>
    <xf numFmtId="0" fontId="62" fillId="42" borderId="0" applyNumberFormat="0" applyBorder="0" applyAlignment="0" applyProtection="0"/>
    <xf numFmtId="0" fontId="21" fillId="43" borderId="0" applyNumberFormat="0" applyBorder="0" applyAlignment="0" applyProtection="0"/>
    <xf numFmtId="0" fontId="63" fillId="44" borderId="1" applyNumberFormat="0" applyAlignment="0" applyProtection="0"/>
    <xf numFmtId="0" fontId="22" fillId="13" borderId="2" applyNumberFormat="0" applyAlignment="0" applyProtection="0"/>
    <xf numFmtId="0" fontId="64" fillId="45" borderId="3" applyNumberFormat="0" applyAlignment="0" applyProtection="0"/>
    <xf numFmtId="0" fontId="23" fillId="46" borderId="4" applyNumberFormat="0" applyAlignment="0" applyProtection="0"/>
    <xf numFmtId="0" fontId="65" fillId="45" borderId="1" applyNumberFormat="0" applyAlignment="0" applyProtection="0"/>
    <xf numFmtId="0" fontId="24" fillId="46" borderId="2" applyNumberFormat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25" fillId="0" borderId="6" applyNumberFormat="0" applyFill="0" applyAlignment="0" applyProtection="0"/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8" fillId="0" borderId="12" applyNumberFormat="0" applyFill="0" applyAlignment="0" applyProtection="0"/>
    <xf numFmtId="0" fontId="71" fillId="47" borderId="13" applyNumberFormat="0" applyAlignment="0" applyProtection="0"/>
    <xf numFmtId="0" fontId="29" fillId="48" borderId="14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31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51" borderId="0" applyNumberFormat="0" applyBorder="0" applyAlignment="0" applyProtection="0"/>
    <xf numFmtId="0" fontId="32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34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54" borderId="0" applyNumberFormat="0" applyBorder="0" applyAlignment="0" applyProtection="0"/>
    <xf numFmtId="0" fontId="36" fillId="7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0" fillId="0" borderId="0" xfId="90" applyFont="1" applyProtection="1">
      <alignment/>
      <protection/>
    </xf>
    <xf numFmtId="0" fontId="11" fillId="0" borderId="0" xfId="103">
      <alignment/>
      <protection/>
    </xf>
    <xf numFmtId="49" fontId="14" fillId="0" borderId="0" xfId="102" applyNumberFormat="1" applyFont="1" applyAlignment="1">
      <alignment horizontal="center" vertical="center" wrapText="1"/>
      <protection/>
    </xf>
    <xf numFmtId="49" fontId="14" fillId="0" borderId="0" xfId="102" applyNumberFormat="1" applyFont="1" applyAlignment="1">
      <alignment horizontal="center" wrapText="1"/>
      <protection/>
    </xf>
    <xf numFmtId="0" fontId="14" fillId="0" borderId="0" xfId="102" applyFont="1" applyAlignment="1">
      <alignment wrapText="1"/>
      <protection/>
    </xf>
    <xf numFmtId="0" fontId="14" fillId="0" borderId="0" xfId="102" applyFont="1">
      <alignment/>
      <protection/>
    </xf>
    <xf numFmtId="49" fontId="16" fillId="0" borderId="0" xfId="102" applyNumberFormat="1" applyFont="1">
      <alignment/>
      <protection/>
    </xf>
    <xf numFmtId="0" fontId="17" fillId="0" borderId="0" xfId="102" applyFont="1" applyAlignment="1">
      <alignment horizontal="center"/>
      <protection/>
    </xf>
    <xf numFmtId="0" fontId="16" fillId="0" borderId="0" xfId="102" applyFont="1">
      <alignment/>
      <protection/>
    </xf>
    <xf numFmtId="49" fontId="16" fillId="0" borderId="0" xfId="102" applyNumberFormat="1" applyFont="1">
      <alignment/>
      <protection/>
    </xf>
    <xf numFmtId="0" fontId="18" fillId="0" borderId="0" xfId="102" applyNumberFormat="1" applyFont="1">
      <alignment/>
      <protection/>
    </xf>
    <xf numFmtId="49" fontId="11" fillId="0" borderId="0" xfId="102" applyNumberFormat="1">
      <alignment/>
      <protection/>
    </xf>
    <xf numFmtId="49" fontId="19" fillId="0" borderId="0" xfId="102" applyNumberFormat="1" applyFont="1" applyAlignment="1">
      <alignment horizontal="center"/>
      <protection/>
    </xf>
    <xf numFmtId="0" fontId="11" fillId="0" borderId="0" xfId="102" applyNumberFormat="1">
      <alignment/>
      <protection/>
    </xf>
    <xf numFmtId="0" fontId="19" fillId="0" borderId="0" xfId="102" applyFont="1" applyAlignment="1">
      <alignment wrapText="1"/>
      <protection/>
    </xf>
    <xf numFmtId="0" fontId="11" fillId="0" borderId="0" xfId="102" applyFont="1" applyAlignment="1">
      <alignment horizontal="center" vertical="center"/>
      <protection/>
    </xf>
    <xf numFmtId="0" fontId="11" fillId="0" borderId="0" xfId="102" applyFont="1">
      <alignment/>
      <protection/>
    </xf>
    <xf numFmtId="0" fontId="7" fillId="0" borderId="0" xfId="104" applyFont="1">
      <alignment/>
      <protection/>
    </xf>
    <xf numFmtId="0" fontId="39" fillId="0" borderId="19" xfId="104" applyFont="1" applyBorder="1" applyAlignment="1">
      <alignment/>
      <protection/>
    </xf>
    <xf numFmtId="0" fontId="41" fillId="0" borderId="0" xfId="104" applyFont="1" applyAlignment="1">
      <alignment horizontal="center"/>
      <protection/>
    </xf>
    <xf numFmtId="0" fontId="37" fillId="0" borderId="0" xfId="104" applyFont="1" applyAlignment="1">
      <alignment horizontal="center" wrapText="1"/>
      <protection/>
    </xf>
    <xf numFmtId="0" fontId="37" fillId="0" borderId="0" xfId="104" applyFont="1" applyBorder="1" applyAlignment="1">
      <alignment horizontal="center" vertical="center" wrapText="1"/>
      <protection/>
    </xf>
    <xf numFmtId="16" fontId="41" fillId="0" borderId="0" xfId="104" applyNumberFormat="1" applyFont="1" applyAlignment="1">
      <alignment horizontal="center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0" fontId="9" fillId="55" borderId="0" xfId="90" applyFont="1" applyFill="1" applyAlignment="1" applyProtection="1">
      <alignment wrapText="1"/>
      <protection/>
    </xf>
    <xf numFmtId="0" fontId="12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8" fillId="55" borderId="0" xfId="90" applyFont="1" applyFill="1" applyProtection="1">
      <alignment/>
      <protection/>
    </xf>
    <xf numFmtId="0" fontId="10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8" fillId="55" borderId="0" xfId="90" applyFont="1" applyFill="1" applyAlignment="1" applyProtection="1">
      <alignment wrapText="1"/>
      <protection/>
    </xf>
    <xf numFmtId="0" fontId="7" fillId="55" borderId="0" xfId="90" applyFont="1" applyFill="1" applyProtection="1">
      <alignment/>
      <protection/>
    </xf>
    <xf numFmtId="0" fontId="7" fillId="0" borderId="0" xfId="90" applyFont="1">
      <alignment/>
      <protection/>
    </xf>
    <xf numFmtId="0" fontId="7" fillId="0" borderId="20" xfId="90" applyFont="1" applyFill="1" applyBorder="1" applyAlignment="1">
      <alignment horizontal="center" vertical="center"/>
      <protection/>
    </xf>
    <xf numFmtId="0" fontId="7" fillId="0" borderId="20" xfId="90" applyFont="1" applyFill="1" applyBorder="1" applyAlignment="1">
      <alignment horizontal="center" vertical="center" wrapText="1"/>
      <protection/>
    </xf>
    <xf numFmtId="0" fontId="7" fillId="0" borderId="0" xfId="90" applyFont="1" applyFill="1">
      <alignment/>
      <protection/>
    </xf>
    <xf numFmtId="0" fontId="6" fillId="0" borderId="0" xfId="90" applyFont="1">
      <alignment/>
      <protection/>
    </xf>
    <xf numFmtId="0" fontId="7" fillId="0" borderId="20" xfId="90" applyFont="1" applyBorder="1" applyAlignment="1">
      <alignment horizontal="left" vertical="top" wrapText="1" indent="1"/>
      <protection/>
    </xf>
    <xf numFmtId="0" fontId="6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7" fillId="0" borderId="0" xfId="90" applyFont="1" applyAlignment="1">
      <alignment horizontal="center"/>
      <protection/>
    </xf>
    <xf numFmtId="0" fontId="0" fillId="0" borderId="0" xfId="0" applyAlignment="1" applyProtection="1">
      <alignment/>
      <protection/>
    </xf>
    <xf numFmtId="0" fontId="7" fillId="55" borderId="0" xfId="90" applyFont="1" applyFill="1" applyBorder="1" applyAlignment="1" applyProtection="1">
      <alignment/>
      <protection/>
    </xf>
    <xf numFmtId="0" fontId="8" fillId="55" borderId="21" xfId="90" applyFont="1" applyFill="1" applyBorder="1" applyAlignment="1" applyProtection="1">
      <alignment horizontal="center"/>
      <protection/>
    </xf>
    <xf numFmtId="0" fontId="7" fillId="55" borderId="0" xfId="90" applyFont="1" applyFill="1" applyBorder="1" applyAlignment="1" applyProtection="1">
      <alignment vertical="top"/>
      <protection/>
    </xf>
    <xf numFmtId="49" fontId="8" fillId="55" borderId="21" xfId="90" applyNumberFormat="1" applyFont="1" applyFill="1" applyBorder="1" applyAlignment="1" applyProtection="1">
      <alignment horizontal="center"/>
      <protection/>
    </xf>
    <xf numFmtId="0" fontId="81" fillId="55" borderId="20" xfId="0" applyFont="1" applyFill="1" applyBorder="1" applyAlignment="1" applyProtection="1">
      <alignment horizontal="center" vertical="center" wrapText="1"/>
      <protection/>
    </xf>
    <xf numFmtId="0" fontId="8" fillId="55" borderId="20" xfId="90" applyFont="1" applyFill="1" applyBorder="1" applyAlignment="1" applyProtection="1">
      <alignment horizontal="center" vertical="center" wrapText="1"/>
      <protection/>
    </xf>
    <xf numFmtId="0" fontId="74" fillId="55" borderId="0" xfId="0" applyFont="1" applyFill="1" applyAlignment="1" applyProtection="1">
      <alignment/>
      <protection/>
    </xf>
    <xf numFmtId="0" fontId="82" fillId="55" borderId="0" xfId="90" applyFont="1" applyFill="1" applyBorder="1" applyAlignment="1" applyProtection="1">
      <alignment vertical="center" wrapText="1"/>
      <protection/>
    </xf>
    <xf numFmtId="0" fontId="83" fillId="55" borderId="0" xfId="90" applyFont="1" applyFill="1" applyBorder="1" applyAlignment="1" applyProtection="1">
      <alignment horizontal="center" vertical="top" wrapText="1"/>
      <protection/>
    </xf>
    <xf numFmtId="0" fontId="81" fillId="55" borderId="20" xfId="97" applyFont="1" applyFill="1" applyBorder="1" applyAlignment="1" applyProtection="1">
      <alignment horizontal="center" vertical="center" wrapText="1"/>
      <protection/>
    </xf>
    <xf numFmtId="49" fontId="14" fillId="0" borderId="0" xfId="102" applyNumberFormat="1" applyFont="1" applyAlignment="1">
      <alignment horizontal="center" vertical="center"/>
      <protection/>
    </xf>
    <xf numFmtId="0" fontId="7" fillId="0" borderId="20" xfId="90" applyFont="1" applyFill="1" applyBorder="1" applyAlignment="1">
      <alignment horizontal="left" vertical="top" wrapText="1" indent="1"/>
      <protection/>
    </xf>
    <xf numFmtId="49" fontId="7" fillId="0" borderId="20" xfId="90" applyNumberFormat="1" applyFont="1" applyFill="1" applyBorder="1" applyAlignment="1">
      <alignment horizontal="center" vertical="top" wrapText="1"/>
      <protection/>
    </xf>
    <xf numFmtId="49" fontId="84" fillId="55" borderId="20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9" fillId="55" borderId="0" xfId="90" applyFont="1" applyFill="1" applyAlignment="1" applyProtection="1">
      <alignment horizontal="right" wrapText="1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0" fillId="55" borderId="0" xfId="0" applyFill="1" applyAlignment="1">
      <alignment/>
    </xf>
    <xf numFmtId="49" fontId="81" fillId="55" borderId="20" xfId="0" applyNumberFormat="1" applyFont="1" applyFill="1" applyBorder="1" applyAlignment="1" applyProtection="1">
      <alignment horizontal="center" vertical="center" wrapText="1"/>
      <protection/>
    </xf>
    <xf numFmtId="0" fontId="81" fillId="55" borderId="20" xfId="0" applyFont="1" applyFill="1" applyBorder="1" applyAlignment="1" applyProtection="1">
      <alignment horizontal="left" vertical="center" wrapText="1"/>
      <protection/>
    </xf>
    <xf numFmtId="176" fontId="5" fillId="56" borderId="20" xfId="90" applyNumberFormat="1" applyFont="1" applyFill="1" applyBorder="1" applyAlignment="1" applyProtection="1">
      <alignment horizontal="right" vertical="center"/>
      <protection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4" fontId="5" fillId="56" borderId="20" xfId="90" applyNumberFormat="1" applyFont="1" applyFill="1" applyBorder="1" applyAlignment="1" applyProtection="1">
      <alignment horizontal="right" vertical="center"/>
      <protection/>
    </xf>
    <xf numFmtId="181" fontId="7" fillId="0" borderId="20" xfId="90" applyNumberFormat="1" applyFont="1" applyBorder="1" applyAlignment="1">
      <alignment horizontal="center" vertical="center"/>
      <protection/>
    </xf>
    <xf numFmtId="181" fontId="7" fillId="0" borderId="20" xfId="90" applyNumberFormat="1" applyFont="1" applyFill="1" applyBorder="1" applyAlignment="1">
      <alignment horizontal="center" vertical="center"/>
      <protection/>
    </xf>
    <xf numFmtId="0" fontId="7" fillId="0" borderId="20" xfId="90" applyNumberFormat="1" applyFont="1" applyFill="1" applyBorder="1" applyAlignment="1">
      <alignment horizontal="center" vertical="center"/>
      <protection/>
    </xf>
    <xf numFmtId="0" fontId="6" fillId="57" borderId="20" xfId="90" applyFont="1" applyFill="1" applyBorder="1" applyAlignment="1">
      <alignment horizontal="left" vertical="top" wrapText="1"/>
      <protection/>
    </xf>
    <xf numFmtId="0" fontId="6" fillId="57" borderId="20" xfId="90" applyFont="1" applyFill="1" applyBorder="1" applyAlignment="1">
      <alignment horizontal="center" vertical="top" wrapText="1"/>
      <protection/>
    </xf>
    <xf numFmtId="181" fontId="6" fillId="57" borderId="20" xfId="90" applyNumberFormat="1" applyFont="1" applyFill="1" applyBorder="1" applyAlignment="1">
      <alignment horizontal="center" vertical="center"/>
      <protection/>
    </xf>
    <xf numFmtId="0" fontId="85" fillId="0" borderId="0" xfId="90" applyFont="1" applyProtection="1">
      <alignment/>
      <protection/>
    </xf>
    <xf numFmtId="0" fontId="14" fillId="0" borderId="0" xfId="102" applyFont="1" applyAlignment="1">
      <alignment horizontal="center" wrapText="1"/>
      <protection/>
    </xf>
    <xf numFmtId="0" fontId="44" fillId="0" borderId="0" xfId="70" applyFont="1" applyBorder="1" applyAlignment="1" applyProtection="1">
      <alignment/>
      <protection/>
    </xf>
    <xf numFmtId="0" fontId="10" fillId="0" borderId="0" xfId="104" applyFont="1" applyAlignment="1">
      <alignment/>
      <protection/>
    </xf>
    <xf numFmtId="0" fontId="5" fillId="55" borderId="20" xfId="0" applyFont="1" applyFill="1" applyBorder="1" applyAlignment="1" applyProtection="1">
      <alignment horizontal="left" vertical="center" wrapText="1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8" fillId="55" borderId="20" xfId="105" applyFont="1" applyFill="1" applyBorder="1" applyAlignment="1" applyProtection="1">
      <alignment horizontal="left" vertical="center" wrapText="1"/>
      <protection/>
    </xf>
    <xf numFmtId="49" fontId="8" fillId="55" borderId="20" xfId="90" applyNumberFormat="1" applyFont="1" applyFill="1" applyBorder="1" applyAlignment="1" applyProtection="1">
      <alignment horizontal="left" vertical="center" wrapText="1"/>
      <protection/>
    </xf>
    <xf numFmtId="175" fontId="8" fillId="55" borderId="20" xfId="90" applyNumberFormat="1" applyFont="1" applyFill="1" applyBorder="1" applyAlignment="1" applyProtection="1">
      <alignment horizontal="center" vertical="center"/>
      <protection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82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5" fillId="55" borderId="20" xfId="0" applyFont="1" applyFill="1" applyBorder="1" applyAlignment="1" applyProtection="1">
      <alignment horizontal="center" vertical="center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0" fontId="16" fillId="0" borderId="0" xfId="102" applyFont="1" applyAlignment="1">
      <alignment horizontal="center"/>
      <protection/>
    </xf>
    <xf numFmtId="0" fontId="2" fillId="0" borderId="0" xfId="90" applyFill="1" applyProtection="1">
      <alignment/>
      <protection/>
    </xf>
    <xf numFmtId="49" fontId="11" fillId="0" borderId="20" xfId="103" applyNumberFormat="1" applyFont="1" applyBorder="1">
      <alignment/>
      <protection/>
    </xf>
    <xf numFmtId="0" fontId="11" fillId="0" borderId="20" xfId="103" applyBorder="1" applyAlignment="1">
      <alignment wrapText="1"/>
      <protection/>
    </xf>
    <xf numFmtId="0" fontId="11" fillId="0" borderId="20" xfId="103" applyBorder="1">
      <alignment/>
      <protection/>
    </xf>
    <xf numFmtId="0" fontId="11" fillId="58" borderId="20" xfId="103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3" fillId="55" borderId="22" xfId="90" applyFont="1" applyFill="1" applyBorder="1" applyAlignment="1" applyProtection="1">
      <alignment horizontal="center" vertical="top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81" fillId="55" borderId="20" xfId="0" applyFont="1" applyFill="1" applyBorder="1" applyAlignment="1" applyProtection="1">
      <alignment horizontal="center" vertical="center"/>
      <protection/>
    </xf>
    <xf numFmtId="0" fontId="86" fillId="55" borderId="20" xfId="0" applyFont="1" applyFill="1" applyBorder="1" applyAlignment="1" applyProtection="1">
      <alignment horizontal="center" vertical="center" wrapText="1"/>
      <protection/>
    </xf>
    <xf numFmtId="0" fontId="5" fillId="55" borderId="21" xfId="90" applyNumberFormat="1" applyFont="1" applyFill="1" applyBorder="1" applyAlignment="1" applyProtection="1">
      <alignment horizontal="right" wrapText="1"/>
      <protection/>
    </xf>
    <xf numFmtId="0" fontId="5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0" xfId="90" applyFont="1" applyFill="1" applyBorder="1" applyAlignment="1">
      <alignment horizontal="left" wrapText="1"/>
      <protection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0" fillId="55" borderId="0" xfId="0" applyFill="1" applyAlignment="1" applyProtection="1">
      <alignment/>
      <protection/>
    </xf>
    <xf numFmtId="0" fontId="85" fillId="55" borderId="0" xfId="90" applyFont="1" applyFill="1" applyProtection="1">
      <alignment/>
      <protection/>
    </xf>
    <xf numFmtId="49" fontId="47" fillId="55" borderId="20" xfId="0" applyNumberFormat="1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left" vertical="center" wrapText="1"/>
      <protection/>
    </xf>
    <xf numFmtId="49" fontId="47" fillId="55" borderId="20" xfId="90" applyNumberFormat="1" applyFont="1" applyFill="1" applyBorder="1" applyAlignment="1" applyProtection="1">
      <alignment horizontal="center" vertical="center" wrapText="1"/>
      <protection/>
    </xf>
    <xf numFmtId="0" fontId="84" fillId="55" borderId="20" xfId="0" applyFont="1" applyFill="1" applyBorder="1" applyAlignment="1" applyProtection="1">
      <alignment horizontal="center" vertical="center" wrapText="1"/>
      <protection/>
    </xf>
    <xf numFmtId="3" fontId="84" fillId="55" borderId="20" xfId="0" applyNumberFormat="1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Alignment="1" applyProtection="1">
      <alignment horizontal="left" vertical="center" wrapText="1"/>
      <protection/>
    </xf>
    <xf numFmtId="0" fontId="7" fillId="55" borderId="0" xfId="90" applyFont="1" applyFill="1" applyAlignment="1" applyProtection="1">
      <alignment horizontal="left" vertical="center"/>
      <protection/>
    </xf>
    <xf numFmtId="0" fontId="51" fillId="59" borderId="20" xfId="0" applyFont="1" applyFill="1" applyBorder="1" applyAlignment="1" applyProtection="1">
      <alignment horizontal="center" vertical="center"/>
      <protection/>
    </xf>
    <xf numFmtId="0" fontId="51" fillId="55" borderId="20" xfId="0" applyFont="1" applyFill="1" applyBorder="1" applyAlignment="1" applyProtection="1">
      <alignment horizontal="center" vertical="center"/>
      <protection/>
    </xf>
    <xf numFmtId="49" fontId="8" fillId="55" borderId="20" xfId="90" applyNumberFormat="1" applyFont="1" applyFill="1" applyBorder="1" applyAlignment="1" applyProtection="1">
      <alignment horizontal="center" vertical="center" wrapText="1"/>
      <protection/>
    </xf>
    <xf numFmtId="0" fontId="11" fillId="55" borderId="20" xfId="0" applyFont="1" applyFill="1" applyBorder="1" applyAlignment="1" applyProtection="1">
      <alignment horizontal="center" vertical="center"/>
      <protection/>
    </xf>
    <xf numFmtId="175" fontId="2" fillId="0" borderId="20" xfId="90" applyNumberFormat="1" applyFont="1" applyBorder="1" applyProtection="1">
      <alignment/>
      <protection/>
    </xf>
    <xf numFmtId="176" fontId="6" fillId="57" borderId="20" xfId="90" applyNumberFormat="1" applyFont="1" applyFill="1" applyBorder="1" applyAlignment="1">
      <alignment horizontal="center" vertical="center"/>
      <protection/>
    </xf>
    <xf numFmtId="176" fontId="7" fillId="0" borderId="20" xfId="90" applyNumberFormat="1" applyFont="1" applyFill="1" applyBorder="1" applyAlignment="1">
      <alignment horizontal="center" vertical="center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176" fontId="5" fillId="0" borderId="20" xfId="90" applyNumberFormat="1" applyFont="1" applyFill="1" applyBorder="1" applyAlignment="1" applyProtection="1">
      <alignment horizontal="right" vertical="center"/>
      <protection locked="0"/>
    </xf>
    <xf numFmtId="14" fontId="8" fillId="55" borderId="21" xfId="90" applyNumberFormat="1" applyFont="1" applyFill="1" applyBorder="1" applyAlignment="1" applyProtection="1">
      <alignment horizontal="center" wrapText="1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42" fillId="0" borderId="0" xfId="104" applyFont="1" applyAlignment="1">
      <alignment horizontal="justify" vertical="top" wrapText="1"/>
      <protection/>
    </xf>
    <xf numFmtId="0" fontId="45" fillId="1" borderId="23" xfId="104" applyFont="1" applyFill="1" applyBorder="1" applyAlignment="1">
      <alignment horizontal="center" vertical="center" wrapText="1"/>
      <protection/>
    </xf>
    <xf numFmtId="0" fontId="45" fillId="1" borderId="24" xfId="104" applyFont="1" applyFill="1" applyBorder="1" applyAlignment="1">
      <alignment horizontal="center" vertical="center" wrapText="1"/>
      <protection/>
    </xf>
    <xf numFmtId="0" fontId="45" fillId="1" borderId="25" xfId="104" applyFont="1" applyFill="1" applyBorder="1" applyAlignment="1">
      <alignment horizontal="center" vertical="center" wrapText="1"/>
      <protection/>
    </xf>
    <xf numFmtId="0" fontId="40" fillId="0" borderId="23" xfId="104" applyFont="1" applyBorder="1" applyAlignment="1">
      <alignment horizontal="center" vertical="center" wrapText="1"/>
      <protection/>
    </xf>
    <xf numFmtId="0" fontId="40" fillId="0" borderId="24" xfId="104" applyFont="1" applyBorder="1" applyAlignment="1">
      <alignment horizontal="center" vertical="center" wrapText="1"/>
      <protection/>
    </xf>
    <xf numFmtId="0" fontId="40" fillId="0" borderId="25" xfId="104" applyFont="1" applyBorder="1" applyAlignment="1">
      <alignment horizontal="center" vertical="center" wrapText="1"/>
      <protection/>
    </xf>
    <xf numFmtId="0" fontId="41" fillId="0" borderId="0" xfId="104" applyFont="1" applyAlignment="1">
      <alignment horizontal="center"/>
      <protection/>
    </xf>
    <xf numFmtId="0" fontId="38" fillId="0" borderId="23" xfId="104" applyFont="1" applyBorder="1" applyAlignment="1">
      <alignment horizontal="center" vertical="center" wrapText="1"/>
      <protection/>
    </xf>
    <xf numFmtId="0" fontId="38" fillId="0" borderId="24" xfId="104" applyFont="1" applyBorder="1" applyAlignment="1">
      <alignment horizontal="center" vertical="center" wrapText="1"/>
      <protection/>
    </xf>
    <xf numFmtId="0" fontId="38" fillId="0" borderId="25" xfId="104" applyFont="1" applyBorder="1" applyAlignment="1">
      <alignment horizontal="center" vertical="center" wrapText="1"/>
      <protection/>
    </xf>
    <xf numFmtId="0" fontId="37" fillId="60" borderId="23" xfId="104" applyFont="1" applyFill="1" applyBorder="1" applyAlignment="1">
      <alignment horizontal="center" vertical="center" wrapText="1"/>
      <protection/>
    </xf>
    <xf numFmtId="0" fontId="37" fillId="60" borderId="24" xfId="104" applyFont="1" applyFill="1" applyBorder="1" applyAlignment="1">
      <alignment horizontal="center" vertical="center" wrapText="1"/>
      <protection/>
    </xf>
    <xf numFmtId="0" fontId="37" fillId="60" borderId="25" xfId="104" applyFont="1" applyFill="1" applyBorder="1" applyAlignment="1">
      <alignment horizontal="center" vertical="center" wrapText="1"/>
      <protection/>
    </xf>
    <xf numFmtId="0" fontId="10" fillId="0" borderId="0" xfId="104" applyFont="1" applyBorder="1" applyAlignment="1">
      <alignment horizontal="justify" vertical="top" wrapText="1"/>
      <protection/>
    </xf>
    <xf numFmtId="0" fontId="10" fillId="0" borderId="0" xfId="104" applyFont="1" applyAlignment="1">
      <alignment horizontal="justify" wrapText="1"/>
      <protection/>
    </xf>
    <xf numFmtId="0" fontId="10" fillId="0" borderId="0" xfId="104" applyFont="1" applyFill="1" applyAlignment="1">
      <alignment horizontal="justify" wrapText="1"/>
      <protection/>
    </xf>
    <xf numFmtId="0" fontId="10" fillId="0" borderId="0" xfId="0" applyFont="1" applyBorder="1" applyAlignment="1">
      <alignment horizontal="justify" vertical="top" wrapText="1"/>
    </xf>
    <xf numFmtId="0" fontId="10" fillId="0" borderId="0" xfId="104" applyFont="1" applyBorder="1" applyAlignment="1">
      <alignment horizontal="left" vertical="center" wrapText="1"/>
      <protection/>
    </xf>
    <xf numFmtId="0" fontId="66" fillId="0" borderId="0" xfId="69" applyBorder="1" applyAlignment="1">
      <alignment horizontal="left" vertical="center"/>
    </xf>
    <xf numFmtId="0" fontId="10" fillId="0" borderId="0" xfId="104" applyFont="1" applyBorder="1" applyAlignment="1">
      <alignment horizontal="left" vertical="center"/>
      <protection/>
    </xf>
    <xf numFmtId="0" fontId="10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center" wrapText="1"/>
    </xf>
    <xf numFmtId="0" fontId="10" fillId="0" borderId="0" xfId="104" applyFont="1" applyBorder="1" applyAlignment="1">
      <alignment horizontal="justify" vertical="center" wrapText="1"/>
      <protection/>
    </xf>
    <xf numFmtId="0" fontId="87" fillId="55" borderId="20" xfId="0" applyFont="1" applyFill="1" applyBorder="1" applyAlignment="1">
      <alignment horizontal="center" vertical="center"/>
    </xf>
    <xf numFmtId="0" fontId="8" fillId="55" borderId="20" xfId="90" applyFont="1" applyFill="1" applyBorder="1" applyAlignment="1" applyProtection="1">
      <alignment vertical="center" wrapText="1"/>
      <protection/>
    </xf>
    <xf numFmtId="0" fontId="8" fillId="55" borderId="20" xfId="90" applyFont="1" applyFill="1" applyBorder="1" applyAlignment="1" applyProtection="1">
      <alignment vertical="center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45" fillId="55" borderId="0" xfId="90" applyFont="1" applyFill="1" applyAlignment="1" applyProtection="1">
      <alignment horizontal="center" vertical="center" wrapText="1"/>
      <protection/>
    </xf>
    <xf numFmtId="0" fontId="88" fillId="55" borderId="21" xfId="90" applyFont="1" applyFill="1" applyBorder="1" applyAlignment="1" applyProtection="1">
      <alignment horizontal="center" wrapText="1"/>
      <protection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49" fillId="55" borderId="22" xfId="90" applyFont="1" applyFill="1" applyBorder="1" applyAlignment="1" applyProtection="1">
      <alignment horizontal="center" vertical="top" wrapText="1"/>
      <protection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88" fillId="55" borderId="21" xfId="90" applyFont="1" applyFill="1" applyBorder="1" applyAlignment="1" applyProtection="1">
      <alignment horizontal="center"/>
      <protection/>
    </xf>
    <xf numFmtId="49" fontId="8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20" xfId="97" applyFont="1" applyFill="1" applyBorder="1" applyAlignment="1" applyProtection="1">
      <alignment horizontal="center" vertical="center" wrapText="1"/>
      <protection/>
    </xf>
    <xf numFmtId="0" fontId="81" fillId="55" borderId="26" xfId="97" applyFont="1" applyFill="1" applyBorder="1" applyAlignment="1" applyProtection="1">
      <alignment horizontal="center" vertical="center" wrapText="1"/>
      <protection/>
    </xf>
    <xf numFmtId="0" fontId="81" fillId="55" borderId="27" xfId="97" applyFont="1" applyFill="1" applyBorder="1" applyAlignment="1" applyProtection="1">
      <alignment horizontal="center" vertical="center" wrapText="1"/>
      <protection/>
    </xf>
    <xf numFmtId="0" fontId="81" fillId="55" borderId="28" xfId="97" applyFont="1" applyFill="1" applyBorder="1" applyAlignment="1" applyProtection="1">
      <alignment horizontal="center" vertical="center" wrapText="1"/>
      <protection/>
    </xf>
    <xf numFmtId="0" fontId="5" fillId="55" borderId="21" xfId="90" applyFont="1" applyFill="1" applyBorder="1" applyAlignment="1" applyProtection="1">
      <alignment horizontal="center"/>
      <protection locked="0"/>
    </xf>
    <xf numFmtId="0" fontId="20" fillId="55" borderId="22" xfId="90" applyFont="1" applyFill="1" applyBorder="1" applyAlignment="1" applyProtection="1">
      <alignment horizontal="left" vertical="top" wrapText="1"/>
      <protection/>
    </xf>
    <xf numFmtId="0" fontId="20" fillId="55" borderId="0" xfId="90" applyFont="1" applyFill="1" applyBorder="1" applyAlignment="1" applyProtection="1">
      <alignment horizontal="left" vertical="top" wrapText="1"/>
      <protection/>
    </xf>
    <xf numFmtId="0" fontId="7" fillId="55" borderId="21" xfId="90" applyNumberFormat="1" applyFont="1" applyFill="1" applyBorder="1" applyAlignment="1" applyProtection="1">
      <alignment horizontal="center" wrapText="1"/>
      <protection locked="0"/>
    </xf>
    <xf numFmtId="0" fontId="3" fillId="55" borderId="22" xfId="90" applyFont="1" applyFill="1" applyBorder="1" applyAlignment="1" applyProtection="1">
      <alignment horizontal="center" vertical="top"/>
      <protection/>
    </xf>
    <xf numFmtId="0" fontId="37" fillId="0" borderId="0" xfId="90" applyFont="1" applyBorder="1" applyAlignment="1">
      <alignment horizontal="center" vertical="center" wrapText="1"/>
      <protection/>
    </xf>
    <xf numFmtId="0" fontId="14" fillId="0" borderId="0" xfId="102" applyFont="1" applyAlignment="1">
      <alignment horizontal="center" wrapText="1"/>
      <protection/>
    </xf>
    <xf numFmtId="0" fontId="11" fillId="58" borderId="20" xfId="103" applyFill="1" applyBorder="1" applyAlignment="1">
      <alignment horizontal="center" vertical="center" wrapText="1"/>
      <protection/>
    </xf>
  </cellXfs>
  <cellStyles count="11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3 2" xfId="93"/>
    <cellStyle name="Обычный 2 4" xfId="94"/>
    <cellStyle name="Обычный 2 5" xfId="95"/>
    <cellStyle name="Обычный 2_1-Subvencii" xfId="96"/>
    <cellStyle name="Обычный 3" xfId="97"/>
    <cellStyle name="Обычный 3 2" xfId="98"/>
    <cellStyle name="Обычный 4" xfId="99"/>
    <cellStyle name="Обычный 5" xfId="100"/>
    <cellStyle name="Обычный 6" xfId="101"/>
    <cellStyle name="Обычный_1-Тоrgi" xfId="102"/>
    <cellStyle name="Обычный_5-LX" xfId="103"/>
    <cellStyle name="Обычный_Агинский БАО_1-Subvencii_0407" xfId="104"/>
    <cellStyle name="Обычный_Показатели к письму МПР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Тысячи [0]_sl100" xfId="118"/>
    <cellStyle name="Тысячи_sl100" xfId="119"/>
    <cellStyle name="Comma" xfId="120"/>
    <cellStyle name="Comma [0]" xfId="121"/>
    <cellStyle name="Финансовый 2" xfId="122"/>
    <cellStyle name="Хороший" xfId="123"/>
    <cellStyle name="Хороший 2" xfId="124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46</xdr:row>
      <xdr:rowOff>66675</xdr:rowOff>
    </xdr:from>
    <xdr:to>
      <xdr:col>7</xdr:col>
      <xdr:colOff>28575</xdr:colOff>
      <xdr:row>51</xdr:row>
      <xdr:rowOff>238125</xdr:rowOff>
    </xdr:to>
    <xdr:sp>
      <xdr:nvSpPr>
        <xdr:cNvPr id="1" name="Прямоугольник 1"/>
        <xdr:cNvSpPr>
          <a:spLocks/>
        </xdr:cNvSpPr>
      </xdr:nvSpPr>
      <xdr:spPr>
        <a:xfrm>
          <a:off x="7648575" y="17049750"/>
          <a:ext cx="2095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171450</xdr:rowOff>
    </xdr:from>
    <xdr:to>
      <xdr:col>4</xdr:col>
      <xdr:colOff>47625</xdr:colOff>
      <xdr:row>49</xdr:row>
      <xdr:rowOff>161925</xdr:rowOff>
    </xdr:to>
    <xdr:sp>
      <xdr:nvSpPr>
        <xdr:cNvPr id="2" name="Прямоугольник 5"/>
        <xdr:cNvSpPr>
          <a:spLocks/>
        </xdr:cNvSpPr>
      </xdr:nvSpPr>
      <xdr:spPr>
        <a:xfrm>
          <a:off x="5467350" y="17878425"/>
          <a:ext cx="476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352425</xdr:colOff>
      <xdr:row>8</xdr:row>
      <xdr:rowOff>514350</xdr:rowOff>
    </xdr:from>
    <xdr:to>
      <xdr:col>7</xdr:col>
      <xdr:colOff>1962150</xdr:colOff>
      <xdr:row>10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924175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276225</xdr:colOff>
      <xdr:row>9</xdr:row>
      <xdr:rowOff>133350</xdr:rowOff>
    </xdr:from>
    <xdr:to>
      <xdr:col>1</xdr:col>
      <xdr:colOff>2743200</xdr:colOff>
      <xdr:row>10</xdr:row>
      <xdr:rowOff>123825</xdr:rowOff>
    </xdr:to>
    <xdr:sp>
      <xdr:nvSpPr>
        <xdr:cNvPr id="4" name="Прямоугольник 2"/>
        <xdr:cNvSpPr>
          <a:spLocks/>
        </xdr:cNvSpPr>
      </xdr:nvSpPr>
      <xdr:spPr>
        <a:xfrm>
          <a:off x="276225" y="3105150"/>
          <a:ext cx="27908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slesinforg.ru/templates_reportin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.28515625" style="0" customWidth="1"/>
  </cols>
  <sheetData>
    <row r="1" spans="2:12" ht="113.25" customHeight="1" thickBot="1">
      <c r="B1" s="128" t="s">
        <v>287</v>
      </c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2:12" ht="9" customHeight="1" thickBot="1" thickTop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43.5" customHeight="1" thickBot="1">
      <c r="B3" s="131" t="s">
        <v>219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2:12" ht="9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5.75">
      <c r="B5" s="134" t="s">
        <v>220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9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35.25" customHeight="1" thickBot="1">
      <c r="B7" s="23"/>
      <c r="C7" s="135" t="s">
        <v>221</v>
      </c>
      <c r="D7" s="136"/>
      <c r="E7" s="136"/>
      <c r="F7" s="136"/>
      <c r="G7" s="136"/>
      <c r="H7" s="136"/>
      <c r="I7" s="136"/>
      <c r="J7" s="136"/>
      <c r="K7" s="137"/>
      <c r="L7" s="23"/>
    </row>
    <row r="8" spans="2:12" ht="16.5" thickBot="1">
      <c r="B8" s="25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57" customHeight="1" thickBot="1">
      <c r="B9" s="138" t="s">
        <v>224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2:12" ht="9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116.25" customHeight="1">
      <c r="B11" s="141" t="s">
        <v>288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2:12" ht="51" customHeight="1">
      <c r="B12" s="148" t="s">
        <v>229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2:12" ht="50.25" customHeight="1">
      <c r="B13" s="148" t="s">
        <v>273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2:12" ht="36.75" customHeight="1">
      <c r="B14" s="149" t="s">
        <v>228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2:12" ht="35.25" customHeight="1">
      <c r="B15" s="127" t="s">
        <v>225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2:12" ht="82.5" customHeight="1">
      <c r="B16" s="127" t="s">
        <v>226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2:12" ht="66.75" customHeight="1">
      <c r="B17" s="144" t="s">
        <v>289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2:12" ht="21.75" customHeight="1">
      <c r="B18" s="150" t="s">
        <v>222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2:12" ht="33.75" customHeight="1">
      <c r="B19" s="142" t="s">
        <v>227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2:12" ht="33.75" customHeight="1">
      <c r="B20" s="143" t="s">
        <v>230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17.25" customHeight="1">
      <c r="B21" s="145" t="s">
        <v>304</v>
      </c>
      <c r="C21" s="145"/>
      <c r="D21" s="145"/>
      <c r="E21" s="145"/>
      <c r="F21" s="145"/>
      <c r="G21" s="145"/>
      <c r="H21" s="145"/>
      <c r="I21" s="145"/>
      <c r="J21" s="145"/>
      <c r="K21" s="146" t="s">
        <v>290</v>
      </c>
      <c r="L21" s="147"/>
    </row>
    <row r="22" spans="2:12" ht="15.75">
      <c r="B22" s="79" t="s">
        <v>223</v>
      </c>
      <c r="C22" s="78"/>
      <c r="E22" s="79"/>
      <c r="F22" s="79"/>
      <c r="G22" s="79"/>
      <c r="H22" s="79"/>
      <c r="I22" s="79"/>
      <c r="J22" s="79"/>
      <c r="K22" s="79"/>
      <c r="L22" s="79"/>
    </row>
    <row r="23" spans="2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 sheet="1" objects="1" scenarios="1"/>
  <mergeCells count="17">
    <mergeCell ref="B19:L19"/>
    <mergeCell ref="B20:L20"/>
    <mergeCell ref="B17:L17"/>
    <mergeCell ref="B21:J21"/>
    <mergeCell ref="K21:L21"/>
    <mergeCell ref="B12:L12"/>
    <mergeCell ref="B13:L13"/>
    <mergeCell ref="B14:L14"/>
    <mergeCell ref="B18:L18"/>
    <mergeCell ref="B15:L15"/>
    <mergeCell ref="B16:L16"/>
    <mergeCell ref="B1:L1"/>
    <mergeCell ref="B3:L3"/>
    <mergeCell ref="B5:L5"/>
    <mergeCell ref="C7:K7"/>
    <mergeCell ref="B9:L9"/>
    <mergeCell ref="B11:L11"/>
  </mergeCells>
  <hyperlinks>
    <hyperlink ref="K21" r:id="rId1" display="https://roslesinforg.ru/templates_reporting/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M52"/>
  <sheetViews>
    <sheetView showZeros="0" tabSelected="1" zoomScaleSheetLayoutView="100" workbookViewId="0" topLeftCell="A7">
      <selection activeCell="E52" sqref="E52:G52"/>
    </sheetView>
  </sheetViews>
  <sheetFormatPr defaultColWidth="9.140625" defaultRowHeight="15"/>
  <cols>
    <col min="1" max="1" width="4.8515625" style="1" customWidth="1"/>
    <col min="2" max="2" width="57.57421875" style="1" customWidth="1"/>
    <col min="3" max="3" width="9.421875" style="1" bestFit="1" customWidth="1"/>
    <col min="4" max="4" width="10.140625" style="1" bestFit="1" customWidth="1"/>
    <col min="5" max="5" width="10.57421875" style="1" customWidth="1"/>
    <col min="6" max="6" width="13.28125" style="1" customWidth="1"/>
    <col min="7" max="7" width="11.57421875" style="1" customWidth="1"/>
    <col min="8" max="8" width="29.7109375" style="1" customWidth="1"/>
    <col min="9" max="9" width="4.421875" style="92" customWidth="1"/>
    <col min="10" max="10" width="9.140625" style="1" customWidth="1"/>
    <col min="11" max="11" width="24.00390625" style="1" customWidth="1"/>
    <col min="12" max="16384" width="9.140625" style="1" customWidth="1"/>
  </cols>
  <sheetData>
    <row r="1" spans="1:9" ht="12" customHeight="1">
      <c r="A1" s="63" t="s">
        <v>264</v>
      </c>
      <c r="B1" s="26" t="s">
        <v>0</v>
      </c>
      <c r="C1" s="27" t="s">
        <v>181</v>
      </c>
      <c r="D1" s="64"/>
      <c r="E1" s="106" t="s">
        <v>335</v>
      </c>
      <c r="F1" s="36"/>
      <c r="G1" s="36"/>
      <c r="H1" s="36"/>
      <c r="I1" s="28"/>
    </row>
    <row r="2" spans="1:9" s="46" customFormat="1" ht="8.25" customHeight="1">
      <c r="A2" s="53"/>
      <c r="B2" s="53"/>
      <c r="C2" s="53"/>
      <c r="D2" s="53"/>
      <c r="E2" s="53"/>
      <c r="F2" s="53"/>
      <c r="G2" s="53"/>
      <c r="H2" s="53"/>
      <c r="I2" s="107"/>
    </row>
    <row r="3" spans="1:9" ht="29.25" customHeight="1">
      <c r="A3" s="154" t="s">
        <v>308</v>
      </c>
      <c r="B3" s="154"/>
      <c r="C3" s="154"/>
      <c r="D3" s="154"/>
      <c r="E3" s="154"/>
      <c r="F3" s="154"/>
      <c r="G3" s="154"/>
      <c r="H3" s="88" t="s">
        <v>284</v>
      </c>
      <c r="I3" s="107"/>
    </row>
    <row r="4" spans="1:9" ht="15">
      <c r="A4" s="154"/>
      <c r="B4" s="154"/>
      <c r="C4" s="154"/>
      <c r="D4" s="154"/>
      <c r="E4" s="154"/>
      <c r="F4" s="154"/>
      <c r="G4" s="154"/>
      <c r="H4" s="52" t="s">
        <v>270</v>
      </c>
      <c r="I4" s="107"/>
    </row>
    <row r="5" spans="1:9" ht="48.75" customHeight="1">
      <c r="A5" s="152" t="s">
        <v>307</v>
      </c>
      <c r="B5" s="153"/>
      <c r="C5" s="153"/>
      <c r="D5" s="153"/>
      <c r="E5" s="153"/>
      <c r="F5" s="153"/>
      <c r="G5" s="153"/>
      <c r="H5" s="52" t="s">
        <v>306</v>
      </c>
      <c r="I5" s="107"/>
    </row>
    <row r="6" spans="1:9" ht="15">
      <c r="A6" s="54"/>
      <c r="B6" s="54"/>
      <c r="C6" s="54"/>
      <c r="D6" s="54"/>
      <c r="E6" s="54"/>
      <c r="F6" s="54"/>
      <c r="G6" s="54"/>
      <c r="H6" s="55"/>
      <c r="I6" s="107"/>
    </row>
    <row r="7" spans="1:9" ht="42" customHeight="1">
      <c r="A7" s="61"/>
      <c r="B7" s="156" t="s">
        <v>347</v>
      </c>
      <c r="C7" s="156"/>
      <c r="D7" s="156"/>
      <c r="E7" s="36"/>
      <c r="F7" s="161" t="s">
        <v>348</v>
      </c>
      <c r="G7" s="161"/>
      <c r="H7" s="161"/>
      <c r="I7" s="28"/>
    </row>
    <row r="8" spans="1:9" ht="19.5" customHeight="1">
      <c r="A8" s="61"/>
      <c r="B8" s="157" t="s">
        <v>1</v>
      </c>
      <c r="C8" s="157"/>
      <c r="D8" s="157"/>
      <c r="E8" s="36"/>
      <c r="F8" s="158" t="s">
        <v>24</v>
      </c>
      <c r="G8" s="158"/>
      <c r="H8" s="158"/>
      <c r="I8" s="28"/>
    </row>
    <row r="9" spans="1:9" ht="44.25" customHeight="1">
      <c r="A9" s="155" t="s">
        <v>291</v>
      </c>
      <c r="B9" s="155"/>
      <c r="C9" s="155"/>
      <c r="D9" s="155"/>
      <c r="E9" s="155"/>
      <c r="F9" s="155"/>
      <c r="G9" s="155"/>
      <c r="H9" s="155"/>
      <c r="I9" s="28"/>
    </row>
    <row r="10" spans="1:9" ht="18.75">
      <c r="A10" s="61"/>
      <c r="B10" s="103" t="str">
        <f>IF(C10="","",IF(C10="1 квартал","за","за 1 квартал -"))</f>
        <v>за</v>
      </c>
      <c r="C10" s="167" t="s">
        <v>349</v>
      </c>
      <c r="D10" s="167"/>
      <c r="E10" s="104">
        <v>2023</v>
      </c>
      <c r="F10" s="105" t="s">
        <v>132</v>
      </c>
      <c r="G10" s="29"/>
      <c r="H10" s="61"/>
      <c r="I10" s="28"/>
    </row>
    <row r="11" spans="1:9" ht="15" customHeight="1">
      <c r="A11" s="61"/>
      <c r="B11" s="62"/>
      <c r="C11" s="168" t="s">
        <v>286</v>
      </c>
      <c r="D11" s="168"/>
      <c r="E11" s="168"/>
      <c r="F11" s="169"/>
      <c r="G11" s="30"/>
      <c r="H11" s="61"/>
      <c r="I11" s="28"/>
    </row>
    <row r="12" spans="1:12" ht="6" customHeight="1">
      <c r="A12" s="31"/>
      <c r="B12" s="31"/>
      <c r="C12" s="31"/>
      <c r="D12" s="31"/>
      <c r="E12" s="31"/>
      <c r="F12" s="31"/>
      <c r="G12" s="31"/>
      <c r="H12" s="31"/>
      <c r="I12" s="28"/>
      <c r="K12" s="151" t="str">
        <f>IF((COUNTIF($L$16:$L20,"&lt;&gt;0")-COUNTIF($L$16:$L20,"x"))=0,"Протокол контроля","Ошибок в отчете: "&amp;(COUNTIF($L$16:$L20,"&lt;&gt;0")-COUNTIF($L$16:$L20,"x")))</f>
        <v>Протокол контроля</v>
      </c>
      <c r="L12" s="151"/>
    </row>
    <row r="13" spans="1:12" s="2" customFormat="1" ht="47.25" customHeight="1">
      <c r="A13" s="160" t="s">
        <v>110</v>
      </c>
      <c r="B13" s="160" t="s">
        <v>29</v>
      </c>
      <c r="C13" s="160" t="s">
        <v>2</v>
      </c>
      <c r="D13" s="160" t="s">
        <v>241</v>
      </c>
      <c r="E13" s="164" t="s">
        <v>263</v>
      </c>
      <c r="F13" s="165"/>
      <c r="G13" s="166"/>
      <c r="H13" s="163" t="s">
        <v>269</v>
      </c>
      <c r="I13" s="31"/>
      <c r="K13" s="151"/>
      <c r="L13" s="151"/>
    </row>
    <row r="14" spans="1:12" s="2" customFormat="1" ht="42.75">
      <c r="A14" s="160"/>
      <c r="B14" s="160"/>
      <c r="C14" s="160"/>
      <c r="D14" s="160"/>
      <c r="E14" s="56" t="s">
        <v>22</v>
      </c>
      <c r="F14" s="56" t="s">
        <v>23</v>
      </c>
      <c r="G14" s="56" t="s">
        <v>265</v>
      </c>
      <c r="H14" s="163"/>
      <c r="I14" s="31"/>
      <c r="K14" s="151"/>
      <c r="L14" s="151"/>
    </row>
    <row r="15" spans="1:12" s="2" customFormat="1" ht="14.25" customHeight="1">
      <c r="A15" s="98" t="s">
        <v>3</v>
      </c>
      <c r="B15" s="98" t="s">
        <v>4</v>
      </c>
      <c r="C15" s="98" t="s">
        <v>5</v>
      </c>
      <c r="D15" s="98" t="s">
        <v>6</v>
      </c>
      <c r="E15" s="98">
        <v>1</v>
      </c>
      <c r="F15" s="98">
        <v>2</v>
      </c>
      <c r="G15" s="98">
        <v>3</v>
      </c>
      <c r="H15" s="98">
        <v>4</v>
      </c>
      <c r="I15" s="31"/>
      <c r="K15" s="116" t="s">
        <v>329</v>
      </c>
      <c r="L15" s="117" t="s">
        <v>328</v>
      </c>
    </row>
    <row r="16" spans="1:12" s="2" customFormat="1" ht="15">
      <c r="A16" s="65">
        <v>1</v>
      </c>
      <c r="B16" s="66" t="s">
        <v>262</v>
      </c>
      <c r="C16" s="51" t="s">
        <v>7</v>
      </c>
      <c r="D16" s="101">
        <v>10</v>
      </c>
      <c r="E16" s="67">
        <f>IF(ISERROR(VLOOKUP($C$1,'Планы субъектов'!$B$4:$L$96,2,FALSE)),0,VLOOKUP($C$1,'Планы субъектов'!$B$4:$L$96,2,FALSE))</f>
        <v>17.5</v>
      </c>
      <c r="F16" s="67">
        <f>IF(F18=0,0,ROUND(F17/F18*100,1))</f>
        <v>17.5</v>
      </c>
      <c r="G16" s="67">
        <f>IF(E16=0,0,ROUND(F16/E16*100,1))</f>
        <v>100</v>
      </c>
      <c r="H16" s="68"/>
      <c r="I16" s="31"/>
      <c r="K16" s="119" t="s">
        <v>334</v>
      </c>
      <c r="L16" s="120">
        <f>IF(F18-F17&gt;0,0,F18-F17)</f>
        <v>0</v>
      </c>
    </row>
    <row r="17" spans="1:13" s="76" customFormat="1" ht="30">
      <c r="A17" s="118" t="s">
        <v>309</v>
      </c>
      <c r="B17" s="81" t="s">
        <v>275</v>
      </c>
      <c r="C17" s="89" t="s">
        <v>8</v>
      </c>
      <c r="D17" s="102">
        <v>11</v>
      </c>
      <c r="E17" s="84" t="s">
        <v>305</v>
      </c>
      <c r="F17" s="85">
        <v>1184</v>
      </c>
      <c r="G17" s="84" t="s">
        <v>305</v>
      </c>
      <c r="H17" s="68"/>
      <c r="I17" s="108"/>
      <c r="K17" s="119" t="s">
        <v>333</v>
      </c>
      <c r="L17" s="120">
        <f>IF(F21-F20&gt;0,0,F21-F20)</f>
        <v>0</v>
      </c>
      <c r="M17"/>
    </row>
    <row r="18" spans="1:13" s="76" customFormat="1" ht="15">
      <c r="A18" s="118" t="s">
        <v>312</v>
      </c>
      <c r="B18" s="81" t="s">
        <v>9</v>
      </c>
      <c r="C18" s="89" t="s">
        <v>8</v>
      </c>
      <c r="D18" s="102">
        <v>12</v>
      </c>
      <c r="E18" s="84" t="s">
        <v>305</v>
      </c>
      <c r="F18" s="85">
        <v>6784.7</v>
      </c>
      <c r="G18" s="84" t="s">
        <v>305</v>
      </c>
      <c r="H18" s="68"/>
      <c r="I18" s="108"/>
      <c r="K18" s="119" t="s">
        <v>332</v>
      </c>
      <c r="L18" s="120">
        <f>IF(F34-F33&gt;0,0,F34-F33)</f>
        <v>0</v>
      </c>
      <c r="M18"/>
    </row>
    <row r="19" spans="1:13" s="2" customFormat="1" ht="28.5">
      <c r="A19" s="109" t="s">
        <v>295</v>
      </c>
      <c r="B19" s="80" t="s">
        <v>235</v>
      </c>
      <c r="C19" s="87" t="s">
        <v>7</v>
      </c>
      <c r="D19" s="51">
        <v>20</v>
      </c>
      <c r="E19" s="67">
        <f>IF(ISERROR(VLOOKUP($C$1,'Планы субъектов'!$B$4:$L$96,3,FALSE)),0,VLOOKUP($C$1,'Планы субъектов'!$B$4:$L$96,3,FALSE))</f>
        <v>28.6</v>
      </c>
      <c r="F19" s="67">
        <f>IF(F21=0,0,ROUND(F20/F21*100,1))</f>
        <v>27.1</v>
      </c>
      <c r="G19" s="67">
        <f>IF(E19=0,0,ROUND(F19/E19*100,1))</f>
        <v>94.8</v>
      </c>
      <c r="H19" s="68"/>
      <c r="I19" s="31"/>
      <c r="K19" s="119" t="s">
        <v>330</v>
      </c>
      <c r="L19" s="120">
        <f>IF(F37-F36&gt;0,0,F37-F36)</f>
        <v>0</v>
      </c>
      <c r="M19"/>
    </row>
    <row r="20" spans="1:13" s="76" customFormat="1" ht="30">
      <c r="A20" s="118" t="s">
        <v>313</v>
      </c>
      <c r="B20" s="110" t="s">
        <v>285</v>
      </c>
      <c r="C20" s="89" t="s">
        <v>8</v>
      </c>
      <c r="D20" s="102">
        <v>21</v>
      </c>
      <c r="E20" s="84" t="s">
        <v>305</v>
      </c>
      <c r="F20" s="85">
        <v>333.4</v>
      </c>
      <c r="G20" s="84" t="s">
        <v>305</v>
      </c>
      <c r="H20" s="68"/>
      <c r="I20" s="108"/>
      <c r="K20" s="119" t="s">
        <v>331</v>
      </c>
      <c r="L20" s="120">
        <f>IF(F40-F39&gt;0,0,F40-F39)</f>
        <v>0</v>
      </c>
      <c r="M20"/>
    </row>
    <row r="21" spans="1:13" s="76" customFormat="1" ht="45">
      <c r="A21" s="118" t="s">
        <v>310</v>
      </c>
      <c r="B21" s="110" t="s">
        <v>281</v>
      </c>
      <c r="C21" s="89" t="s">
        <v>8</v>
      </c>
      <c r="D21" s="102">
        <v>22</v>
      </c>
      <c r="E21" s="84" t="s">
        <v>305</v>
      </c>
      <c r="F21" s="85">
        <v>1232.2</v>
      </c>
      <c r="G21" s="84" t="s">
        <v>305</v>
      </c>
      <c r="H21" s="68"/>
      <c r="I21" s="108"/>
      <c r="K21"/>
      <c r="L21"/>
      <c r="M21"/>
    </row>
    <row r="22" spans="1:12" s="2" customFormat="1" ht="42.75">
      <c r="A22" s="65" t="s">
        <v>279</v>
      </c>
      <c r="B22" s="80" t="s">
        <v>271</v>
      </c>
      <c r="C22" s="87" t="s">
        <v>7</v>
      </c>
      <c r="D22" s="51">
        <v>30</v>
      </c>
      <c r="E22" s="69">
        <f>IF(ISERROR(VLOOKUP($C$1,'Планы субъектов'!$B$4:$L$96,4,FALSE)),0,VLOOKUP($C$1,'Планы субъектов'!$B$4:$L$96,4,FALSE))</f>
        <v>90.3</v>
      </c>
      <c r="F22" s="69">
        <f>IF((F24+F25)=0,0,ROUND(F23/(F24+F25)*100,1))</f>
        <v>0</v>
      </c>
      <c r="G22" s="67">
        <f>IF(E22=0,0,ROUND(F22/E22*100,1))</f>
        <v>0</v>
      </c>
      <c r="H22" s="68"/>
      <c r="I22" s="31"/>
      <c r="K22"/>
      <c r="L22"/>
    </row>
    <row r="23" spans="1:12" s="76" customFormat="1" ht="30">
      <c r="A23" s="118" t="s">
        <v>314</v>
      </c>
      <c r="B23" s="82" t="s">
        <v>280</v>
      </c>
      <c r="C23" s="89" t="s">
        <v>236</v>
      </c>
      <c r="D23" s="102">
        <v>31</v>
      </c>
      <c r="E23" s="84" t="s">
        <v>305</v>
      </c>
      <c r="F23" s="85"/>
      <c r="G23" s="84" t="s">
        <v>305</v>
      </c>
      <c r="H23" s="68"/>
      <c r="I23" s="108"/>
      <c r="K23"/>
      <c r="L23"/>
    </row>
    <row r="24" spans="1:12" s="76" customFormat="1" ht="30">
      <c r="A24" s="118" t="s">
        <v>315</v>
      </c>
      <c r="B24" s="81" t="s">
        <v>345</v>
      </c>
      <c r="C24" s="52" t="s">
        <v>8</v>
      </c>
      <c r="D24" s="102">
        <v>32</v>
      </c>
      <c r="E24" s="84" t="s">
        <v>305</v>
      </c>
      <c r="F24" s="85">
        <v>2.025</v>
      </c>
      <c r="G24" s="84" t="s">
        <v>305</v>
      </c>
      <c r="H24" s="68"/>
      <c r="I24" s="108"/>
      <c r="K24"/>
      <c r="L24"/>
    </row>
    <row r="25" spans="1:12" s="76" customFormat="1" ht="45">
      <c r="A25" s="118" t="s">
        <v>311</v>
      </c>
      <c r="B25" s="81" t="s">
        <v>346</v>
      </c>
      <c r="C25" s="52" t="s">
        <v>8</v>
      </c>
      <c r="D25" s="102">
        <v>33</v>
      </c>
      <c r="E25" s="84" t="s">
        <v>305</v>
      </c>
      <c r="F25" s="86">
        <v>0.12</v>
      </c>
      <c r="G25" s="84" t="s">
        <v>305</v>
      </c>
      <c r="H25" s="68"/>
      <c r="I25" s="108"/>
      <c r="K25"/>
      <c r="L25"/>
    </row>
    <row r="26" spans="1:9" s="2" customFormat="1" ht="57">
      <c r="A26" s="111" t="s">
        <v>296</v>
      </c>
      <c r="B26" s="80" t="s">
        <v>232</v>
      </c>
      <c r="C26" s="88" t="s">
        <v>233</v>
      </c>
      <c r="D26" s="87">
        <v>40</v>
      </c>
      <c r="E26" s="67">
        <f>IF(ISERROR(VLOOKUP($C$1,'Планы субъектов'!$B$4:$L$96,5,FALSE)),0,VLOOKUP($C$1,'Планы субъектов'!$B$4:$L$96,5,FALSE))</f>
        <v>370.9</v>
      </c>
      <c r="F26" s="67">
        <f>IF(F28=0,0,ROUND(F27/F28,1))</f>
        <v>90.9</v>
      </c>
      <c r="G26" s="67">
        <f>IF(E26=0,0,ROUND(F26/E26*100,1))</f>
        <v>24.5</v>
      </c>
      <c r="H26" s="68"/>
      <c r="I26" s="31"/>
    </row>
    <row r="27" spans="1:9" s="76" customFormat="1" ht="45">
      <c r="A27" s="118" t="s">
        <v>316</v>
      </c>
      <c r="B27" s="81" t="s">
        <v>18</v>
      </c>
      <c r="C27" s="52" t="s">
        <v>10</v>
      </c>
      <c r="D27" s="102">
        <v>41</v>
      </c>
      <c r="E27" s="84" t="s">
        <v>305</v>
      </c>
      <c r="F27" s="85">
        <v>111954.9</v>
      </c>
      <c r="G27" s="84" t="s">
        <v>305</v>
      </c>
      <c r="H27" s="68"/>
      <c r="I27" s="108"/>
    </row>
    <row r="28" spans="1:9" s="76" customFormat="1" ht="30">
      <c r="A28" s="118" t="s">
        <v>317</v>
      </c>
      <c r="B28" s="82" t="s">
        <v>237</v>
      </c>
      <c r="C28" s="52" t="s">
        <v>8</v>
      </c>
      <c r="D28" s="102">
        <v>42</v>
      </c>
      <c r="E28" s="84" t="s">
        <v>305</v>
      </c>
      <c r="F28" s="85">
        <v>1232.2</v>
      </c>
      <c r="G28" s="84" t="s">
        <v>305</v>
      </c>
      <c r="H28" s="68"/>
      <c r="I28" s="108"/>
    </row>
    <row r="29" spans="1:9" s="2" customFormat="1" ht="42.75">
      <c r="A29" s="109" t="s">
        <v>297</v>
      </c>
      <c r="B29" s="80" t="s">
        <v>19</v>
      </c>
      <c r="C29" s="88" t="s">
        <v>7</v>
      </c>
      <c r="D29" s="51">
        <v>50</v>
      </c>
      <c r="E29" s="67">
        <f>IF(ISERROR(VLOOKUP($C$1,'Планы субъектов'!$B$4:$L$96,6,FALSE)),0,VLOOKUP($C$1,'Планы субъектов'!$B$4:$L$96,6,FALSE))</f>
        <v>36.8</v>
      </c>
      <c r="F29" s="67">
        <f>IF(F31=0,0,ROUND(F30/F31*100,1))</f>
        <v>6.7</v>
      </c>
      <c r="G29" s="67">
        <f>IF(E29=0,0,ROUND(F29/E29*100,1))</f>
        <v>18.2</v>
      </c>
      <c r="H29" s="68"/>
      <c r="I29" s="31"/>
    </row>
    <row r="30" spans="1:9" s="76" customFormat="1" ht="18">
      <c r="A30" s="118" t="s">
        <v>326</v>
      </c>
      <c r="B30" s="81" t="s">
        <v>266</v>
      </c>
      <c r="C30" s="52" t="s">
        <v>294</v>
      </c>
      <c r="D30" s="102">
        <v>51</v>
      </c>
      <c r="E30" s="84" t="s">
        <v>305</v>
      </c>
      <c r="F30" s="85">
        <v>148.6</v>
      </c>
      <c r="G30" s="84" t="s">
        <v>305</v>
      </c>
      <c r="H30" s="68"/>
      <c r="I30" s="108"/>
    </row>
    <row r="31" spans="1:9" s="76" customFormat="1" ht="18">
      <c r="A31" s="118" t="s">
        <v>327</v>
      </c>
      <c r="B31" s="81" t="s">
        <v>20</v>
      </c>
      <c r="C31" s="52" t="s">
        <v>294</v>
      </c>
      <c r="D31" s="102">
        <v>52</v>
      </c>
      <c r="E31" s="84" t="s">
        <v>305</v>
      </c>
      <c r="F31" s="85">
        <v>2232.1</v>
      </c>
      <c r="G31" s="84" t="s">
        <v>305</v>
      </c>
      <c r="H31" s="68"/>
      <c r="I31" s="108"/>
    </row>
    <row r="32" spans="1:9" s="2" customFormat="1" ht="42.75">
      <c r="A32" s="60" t="s">
        <v>272</v>
      </c>
      <c r="B32" s="80" t="s">
        <v>234</v>
      </c>
      <c r="C32" s="87" t="s">
        <v>7</v>
      </c>
      <c r="D32" s="112">
        <v>60</v>
      </c>
      <c r="E32" s="69">
        <f>IF(ISERROR(VLOOKUP($C$1,'Планы субъектов'!$B$4:$L$96,7,FALSE)),0,VLOOKUP($C$1,'Планы субъектов'!$B$4:$L$96,7,FALSE))</f>
        <v>86.3</v>
      </c>
      <c r="F32" s="67">
        <f>IF(F34=0,0,ROUND(F33/F34*100,2))</f>
        <v>0</v>
      </c>
      <c r="G32" s="67">
        <f>IF(E32=0,0,ROUND(F32/E32*100,1))</f>
        <v>0</v>
      </c>
      <c r="H32" s="68"/>
      <c r="I32" s="31"/>
    </row>
    <row r="33" spans="1:9" s="76" customFormat="1" ht="30">
      <c r="A33" s="118" t="s">
        <v>325</v>
      </c>
      <c r="B33" s="81" t="s">
        <v>12</v>
      </c>
      <c r="C33" s="52" t="s">
        <v>13</v>
      </c>
      <c r="D33" s="102">
        <v>61</v>
      </c>
      <c r="E33" s="84" t="s">
        <v>305</v>
      </c>
      <c r="F33" s="85"/>
      <c r="G33" s="84" t="s">
        <v>305</v>
      </c>
      <c r="H33" s="68"/>
      <c r="I33" s="108"/>
    </row>
    <row r="34" spans="1:9" s="76" customFormat="1" ht="30">
      <c r="A34" s="118" t="s">
        <v>324</v>
      </c>
      <c r="B34" s="81" t="s">
        <v>277</v>
      </c>
      <c r="C34" s="52" t="s">
        <v>13</v>
      </c>
      <c r="D34" s="102">
        <v>62</v>
      </c>
      <c r="E34" s="84" t="s">
        <v>305</v>
      </c>
      <c r="F34" s="85"/>
      <c r="G34" s="84" t="s">
        <v>305</v>
      </c>
      <c r="H34" s="68"/>
      <c r="I34" s="108"/>
    </row>
    <row r="35" spans="1:9" s="2" customFormat="1" ht="28.5">
      <c r="A35" s="109" t="s">
        <v>298</v>
      </c>
      <c r="B35" s="80" t="s">
        <v>238</v>
      </c>
      <c r="C35" s="87" t="s">
        <v>7</v>
      </c>
      <c r="D35" s="112">
        <v>70</v>
      </c>
      <c r="E35" s="67">
        <f>IF(ISERROR(VLOOKUP($C$1,'Планы субъектов'!$B$4:$L$96,8,FALSE)),0,VLOOKUP($C$1,'Планы субъектов'!$B$4:$L$96,8,FALSE))</f>
        <v>1.6</v>
      </c>
      <c r="F35" s="67">
        <f>IF(F37=0,0,ROUND(F36/F37*100,1))</f>
        <v>2</v>
      </c>
      <c r="G35" s="67">
        <f>IF(E35=0,0,ROUND(F35/E35*100,1))</f>
        <v>125</v>
      </c>
      <c r="H35" s="68"/>
      <c r="I35" s="31"/>
    </row>
    <row r="36" spans="1:9" s="76" customFormat="1" ht="30">
      <c r="A36" s="118" t="s">
        <v>323</v>
      </c>
      <c r="B36" s="123" t="s">
        <v>21</v>
      </c>
      <c r="C36" s="52" t="s">
        <v>231</v>
      </c>
      <c r="D36" s="102">
        <v>71</v>
      </c>
      <c r="E36" s="84" t="s">
        <v>305</v>
      </c>
      <c r="F36" s="126">
        <v>10</v>
      </c>
      <c r="G36" s="84" t="s">
        <v>305</v>
      </c>
      <c r="H36" s="68"/>
      <c r="I36" s="108"/>
    </row>
    <row r="37" spans="1:9" s="76" customFormat="1" ht="30">
      <c r="A37" s="118" t="s">
        <v>322</v>
      </c>
      <c r="B37" s="123" t="s">
        <v>14</v>
      </c>
      <c r="C37" s="52" t="s">
        <v>231</v>
      </c>
      <c r="D37" s="102">
        <v>72</v>
      </c>
      <c r="E37" s="84" t="s">
        <v>305</v>
      </c>
      <c r="F37" s="126">
        <v>496.74</v>
      </c>
      <c r="G37" s="84" t="s">
        <v>305</v>
      </c>
      <c r="H37" s="68"/>
      <c r="I37" s="108"/>
    </row>
    <row r="38" spans="1:9" s="2" customFormat="1" ht="28.5">
      <c r="A38" s="109" t="s">
        <v>299</v>
      </c>
      <c r="B38" s="80" t="s">
        <v>15</v>
      </c>
      <c r="C38" s="87" t="s">
        <v>7</v>
      </c>
      <c r="D38" s="112">
        <v>80</v>
      </c>
      <c r="E38" s="67">
        <f>IF(ISERROR(VLOOKUP($C$1,'Планы субъектов'!$B$4:$L$96,9,FALSE)),0,VLOOKUP($C$1,'Планы субъектов'!$B$4:$L$96,9,FALSE))</f>
        <v>35</v>
      </c>
      <c r="F38" s="67">
        <f>IF(F40=0,0,ROUND(F39/F40*100,1))</f>
        <v>0</v>
      </c>
      <c r="G38" s="67">
        <f>IF(E38=0,0,ROUND(F38/E38*100,1))</f>
        <v>0</v>
      </c>
      <c r="H38" s="68"/>
      <c r="I38" s="31"/>
    </row>
    <row r="39" spans="1:9" s="76" customFormat="1" ht="30">
      <c r="A39" s="118" t="s">
        <v>320</v>
      </c>
      <c r="B39" s="83" t="s">
        <v>27</v>
      </c>
      <c r="C39" s="52" t="s">
        <v>16</v>
      </c>
      <c r="D39" s="102">
        <v>81</v>
      </c>
      <c r="E39" s="84" t="s">
        <v>305</v>
      </c>
      <c r="F39" s="85"/>
      <c r="G39" s="84" t="s">
        <v>305</v>
      </c>
      <c r="H39" s="68"/>
      <c r="I39" s="108"/>
    </row>
    <row r="40" spans="1:9" s="76" customFormat="1" ht="30">
      <c r="A40" s="118" t="s">
        <v>321</v>
      </c>
      <c r="B40" s="83" t="s">
        <v>28</v>
      </c>
      <c r="C40" s="52" t="s">
        <v>16</v>
      </c>
      <c r="D40" s="102">
        <v>82</v>
      </c>
      <c r="E40" s="84" t="s">
        <v>305</v>
      </c>
      <c r="F40" s="85"/>
      <c r="G40" s="84" t="s">
        <v>305</v>
      </c>
      <c r="H40" s="68"/>
      <c r="I40" s="108"/>
    </row>
    <row r="41" spans="1:9" s="2" customFormat="1" ht="57">
      <c r="A41" s="109" t="s">
        <v>300</v>
      </c>
      <c r="B41" s="80" t="s">
        <v>274</v>
      </c>
      <c r="C41" s="87" t="s">
        <v>7</v>
      </c>
      <c r="D41" s="51">
        <v>90</v>
      </c>
      <c r="E41" s="67">
        <f>IF(ISERROR(VLOOKUP($C$1,'Планы субъектов'!$B$4:$L$96,10,FALSE)),0,VLOOKUP($C$1,'Планы субъектов'!$B$4:$L$96,10,FALSE))</f>
        <v>3</v>
      </c>
      <c r="F41" s="67">
        <f>IF(F43=0,0,ROUND(100-F42/F43*100,1))</f>
        <v>0</v>
      </c>
      <c r="G41" s="67">
        <f>IF(E41=0,0,ROUND(F41/E41*100,1))</f>
        <v>0</v>
      </c>
      <c r="H41" s="68"/>
      <c r="I41" s="31"/>
    </row>
    <row r="42" spans="1:9" s="76" customFormat="1" ht="30">
      <c r="A42" s="118" t="s">
        <v>318</v>
      </c>
      <c r="B42" s="82" t="s">
        <v>278</v>
      </c>
      <c r="C42" s="89" t="s">
        <v>13</v>
      </c>
      <c r="D42" s="102">
        <v>91</v>
      </c>
      <c r="E42" s="84" t="s">
        <v>305</v>
      </c>
      <c r="F42" s="85"/>
      <c r="G42" s="84" t="s">
        <v>305</v>
      </c>
      <c r="H42" s="68"/>
      <c r="I42" s="108"/>
    </row>
    <row r="43" spans="1:9" s="76" customFormat="1" ht="30">
      <c r="A43" s="118" t="s">
        <v>319</v>
      </c>
      <c r="B43" s="82" t="s">
        <v>276</v>
      </c>
      <c r="C43" s="89" t="s">
        <v>13</v>
      </c>
      <c r="D43" s="102">
        <v>92</v>
      </c>
      <c r="E43" s="84" t="s">
        <v>305</v>
      </c>
      <c r="F43" s="85"/>
      <c r="G43" s="84" t="s">
        <v>305</v>
      </c>
      <c r="H43" s="68"/>
      <c r="I43" s="108"/>
    </row>
    <row r="44" spans="1:9" s="2" customFormat="1" ht="15">
      <c r="A44" s="109" t="s">
        <v>301</v>
      </c>
      <c r="B44" s="80" t="s">
        <v>343</v>
      </c>
      <c r="C44" s="87" t="s">
        <v>344</v>
      </c>
      <c r="D44" s="113">
        <v>100</v>
      </c>
      <c r="E44" s="67">
        <f>IF(ISERROR(VLOOKUP($C$1,'Планы субъектов'!$B$4:$L$96,11,FALSE)),0,VLOOKUP($C$1,'Планы субъектов'!$B$4:$L$96,11,FALSE))</f>
        <v>42.57</v>
      </c>
      <c r="F44" s="124"/>
      <c r="G44" s="67">
        <f>IF(E44=0,0,ROUND(F44-E44,1))</f>
        <v>-42.6</v>
      </c>
      <c r="H44" s="68"/>
      <c r="I44" s="31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28"/>
    </row>
    <row r="46" spans="1:9" s="2" customFormat="1" ht="12.75">
      <c r="A46" s="114"/>
      <c r="B46" s="115"/>
      <c r="C46" s="115"/>
      <c r="D46" s="115"/>
      <c r="E46" s="115"/>
      <c r="F46" s="115"/>
      <c r="G46" s="115"/>
      <c r="H46" s="115"/>
      <c r="I46" s="31"/>
    </row>
    <row r="47" spans="1:9" s="3" customFormat="1" ht="15.75">
      <c r="A47" s="33"/>
      <c r="B47" s="32" t="s">
        <v>17</v>
      </c>
      <c r="C47" s="47"/>
      <c r="D47" s="36"/>
      <c r="E47" s="162" t="s">
        <v>350</v>
      </c>
      <c r="F47" s="162"/>
      <c r="G47" s="162"/>
      <c r="H47" s="48"/>
      <c r="I47" s="33"/>
    </row>
    <row r="48" spans="1:9" s="3" customFormat="1" ht="41.25" customHeight="1">
      <c r="A48" s="33"/>
      <c r="B48" s="32"/>
      <c r="C48" s="49"/>
      <c r="D48" s="36"/>
      <c r="E48" s="158" t="s">
        <v>292</v>
      </c>
      <c r="F48" s="159"/>
      <c r="G48" s="159"/>
      <c r="H48" s="34" t="s">
        <v>138</v>
      </c>
      <c r="I48" s="33"/>
    </row>
    <row r="49" spans="1:9" s="3" customFormat="1" ht="24" customHeight="1">
      <c r="A49" s="33"/>
      <c r="B49" s="35" t="s">
        <v>25</v>
      </c>
      <c r="C49" s="170" t="s">
        <v>351</v>
      </c>
      <c r="D49" s="170"/>
      <c r="E49" s="162" t="s">
        <v>352</v>
      </c>
      <c r="F49" s="162"/>
      <c r="G49" s="162"/>
      <c r="H49" s="50"/>
      <c r="I49" s="33"/>
    </row>
    <row r="50" spans="1:9" s="3" customFormat="1" ht="34.5" customHeight="1">
      <c r="A50" s="33"/>
      <c r="B50" s="35"/>
      <c r="C50" s="171" t="s">
        <v>26</v>
      </c>
      <c r="D50" s="171"/>
      <c r="E50" s="158" t="s">
        <v>292</v>
      </c>
      <c r="F50" s="159"/>
      <c r="G50" s="159"/>
      <c r="H50" s="99" t="s">
        <v>138</v>
      </c>
      <c r="I50" s="33"/>
    </row>
    <row r="51" spans="1:9" s="3" customFormat="1" ht="15.75">
      <c r="A51" s="33"/>
      <c r="B51" s="32"/>
      <c r="C51" s="33"/>
      <c r="D51" s="64"/>
      <c r="E51" s="162" t="s">
        <v>353</v>
      </c>
      <c r="F51" s="162"/>
      <c r="G51" s="162"/>
      <c r="H51" s="125">
        <v>45040</v>
      </c>
      <c r="I51" s="33"/>
    </row>
    <row r="52" spans="1:9" ht="39.75" customHeight="1">
      <c r="A52" s="36"/>
      <c r="B52" s="36"/>
      <c r="C52" s="28"/>
      <c r="D52" s="64"/>
      <c r="E52" s="157" t="s">
        <v>293</v>
      </c>
      <c r="F52" s="157"/>
      <c r="G52" s="157"/>
      <c r="H52" s="100" t="s">
        <v>137</v>
      </c>
      <c r="I52" s="28"/>
    </row>
  </sheetData>
  <sheetProtection sheet="1" objects="1" scenarios="1"/>
  <mergeCells count="24">
    <mergeCell ref="E51:G51"/>
    <mergeCell ref="E52:G52"/>
    <mergeCell ref="C10:D10"/>
    <mergeCell ref="C11:F11"/>
    <mergeCell ref="B13:B14"/>
    <mergeCell ref="D13:D14"/>
    <mergeCell ref="C13:C14"/>
    <mergeCell ref="C49:D49"/>
    <mergeCell ref="C50:D50"/>
    <mergeCell ref="E49:G49"/>
    <mergeCell ref="E50:G50"/>
    <mergeCell ref="A13:A14"/>
    <mergeCell ref="F7:H7"/>
    <mergeCell ref="F8:H8"/>
    <mergeCell ref="E47:G47"/>
    <mergeCell ref="H13:H14"/>
    <mergeCell ref="E13:G13"/>
    <mergeCell ref="E48:G48"/>
    <mergeCell ref="K12:L14"/>
    <mergeCell ref="A5:G5"/>
    <mergeCell ref="A3:G4"/>
    <mergeCell ref="A9:H9"/>
    <mergeCell ref="B7:D7"/>
    <mergeCell ref="B8:D8"/>
  </mergeCells>
  <conditionalFormatting sqref="F16 F19 F22 F26 F29 F32 F44">
    <cfRule type="expression" priority="21" dxfId="0" stopIfTrue="1">
      <formula>NOT(CELL("защита",$F16))</formula>
    </cfRule>
  </conditionalFormatting>
  <conditionalFormatting sqref="F17:F18">
    <cfRule type="expression" priority="20" dxfId="0" stopIfTrue="1">
      <formula>NOT(CELL("защита",$F17))</formula>
    </cfRule>
  </conditionalFormatting>
  <conditionalFormatting sqref="F25">
    <cfRule type="expression" priority="18" dxfId="0" stopIfTrue="1">
      <formula>NOT(CELL("защита",$F25))</formula>
    </cfRule>
  </conditionalFormatting>
  <conditionalFormatting sqref="F20:F21">
    <cfRule type="expression" priority="11" dxfId="0" stopIfTrue="1">
      <formula>NOT(CELL("защита",$F20))</formula>
    </cfRule>
  </conditionalFormatting>
  <conditionalFormatting sqref="F23:F24">
    <cfRule type="expression" priority="10" dxfId="0" stopIfTrue="1">
      <formula>NOT(CELL("защита",$F23))</formula>
    </cfRule>
  </conditionalFormatting>
  <conditionalFormatting sqref="F27:F28">
    <cfRule type="expression" priority="9" dxfId="0" stopIfTrue="1">
      <formula>NOT(CELL("защита",$F27))</formula>
    </cfRule>
  </conditionalFormatting>
  <conditionalFormatting sqref="F30:F31">
    <cfRule type="expression" priority="8" dxfId="0" stopIfTrue="1">
      <formula>NOT(CELL("защита",$F30))</formula>
    </cfRule>
  </conditionalFormatting>
  <conditionalFormatting sqref="F33:F34">
    <cfRule type="expression" priority="7" dxfId="0" stopIfTrue="1">
      <formula>NOT(CELL("защита",$F33))</formula>
    </cfRule>
  </conditionalFormatting>
  <conditionalFormatting sqref="F36:F37">
    <cfRule type="expression" priority="6" dxfId="0" stopIfTrue="1">
      <formula>NOT(CELL("защита",$F36))</formula>
    </cfRule>
  </conditionalFormatting>
  <conditionalFormatting sqref="F39:F40">
    <cfRule type="expression" priority="5" dxfId="0" stopIfTrue="1">
      <formula>NOT(CELL("защита",$F39))</formula>
    </cfRule>
  </conditionalFormatting>
  <conditionalFormatting sqref="F42:F43">
    <cfRule type="expression" priority="4" dxfId="0" stopIfTrue="1">
      <formula>NOT(CELL("защита",$F42))</formula>
    </cfRule>
  </conditionalFormatting>
  <conditionalFormatting sqref="F35">
    <cfRule type="expression" priority="3" dxfId="0" stopIfTrue="1">
      <formula>NOT(CELL("защита",$F35))</formula>
    </cfRule>
  </conditionalFormatting>
  <conditionalFormatting sqref="F38">
    <cfRule type="expression" priority="2" dxfId="0" stopIfTrue="1">
      <formula>NOT(CELL("защита",$F38))</formula>
    </cfRule>
  </conditionalFormatting>
  <conditionalFormatting sqref="F41">
    <cfRule type="expression" priority="1" dxfId="0" stopIfTrue="1">
      <formula>NOT(CELL("защита",$F41))</formula>
    </cfRule>
  </conditionalFormatting>
  <dataValidations count="2">
    <dataValidation errorStyle="information" type="list" allowBlank="1" showInputMessage="1" prompt="выберите год" errorTitle="Внимание" error="Введено недопустимое значение!" sqref="E10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C10:D10">
      <formula1>"1 квартал,2 квартал,3 квартал,4 квартал"</formula1>
    </dataValidation>
  </dataValidations>
  <printOptions horizontalCentered="1"/>
  <pageMargins left="0.2362204724409449" right="0.2362204724409449" top="0.31496062992125984" bottom="0.31496062992125984" header="0.1968503937007874" footer="0.11811023622047245"/>
  <pageSetup horizontalDpi="600" verticalDpi="600" orientation="portrait" paperSize="9" scale="65" r:id="rId3"/>
  <headerFooter alignWithMargins="0">
    <oddFooter>&amp;C&amp;P</oddFooter>
  </headerFooter>
  <rowBreaks count="1" manualBreakCount="1">
    <brk id="40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L94"/>
  <sheetViews>
    <sheetView zoomScale="104" zoomScaleNormal="104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" sqref="L4"/>
    </sheetView>
  </sheetViews>
  <sheetFormatPr defaultColWidth="9.140625" defaultRowHeight="15"/>
  <cols>
    <col min="1" max="1" width="40.421875" style="37" bestFit="1" customWidth="1"/>
    <col min="2" max="2" width="7.421875" style="45" bestFit="1" customWidth="1"/>
    <col min="3" max="12" width="18.421875" style="37" customWidth="1"/>
    <col min="13" max="16384" width="9.140625" style="37" customWidth="1"/>
  </cols>
  <sheetData>
    <row r="1" spans="1:10" ht="15.75">
      <c r="A1" s="172" t="s">
        <v>239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2" s="40" customFormat="1" ht="238.5" customHeight="1">
      <c r="A2" s="38" t="s">
        <v>240</v>
      </c>
      <c r="B2" s="39" t="s">
        <v>241</v>
      </c>
      <c r="C2" s="39" t="s">
        <v>242</v>
      </c>
      <c r="D2" s="39" t="s">
        <v>336</v>
      </c>
      <c r="E2" s="39" t="s">
        <v>282</v>
      </c>
      <c r="F2" s="39" t="s">
        <v>337</v>
      </c>
      <c r="G2" s="39" t="s">
        <v>338</v>
      </c>
      <c r="H2" s="39" t="s">
        <v>283</v>
      </c>
      <c r="I2" s="39" t="s">
        <v>339</v>
      </c>
      <c r="J2" s="39" t="s">
        <v>340</v>
      </c>
      <c r="K2" s="39" t="s">
        <v>341</v>
      </c>
      <c r="L2" s="39" t="s">
        <v>342</v>
      </c>
    </row>
    <row r="3" spans="1:12" s="40" customFormat="1" ht="12.7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</row>
    <row r="4" spans="1:12" s="41" customFormat="1" ht="12.75">
      <c r="A4" s="73" t="s">
        <v>243</v>
      </c>
      <c r="B4" s="74" t="s">
        <v>244</v>
      </c>
      <c r="C4" s="75">
        <v>34.8</v>
      </c>
      <c r="D4" s="75">
        <v>60.8</v>
      </c>
      <c r="E4" s="75">
        <v>88.1</v>
      </c>
      <c r="F4" s="75">
        <v>358.2</v>
      </c>
      <c r="G4" s="75">
        <v>50.1</v>
      </c>
      <c r="H4" s="75">
        <v>82.4</v>
      </c>
      <c r="I4" s="75">
        <v>2</v>
      </c>
      <c r="J4" s="75">
        <v>0.3</v>
      </c>
      <c r="K4" s="75">
        <v>3</v>
      </c>
      <c r="L4" s="121">
        <v>2439.65</v>
      </c>
    </row>
    <row r="5" spans="1:12" ht="12.75">
      <c r="A5" s="42" t="s">
        <v>30</v>
      </c>
      <c r="B5" s="44" t="s">
        <v>140</v>
      </c>
      <c r="C5" s="70">
        <v>8.7</v>
      </c>
      <c r="D5" s="38">
        <v>28.2</v>
      </c>
      <c r="E5" s="38">
        <v>100</v>
      </c>
      <c r="F5" s="38">
        <v>144.1</v>
      </c>
      <c r="G5" s="38">
        <v>58.6</v>
      </c>
      <c r="H5" s="72">
        <v>86.1</v>
      </c>
      <c r="I5" s="71">
        <v>0</v>
      </c>
      <c r="J5" s="71">
        <v>0</v>
      </c>
      <c r="K5" s="71">
        <v>3</v>
      </c>
      <c r="L5" s="122">
        <v>0.85</v>
      </c>
    </row>
    <row r="6" spans="1:12" ht="12.75">
      <c r="A6" s="42" t="s">
        <v>31</v>
      </c>
      <c r="B6" s="44" t="s">
        <v>141</v>
      </c>
      <c r="C6" s="70">
        <v>32.9</v>
      </c>
      <c r="D6" s="38">
        <v>70.7</v>
      </c>
      <c r="E6" s="38">
        <v>83.9</v>
      </c>
      <c r="F6" s="38">
        <v>596.6</v>
      </c>
      <c r="G6" s="38">
        <v>55.1</v>
      </c>
      <c r="H6" s="72">
        <v>89.7</v>
      </c>
      <c r="I6" s="71">
        <v>1.6</v>
      </c>
      <c r="J6" s="71">
        <v>3.2</v>
      </c>
      <c r="K6" s="71">
        <v>3</v>
      </c>
      <c r="L6" s="122">
        <v>418.29</v>
      </c>
    </row>
    <row r="7" spans="1:12" ht="12.75">
      <c r="A7" s="42" t="s">
        <v>32</v>
      </c>
      <c r="B7" s="44" t="s">
        <v>142</v>
      </c>
      <c r="C7" s="70">
        <v>51.5</v>
      </c>
      <c r="D7" s="38">
        <v>61.7</v>
      </c>
      <c r="E7" s="38">
        <v>91.6</v>
      </c>
      <c r="F7" s="38">
        <v>310.7</v>
      </c>
      <c r="G7" s="38">
        <v>74.3</v>
      </c>
      <c r="H7" s="72">
        <v>75.7</v>
      </c>
      <c r="I7" s="71">
        <v>0</v>
      </c>
      <c r="J7" s="71">
        <v>5</v>
      </c>
      <c r="K7" s="71">
        <v>3</v>
      </c>
      <c r="L7" s="122">
        <v>114.21</v>
      </c>
    </row>
    <row r="8" spans="1:12" ht="12.75">
      <c r="A8" s="42" t="s">
        <v>33</v>
      </c>
      <c r="B8" s="44" t="s">
        <v>143</v>
      </c>
      <c r="C8" s="70">
        <v>8.3</v>
      </c>
      <c r="D8" s="38">
        <v>39.5</v>
      </c>
      <c r="E8" s="38">
        <v>100</v>
      </c>
      <c r="F8" s="38">
        <v>673.6</v>
      </c>
      <c r="G8" s="38">
        <v>37</v>
      </c>
      <c r="H8" s="72">
        <v>89.9</v>
      </c>
      <c r="I8" s="71">
        <v>0.3</v>
      </c>
      <c r="J8" s="71">
        <v>17</v>
      </c>
      <c r="K8" s="71">
        <v>3</v>
      </c>
      <c r="L8" s="122">
        <v>543.83</v>
      </c>
    </row>
    <row r="9" spans="1:12" ht="12.75">
      <c r="A9" s="42" t="s">
        <v>34</v>
      </c>
      <c r="B9" s="44" t="s">
        <v>144</v>
      </c>
      <c r="C9" s="70">
        <v>46.1</v>
      </c>
      <c r="D9" s="38">
        <v>79.1</v>
      </c>
      <c r="E9" s="38">
        <v>96.6</v>
      </c>
      <c r="F9" s="38">
        <v>309.6</v>
      </c>
      <c r="G9" s="38">
        <v>57.6</v>
      </c>
      <c r="H9" s="72">
        <v>75.6</v>
      </c>
      <c r="I9" s="71">
        <v>5.6</v>
      </c>
      <c r="J9" s="71">
        <v>6.7</v>
      </c>
      <c r="K9" s="71">
        <v>3</v>
      </c>
      <c r="L9" s="122">
        <v>31.49</v>
      </c>
    </row>
    <row r="10" spans="1:12" ht="12.75">
      <c r="A10" s="42" t="s">
        <v>35</v>
      </c>
      <c r="B10" s="44" t="s">
        <v>145</v>
      </c>
      <c r="C10" s="70">
        <v>45</v>
      </c>
      <c r="D10" s="38">
        <v>55</v>
      </c>
      <c r="E10" s="38">
        <v>100</v>
      </c>
      <c r="F10" s="38">
        <v>322.5</v>
      </c>
      <c r="G10" s="38">
        <v>47.1</v>
      </c>
      <c r="H10" s="72">
        <v>85.6</v>
      </c>
      <c r="I10" s="71">
        <v>0</v>
      </c>
      <c r="J10" s="71">
        <v>1.1</v>
      </c>
      <c r="K10" s="71">
        <v>3</v>
      </c>
      <c r="L10" s="122">
        <v>50.76</v>
      </c>
    </row>
    <row r="11" spans="1:12" ht="12.75">
      <c r="A11" s="42" t="s">
        <v>36</v>
      </c>
      <c r="B11" s="44" t="s">
        <v>146</v>
      </c>
      <c r="C11" s="70">
        <v>73.6</v>
      </c>
      <c r="D11" s="38">
        <v>79.7</v>
      </c>
      <c r="E11" s="38">
        <v>98.2</v>
      </c>
      <c r="F11" s="38">
        <v>309.4</v>
      </c>
      <c r="G11" s="38">
        <v>51.2</v>
      </c>
      <c r="H11" s="72">
        <v>72</v>
      </c>
      <c r="I11" s="71">
        <v>0</v>
      </c>
      <c r="J11" s="71">
        <v>21.1</v>
      </c>
      <c r="K11" s="71">
        <v>3</v>
      </c>
      <c r="L11" s="122">
        <v>359.7</v>
      </c>
    </row>
    <row r="12" spans="1:12" ht="12.75">
      <c r="A12" s="42" t="s">
        <v>37</v>
      </c>
      <c r="B12" s="44" t="s">
        <v>147</v>
      </c>
      <c r="C12" s="70">
        <v>8.2</v>
      </c>
      <c r="D12" s="38">
        <v>40.1</v>
      </c>
      <c r="E12" s="38">
        <v>100</v>
      </c>
      <c r="F12" s="38">
        <v>189.2</v>
      </c>
      <c r="G12" s="38">
        <v>48.6</v>
      </c>
      <c r="H12" s="72">
        <v>86</v>
      </c>
      <c r="I12" s="71">
        <v>0.1</v>
      </c>
      <c r="J12" s="71">
        <v>0.6</v>
      </c>
      <c r="K12" s="71">
        <v>3</v>
      </c>
      <c r="L12" s="122">
        <v>0.71</v>
      </c>
    </row>
    <row r="13" spans="1:12" ht="12.75">
      <c r="A13" s="42" t="s">
        <v>38</v>
      </c>
      <c r="B13" s="44" t="s">
        <v>148</v>
      </c>
      <c r="C13" s="70">
        <v>8.7</v>
      </c>
      <c r="D13" s="38">
        <v>4.6</v>
      </c>
      <c r="E13" s="38">
        <v>81</v>
      </c>
      <c r="F13" s="38">
        <v>123.3</v>
      </c>
      <c r="G13" s="38">
        <v>76.9</v>
      </c>
      <c r="H13" s="72">
        <v>87.3</v>
      </c>
      <c r="I13" s="71">
        <v>0.4</v>
      </c>
      <c r="J13" s="71">
        <v>0</v>
      </c>
      <c r="K13" s="71">
        <v>3</v>
      </c>
      <c r="L13" s="122">
        <v>2.82</v>
      </c>
    </row>
    <row r="14" spans="1:12" ht="12.75">
      <c r="A14" s="42" t="s">
        <v>39</v>
      </c>
      <c r="B14" s="44" t="s">
        <v>149</v>
      </c>
      <c r="C14" s="70">
        <v>42.1</v>
      </c>
      <c r="D14" s="38">
        <v>3.7</v>
      </c>
      <c r="E14" s="38">
        <v>68.8</v>
      </c>
      <c r="F14" s="38">
        <v>972.9</v>
      </c>
      <c r="G14" s="38">
        <v>11.7</v>
      </c>
      <c r="H14" s="72">
        <v>89.6</v>
      </c>
      <c r="I14" s="71">
        <v>0.2</v>
      </c>
      <c r="J14" s="71">
        <v>0</v>
      </c>
      <c r="K14" s="71">
        <v>3</v>
      </c>
      <c r="L14" s="122">
        <v>364.93</v>
      </c>
    </row>
    <row r="15" spans="1:12" ht="12.75">
      <c r="A15" s="42" t="s">
        <v>40</v>
      </c>
      <c r="B15" s="44" t="s">
        <v>150</v>
      </c>
      <c r="C15" s="70">
        <v>8</v>
      </c>
      <c r="D15" s="38">
        <v>12.1</v>
      </c>
      <c r="E15" s="38">
        <v>100</v>
      </c>
      <c r="F15" s="38">
        <v>20.1</v>
      </c>
      <c r="G15" s="38">
        <v>7.4</v>
      </c>
      <c r="H15" s="72">
        <v>86</v>
      </c>
      <c r="I15" s="71">
        <v>0</v>
      </c>
      <c r="J15" s="71">
        <v>0</v>
      </c>
      <c r="K15" s="71">
        <v>3</v>
      </c>
      <c r="L15" s="122">
        <v>0.26</v>
      </c>
    </row>
    <row r="16" spans="1:12" ht="12.75">
      <c r="A16" s="42" t="s">
        <v>41</v>
      </c>
      <c r="B16" s="44" t="s">
        <v>151</v>
      </c>
      <c r="C16" s="70">
        <v>25.1</v>
      </c>
      <c r="D16" s="38">
        <v>57.1</v>
      </c>
      <c r="E16" s="38">
        <v>57.2</v>
      </c>
      <c r="F16" s="38">
        <v>278.1</v>
      </c>
      <c r="G16" s="38">
        <v>70.5</v>
      </c>
      <c r="H16" s="72">
        <v>70.5</v>
      </c>
      <c r="I16" s="71">
        <v>5.2</v>
      </c>
      <c r="J16" s="71">
        <v>9.7</v>
      </c>
      <c r="K16" s="71">
        <v>3</v>
      </c>
      <c r="L16" s="122">
        <v>465.49</v>
      </c>
    </row>
    <row r="17" spans="1:12" ht="12.75">
      <c r="A17" s="42" t="s">
        <v>42</v>
      </c>
      <c r="B17" s="44" t="s">
        <v>152</v>
      </c>
      <c r="C17" s="70">
        <v>41.8</v>
      </c>
      <c r="D17" s="38">
        <v>54.4</v>
      </c>
      <c r="E17" s="38">
        <v>91</v>
      </c>
      <c r="F17" s="38">
        <v>288.5</v>
      </c>
      <c r="G17" s="38">
        <v>48.8</v>
      </c>
      <c r="H17" s="72">
        <v>79.6</v>
      </c>
      <c r="I17" s="71">
        <v>0</v>
      </c>
      <c r="J17" s="71">
        <v>3.1</v>
      </c>
      <c r="K17" s="71">
        <v>3</v>
      </c>
      <c r="L17" s="122">
        <v>29.11</v>
      </c>
    </row>
    <row r="18" spans="1:12" ht="12.75">
      <c r="A18" s="42" t="s">
        <v>43</v>
      </c>
      <c r="B18" s="44" t="s">
        <v>153</v>
      </c>
      <c r="C18" s="70">
        <v>10.6</v>
      </c>
      <c r="D18" s="38">
        <v>0.6</v>
      </c>
      <c r="E18" s="38">
        <v>100</v>
      </c>
      <c r="F18" s="38">
        <v>217.7</v>
      </c>
      <c r="G18" s="38">
        <v>55.3</v>
      </c>
      <c r="H18" s="72">
        <v>85.5</v>
      </c>
      <c r="I18" s="71">
        <v>3.6</v>
      </c>
      <c r="J18" s="71">
        <v>0</v>
      </c>
      <c r="K18" s="71">
        <v>3</v>
      </c>
      <c r="L18" s="122">
        <v>22.31</v>
      </c>
    </row>
    <row r="19" spans="1:12" ht="12.75">
      <c r="A19" s="42" t="s">
        <v>44</v>
      </c>
      <c r="B19" s="44" t="s">
        <v>154</v>
      </c>
      <c r="C19" s="70">
        <v>54.7</v>
      </c>
      <c r="D19" s="38">
        <v>73.5</v>
      </c>
      <c r="E19" s="38">
        <v>75.8</v>
      </c>
      <c r="F19" s="38">
        <v>260.9</v>
      </c>
      <c r="G19" s="38">
        <v>60</v>
      </c>
      <c r="H19" s="72">
        <v>69.3</v>
      </c>
      <c r="I19" s="71">
        <v>0.1</v>
      </c>
      <c r="J19" s="71">
        <v>0</v>
      </c>
      <c r="K19" s="71">
        <v>3</v>
      </c>
      <c r="L19" s="122">
        <v>27.69</v>
      </c>
    </row>
    <row r="20" spans="1:12" ht="12.75">
      <c r="A20" s="42" t="s">
        <v>45</v>
      </c>
      <c r="B20" s="44" t="s">
        <v>155</v>
      </c>
      <c r="C20" s="70">
        <v>14.3</v>
      </c>
      <c r="D20" s="38">
        <v>84.8</v>
      </c>
      <c r="E20" s="38">
        <v>100</v>
      </c>
      <c r="F20" s="38">
        <v>268.3</v>
      </c>
      <c r="G20" s="38">
        <v>19.9</v>
      </c>
      <c r="H20" s="72">
        <v>81.4</v>
      </c>
      <c r="I20" s="71">
        <v>0.1</v>
      </c>
      <c r="J20" s="71">
        <v>0</v>
      </c>
      <c r="K20" s="71">
        <v>3</v>
      </c>
      <c r="L20" s="122">
        <v>0.36</v>
      </c>
    </row>
    <row r="21" spans="1:12" ht="12.75">
      <c r="A21" s="42" t="s">
        <v>46</v>
      </c>
      <c r="B21" s="44" t="s">
        <v>156</v>
      </c>
      <c r="C21" s="70">
        <v>45.4</v>
      </c>
      <c r="D21" s="38">
        <v>60.8</v>
      </c>
      <c r="E21" s="38">
        <v>96.9</v>
      </c>
      <c r="F21" s="38">
        <v>205</v>
      </c>
      <c r="G21" s="38">
        <v>41.4</v>
      </c>
      <c r="H21" s="72">
        <v>66.8</v>
      </c>
      <c r="I21" s="71">
        <v>1.6</v>
      </c>
      <c r="J21" s="71">
        <v>1.6</v>
      </c>
      <c r="K21" s="71">
        <v>3</v>
      </c>
      <c r="L21" s="122">
        <v>6.85</v>
      </c>
    </row>
    <row r="22" spans="1:12" s="41" customFormat="1" ht="12.75">
      <c r="A22" s="73" t="s">
        <v>245</v>
      </c>
      <c r="B22" s="74" t="s">
        <v>11</v>
      </c>
      <c r="C22" s="75">
        <v>52.2</v>
      </c>
      <c r="D22" s="75">
        <v>53.9</v>
      </c>
      <c r="E22" s="75">
        <v>91.6</v>
      </c>
      <c r="F22" s="75">
        <v>167</v>
      </c>
      <c r="G22" s="75">
        <v>46.8</v>
      </c>
      <c r="H22" s="75">
        <v>67.5</v>
      </c>
      <c r="I22" s="75">
        <v>3.9</v>
      </c>
      <c r="J22" s="75">
        <v>25.5</v>
      </c>
      <c r="K22" s="75">
        <v>3</v>
      </c>
      <c r="L22" s="121">
        <v>10137.78</v>
      </c>
    </row>
    <row r="23" spans="1:12" ht="12.75">
      <c r="A23" s="42" t="s">
        <v>47</v>
      </c>
      <c r="B23" s="44" t="s">
        <v>157</v>
      </c>
      <c r="C23" s="70">
        <v>53.1</v>
      </c>
      <c r="D23" s="38">
        <v>66.5</v>
      </c>
      <c r="E23" s="38">
        <v>86</v>
      </c>
      <c r="F23" s="38">
        <v>188.6</v>
      </c>
      <c r="G23" s="38">
        <v>65.2</v>
      </c>
      <c r="H23" s="72">
        <v>51.4</v>
      </c>
      <c r="I23" s="71">
        <v>0.2</v>
      </c>
      <c r="J23" s="71">
        <v>47.3</v>
      </c>
      <c r="K23" s="71">
        <v>3</v>
      </c>
      <c r="L23" s="122">
        <v>3820.48</v>
      </c>
    </row>
    <row r="24" spans="1:12" ht="12.75">
      <c r="A24" s="42" t="s">
        <v>48</v>
      </c>
      <c r="B24" s="44" t="s">
        <v>158</v>
      </c>
      <c r="C24" s="70">
        <v>72.7</v>
      </c>
      <c r="D24" s="38">
        <v>34.3</v>
      </c>
      <c r="E24" s="38">
        <v>92</v>
      </c>
      <c r="F24" s="38">
        <v>112.7</v>
      </c>
      <c r="G24" s="38">
        <v>29.2</v>
      </c>
      <c r="H24" s="72">
        <v>44.9</v>
      </c>
      <c r="I24" s="71">
        <v>1</v>
      </c>
      <c r="J24" s="71">
        <v>70</v>
      </c>
      <c r="K24" s="71">
        <v>3</v>
      </c>
      <c r="L24" s="122">
        <v>2471.4</v>
      </c>
    </row>
    <row r="25" spans="1:12" ht="12.75">
      <c r="A25" s="42" t="s">
        <v>49</v>
      </c>
      <c r="B25" s="44" t="s">
        <v>159</v>
      </c>
      <c r="C25" s="70">
        <v>54</v>
      </c>
      <c r="D25" s="38">
        <v>70.7</v>
      </c>
      <c r="E25" s="38">
        <v>92.6</v>
      </c>
      <c r="F25" s="38">
        <v>105.2</v>
      </c>
      <c r="G25" s="38">
        <v>57.5</v>
      </c>
      <c r="H25" s="72">
        <v>56.1</v>
      </c>
      <c r="I25" s="71">
        <v>1.4</v>
      </c>
      <c r="J25" s="71">
        <v>53.3</v>
      </c>
      <c r="K25" s="71">
        <v>3</v>
      </c>
      <c r="L25" s="122">
        <v>603.55</v>
      </c>
    </row>
    <row r="26" spans="1:12" ht="12.75">
      <c r="A26" s="42" t="s">
        <v>50</v>
      </c>
      <c r="B26" s="44" t="s">
        <v>160</v>
      </c>
      <c r="C26" s="70">
        <v>68.5</v>
      </c>
      <c r="D26" s="38">
        <v>63.8</v>
      </c>
      <c r="E26" s="38">
        <v>92.6</v>
      </c>
      <c r="F26" s="38">
        <v>300</v>
      </c>
      <c r="G26" s="38">
        <v>55.3</v>
      </c>
      <c r="H26" s="72">
        <v>60.3</v>
      </c>
      <c r="I26" s="71">
        <v>5.1</v>
      </c>
      <c r="J26" s="71">
        <v>12.1</v>
      </c>
      <c r="K26" s="71">
        <v>3</v>
      </c>
      <c r="L26" s="122">
        <v>251.31</v>
      </c>
    </row>
    <row r="27" spans="1:12" ht="12.75">
      <c r="A27" s="42" t="s">
        <v>51</v>
      </c>
      <c r="B27" s="44" t="s">
        <v>161</v>
      </c>
      <c r="C27" s="70">
        <v>18.6</v>
      </c>
      <c r="D27" s="38">
        <v>75.2</v>
      </c>
      <c r="E27" s="38">
        <v>100</v>
      </c>
      <c r="F27" s="38">
        <v>504.3</v>
      </c>
      <c r="G27" s="38">
        <v>59.9</v>
      </c>
      <c r="H27" s="72">
        <v>85</v>
      </c>
      <c r="I27" s="71">
        <v>3.5</v>
      </c>
      <c r="J27" s="71">
        <v>0</v>
      </c>
      <c r="K27" s="71">
        <v>3</v>
      </c>
      <c r="L27" s="122">
        <v>17.69</v>
      </c>
    </row>
    <row r="28" spans="1:12" ht="12.75">
      <c r="A28" s="42" t="s">
        <v>52</v>
      </c>
      <c r="B28" s="44" t="s">
        <v>162</v>
      </c>
      <c r="C28" s="70">
        <v>57.5</v>
      </c>
      <c r="D28" s="38">
        <v>88.9</v>
      </c>
      <c r="E28" s="38">
        <v>88.4</v>
      </c>
      <c r="F28" s="38">
        <v>636.7</v>
      </c>
      <c r="G28" s="38">
        <v>45.3</v>
      </c>
      <c r="H28" s="72">
        <v>85.9</v>
      </c>
      <c r="I28" s="71">
        <v>0</v>
      </c>
      <c r="J28" s="71">
        <v>18.5</v>
      </c>
      <c r="K28" s="71">
        <v>3</v>
      </c>
      <c r="L28" s="122">
        <v>155.84</v>
      </c>
    </row>
    <row r="29" spans="1:12" ht="12.75">
      <c r="A29" s="42" t="s">
        <v>53</v>
      </c>
      <c r="B29" s="44" t="s">
        <v>163</v>
      </c>
      <c r="C29" s="70">
        <v>37.5</v>
      </c>
      <c r="D29" s="38">
        <v>37</v>
      </c>
      <c r="E29" s="38">
        <v>100</v>
      </c>
      <c r="F29" s="38">
        <v>20.9</v>
      </c>
      <c r="G29" s="38">
        <v>26.7</v>
      </c>
      <c r="H29" s="72">
        <v>84</v>
      </c>
      <c r="I29" s="71">
        <v>0</v>
      </c>
      <c r="J29" s="71">
        <v>7.1</v>
      </c>
      <c r="K29" s="71">
        <v>3</v>
      </c>
      <c r="L29" s="122">
        <v>2600.6</v>
      </c>
    </row>
    <row r="30" spans="1:12" ht="12.75">
      <c r="A30" s="42" t="s">
        <v>54</v>
      </c>
      <c r="B30" s="44" t="s">
        <v>164</v>
      </c>
      <c r="C30" s="70">
        <v>64.3</v>
      </c>
      <c r="D30" s="38">
        <v>41.4</v>
      </c>
      <c r="E30" s="38">
        <v>95.9</v>
      </c>
      <c r="F30" s="38">
        <v>277.7</v>
      </c>
      <c r="G30" s="38">
        <v>37.1</v>
      </c>
      <c r="H30" s="72">
        <v>54.7</v>
      </c>
      <c r="I30" s="71">
        <v>0</v>
      </c>
      <c r="J30" s="71">
        <v>7.4</v>
      </c>
      <c r="K30" s="71">
        <v>3</v>
      </c>
      <c r="L30" s="122">
        <v>44.67</v>
      </c>
    </row>
    <row r="31" spans="1:12" ht="12.75">
      <c r="A31" s="42" t="s">
        <v>55</v>
      </c>
      <c r="B31" s="44" t="s">
        <v>165</v>
      </c>
      <c r="C31" s="70">
        <v>38.8</v>
      </c>
      <c r="D31" s="38">
        <v>51.3</v>
      </c>
      <c r="E31" s="38">
        <v>62.1</v>
      </c>
      <c r="F31" s="38">
        <v>227.1</v>
      </c>
      <c r="G31" s="38">
        <v>32.9</v>
      </c>
      <c r="H31" s="72">
        <v>83.6</v>
      </c>
      <c r="I31" s="71">
        <v>0</v>
      </c>
      <c r="J31" s="71">
        <v>16.2</v>
      </c>
      <c r="K31" s="71">
        <v>3</v>
      </c>
      <c r="L31" s="122">
        <v>145.34</v>
      </c>
    </row>
    <row r="32" spans="1:12" ht="12.75">
      <c r="A32" s="42" t="s">
        <v>246</v>
      </c>
      <c r="B32" s="44" t="s">
        <v>247</v>
      </c>
      <c r="C32" s="70">
        <v>18</v>
      </c>
      <c r="D32" s="71">
        <v>0</v>
      </c>
      <c r="E32" s="71">
        <v>0</v>
      </c>
      <c r="F32" s="38">
        <v>0.2</v>
      </c>
      <c r="G32" s="38">
        <v>4.8</v>
      </c>
      <c r="H32" s="71">
        <v>0</v>
      </c>
      <c r="I32" s="71">
        <v>0</v>
      </c>
      <c r="J32" s="71">
        <v>0</v>
      </c>
      <c r="K32" s="71">
        <v>3</v>
      </c>
      <c r="L32" s="122">
        <v>26.9</v>
      </c>
    </row>
    <row r="33" spans="1:12" s="43" customFormat="1" ht="12.75">
      <c r="A33" s="73" t="s">
        <v>248</v>
      </c>
      <c r="B33" s="74" t="s">
        <v>249</v>
      </c>
      <c r="C33" s="75">
        <v>6.5</v>
      </c>
      <c r="D33" s="75">
        <v>27.1</v>
      </c>
      <c r="E33" s="75">
        <v>100</v>
      </c>
      <c r="F33" s="75">
        <v>251.8</v>
      </c>
      <c r="G33" s="75">
        <v>41.6</v>
      </c>
      <c r="H33" s="75">
        <v>79.5</v>
      </c>
      <c r="I33" s="75">
        <v>5.4</v>
      </c>
      <c r="J33" s="75">
        <v>0</v>
      </c>
      <c r="K33" s="75">
        <v>3</v>
      </c>
      <c r="L33" s="121">
        <v>2786.03</v>
      </c>
    </row>
    <row r="34" spans="1:12" ht="12.75">
      <c r="A34" s="42" t="s">
        <v>56</v>
      </c>
      <c r="B34" s="44" t="s">
        <v>166</v>
      </c>
      <c r="C34" s="70">
        <v>36.8</v>
      </c>
      <c r="D34" s="38">
        <v>74.5</v>
      </c>
      <c r="E34" s="38">
        <v>35.3</v>
      </c>
      <c r="F34" s="38">
        <v>367.5</v>
      </c>
      <c r="G34" s="38">
        <v>87.4</v>
      </c>
      <c r="H34" s="72">
        <v>86</v>
      </c>
      <c r="I34" s="71">
        <v>24.8</v>
      </c>
      <c r="J34" s="71">
        <v>0</v>
      </c>
      <c r="K34" s="71">
        <v>3</v>
      </c>
      <c r="L34" s="122">
        <v>7.63</v>
      </c>
    </row>
    <row r="35" spans="1:12" ht="12.75">
      <c r="A35" s="42" t="s">
        <v>57</v>
      </c>
      <c r="B35" s="44" t="s">
        <v>167</v>
      </c>
      <c r="C35" s="70">
        <v>0.2</v>
      </c>
      <c r="D35" s="38">
        <v>23.8</v>
      </c>
      <c r="E35" s="38">
        <v>100</v>
      </c>
      <c r="F35" s="38">
        <v>72.9</v>
      </c>
      <c r="G35" s="38">
        <v>88</v>
      </c>
      <c r="H35" s="72">
        <v>78.7</v>
      </c>
      <c r="I35" s="71">
        <v>0</v>
      </c>
      <c r="J35" s="71">
        <v>0</v>
      </c>
      <c r="K35" s="71">
        <v>3</v>
      </c>
      <c r="L35" s="122">
        <v>6.94</v>
      </c>
    </row>
    <row r="36" spans="1:12" ht="12.75">
      <c r="A36" s="58" t="s">
        <v>250</v>
      </c>
      <c r="B36" s="59" t="s">
        <v>267</v>
      </c>
      <c r="C36" s="70">
        <v>10.7</v>
      </c>
      <c r="D36" s="38">
        <v>0.7</v>
      </c>
      <c r="E36" s="38">
        <v>100</v>
      </c>
      <c r="F36" s="38">
        <v>433</v>
      </c>
      <c r="G36" s="38">
        <v>17.2</v>
      </c>
      <c r="H36" s="72">
        <v>77.4</v>
      </c>
      <c r="I36" s="71">
        <v>0</v>
      </c>
      <c r="J36" s="71">
        <v>0</v>
      </c>
      <c r="K36" s="71">
        <v>3</v>
      </c>
      <c r="L36" s="122">
        <v>203.51</v>
      </c>
    </row>
    <row r="37" spans="1:12" ht="12.75">
      <c r="A37" s="42" t="s">
        <v>58</v>
      </c>
      <c r="B37" s="44" t="s">
        <v>168</v>
      </c>
      <c r="C37" s="70">
        <v>20.2</v>
      </c>
      <c r="D37" s="38">
        <v>46.4</v>
      </c>
      <c r="E37" s="38">
        <v>100</v>
      </c>
      <c r="F37" s="38">
        <v>375</v>
      </c>
      <c r="G37" s="38">
        <v>31.9</v>
      </c>
      <c r="H37" s="72">
        <v>72.1</v>
      </c>
      <c r="I37" s="71">
        <v>9.5</v>
      </c>
      <c r="J37" s="71">
        <v>0</v>
      </c>
      <c r="K37" s="71">
        <v>3</v>
      </c>
      <c r="L37" s="122">
        <v>809.65</v>
      </c>
    </row>
    <row r="38" spans="1:12" ht="12.75">
      <c r="A38" s="42" t="s">
        <v>59</v>
      </c>
      <c r="B38" s="44" t="s">
        <v>139</v>
      </c>
      <c r="C38" s="70">
        <v>1.8</v>
      </c>
      <c r="D38" s="38">
        <v>4.7</v>
      </c>
      <c r="E38" s="38">
        <v>59.1</v>
      </c>
      <c r="F38" s="38">
        <v>91.6</v>
      </c>
      <c r="G38" s="38">
        <v>27.3</v>
      </c>
      <c r="H38" s="72">
        <v>75.5</v>
      </c>
      <c r="I38" s="71">
        <v>2.4</v>
      </c>
      <c r="J38" s="71">
        <v>0</v>
      </c>
      <c r="K38" s="71">
        <v>3</v>
      </c>
      <c r="L38" s="122">
        <v>3.7</v>
      </c>
    </row>
    <row r="39" spans="1:12" ht="12.75">
      <c r="A39" s="42" t="s">
        <v>60</v>
      </c>
      <c r="B39" s="44" t="s">
        <v>169</v>
      </c>
      <c r="C39" s="70">
        <v>4.2</v>
      </c>
      <c r="D39" s="38">
        <v>0.3</v>
      </c>
      <c r="E39" s="38">
        <v>100</v>
      </c>
      <c r="F39" s="38">
        <v>67.8</v>
      </c>
      <c r="G39" s="38">
        <v>27.9</v>
      </c>
      <c r="H39" s="72">
        <v>83.9</v>
      </c>
      <c r="I39" s="71">
        <v>6.5</v>
      </c>
      <c r="J39" s="71">
        <v>0</v>
      </c>
      <c r="K39" s="71">
        <v>3</v>
      </c>
      <c r="L39" s="122">
        <v>509.03</v>
      </c>
    </row>
    <row r="40" spans="1:12" ht="12.75">
      <c r="A40" s="42" t="s">
        <v>61</v>
      </c>
      <c r="B40" s="44" t="s">
        <v>170</v>
      </c>
      <c r="C40" s="70">
        <v>2.4</v>
      </c>
      <c r="D40" s="38">
        <v>1.4</v>
      </c>
      <c r="E40" s="38">
        <v>100</v>
      </c>
      <c r="F40" s="38">
        <v>83</v>
      </c>
      <c r="G40" s="38">
        <v>72</v>
      </c>
      <c r="H40" s="72">
        <v>79.7</v>
      </c>
      <c r="I40" s="71">
        <v>0</v>
      </c>
      <c r="J40" s="71">
        <v>0</v>
      </c>
      <c r="K40" s="71">
        <v>3</v>
      </c>
      <c r="L40" s="122">
        <v>1245.57</v>
      </c>
    </row>
    <row r="41" spans="1:12" ht="12.75">
      <c r="A41" s="58" t="s">
        <v>251</v>
      </c>
      <c r="B41" s="59" t="s">
        <v>268</v>
      </c>
      <c r="C41" s="70">
        <v>34.3</v>
      </c>
      <c r="D41" s="38"/>
      <c r="E41" s="71">
        <v>0</v>
      </c>
      <c r="F41" s="71">
        <v>0</v>
      </c>
      <c r="G41" s="38"/>
      <c r="H41" s="71">
        <v>0</v>
      </c>
      <c r="I41" s="71">
        <v>0</v>
      </c>
      <c r="J41" s="71">
        <v>0</v>
      </c>
      <c r="K41" s="71">
        <v>3</v>
      </c>
      <c r="L41" s="122">
        <v>0</v>
      </c>
    </row>
    <row r="42" spans="1:12" s="41" customFormat="1" ht="12.75">
      <c r="A42" s="73" t="s">
        <v>252</v>
      </c>
      <c r="B42" s="74" t="s">
        <v>253</v>
      </c>
      <c r="C42" s="75">
        <v>9.9</v>
      </c>
      <c r="D42" s="75">
        <v>8.5</v>
      </c>
      <c r="E42" s="75">
        <v>100</v>
      </c>
      <c r="F42" s="75">
        <v>130.4</v>
      </c>
      <c r="G42" s="75">
        <v>29.1</v>
      </c>
      <c r="H42" s="75">
        <v>76</v>
      </c>
      <c r="I42" s="75">
        <v>12.1</v>
      </c>
      <c r="J42" s="75">
        <v>0</v>
      </c>
      <c r="K42" s="75">
        <v>3</v>
      </c>
      <c r="L42" s="121">
        <v>248.25</v>
      </c>
    </row>
    <row r="43" spans="1:12" ht="12.75">
      <c r="A43" s="42" t="s">
        <v>62</v>
      </c>
      <c r="B43" s="44" t="s">
        <v>171</v>
      </c>
      <c r="C43" s="70">
        <v>7.3</v>
      </c>
      <c r="D43" s="38">
        <v>1.7</v>
      </c>
      <c r="E43" s="38">
        <v>100</v>
      </c>
      <c r="F43" s="38">
        <v>163</v>
      </c>
      <c r="G43" s="38">
        <v>100</v>
      </c>
      <c r="H43" s="72">
        <v>81.7</v>
      </c>
      <c r="I43" s="71">
        <v>0</v>
      </c>
      <c r="J43" s="71">
        <v>0</v>
      </c>
      <c r="K43" s="71">
        <v>3</v>
      </c>
      <c r="L43" s="122">
        <v>85.51</v>
      </c>
    </row>
    <row r="44" spans="1:12" ht="12.75">
      <c r="A44" s="42" t="s">
        <v>63</v>
      </c>
      <c r="B44" s="44" t="s">
        <v>172</v>
      </c>
      <c r="C44" s="70">
        <v>21.9</v>
      </c>
      <c r="D44" s="38">
        <v>6.7</v>
      </c>
      <c r="E44" s="38">
        <v>80</v>
      </c>
      <c r="F44" s="38">
        <v>49.7</v>
      </c>
      <c r="G44" s="38">
        <v>5</v>
      </c>
      <c r="H44" s="72">
        <v>78.7</v>
      </c>
      <c r="I44" s="71">
        <v>0</v>
      </c>
      <c r="J44" s="71">
        <v>0</v>
      </c>
      <c r="K44" s="71">
        <v>3</v>
      </c>
      <c r="L44" s="122">
        <v>5.49</v>
      </c>
    </row>
    <row r="45" spans="1:12" ht="12.75">
      <c r="A45" s="42" t="s">
        <v>64</v>
      </c>
      <c r="B45" s="44" t="s">
        <v>173</v>
      </c>
      <c r="C45" s="70">
        <v>15.4</v>
      </c>
      <c r="D45" s="38">
        <v>4.1</v>
      </c>
      <c r="E45" s="38">
        <v>100</v>
      </c>
      <c r="F45" s="38">
        <v>51.3</v>
      </c>
      <c r="G45" s="38">
        <v>37.1</v>
      </c>
      <c r="H45" s="72">
        <v>78.7</v>
      </c>
      <c r="I45" s="71">
        <v>1.3</v>
      </c>
      <c r="J45" s="71">
        <v>0</v>
      </c>
      <c r="K45" s="71">
        <v>3</v>
      </c>
      <c r="L45" s="122">
        <v>48.65</v>
      </c>
    </row>
    <row r="46" spans="1:12" ht="12.75">
      <c r="A46" s="42" t="s">
        <v>65</v>
      </c>
      <c r="B46" s="44" t="s">
        <v>174</v>
      </c>
      <c r="C46" s="70">
        <v>30.1</v>
      </c>
      <c r="D46" s="38">
        <v>12</v>
      </c>
      <c r="E46" s="38">
        <v>100</v>
      </c>
      <c r="F46" s="38">
        <v>214.2</v>
      </c>
      <c r="G46" s="38">
        <v>30.3</v>
      </c>
      <c r="H46" s="72">
        <v>74.2</v>
      </c>
      <c r="I46" s="71">
        <v>0</v>
      </c>
      <c r="J46" s="71">
        <v>0</v>
      </c>
      <c r="K46" s="71">
        <v>3</v>
      </c>
      <c r="L46" s="122">
        <v>79.74</v>
      </c>
    </row>
    <row r="47" spans="1:12" ht="12.75">
      <c r="A47" s="42" t="s">
        <v>66</v>
      </c>
      <c r="B47" s="44" t="s">
        <v>175</v>
      </c>
      <c r="C47" s="70">
        <v>24.3</v>
      </c>
      <c r="D47" s="38">
        <v>23.9</v>
      </c>
      <c r="E47" s="38">
        <v>100</v>
      </c>
      <c r="F47" s="38">
        <v>159.3</v>
      </c>
      <c r="G47" s="38">
        <v>39.2</v>
      </c>
      <c r="H47" s="72">
        <v>74.2</v>
      </c>
      <c r="I47" s="71">
        <v>65.6</v>
      </c>
      <c r="J47" s="71">
        <v>0</v>
      </c>
      <c r="K47" s="71">
        <v>3</v>
      </c>
      <c r="L47" s="122">
        <v>1.16</v>
      </c>
    </row>
    <row r="48" spans="1:12" ht="12.75">
      <c r="A48" s="42" t="s">
        <v>67</v>
      </c>
      <c r="B48" s="44" t="s">
        <v>176</v>
      </c>
      <c r="C48" s="70">
        <v>20.1</v>
      </c>
      <c r="D48" s="38">
        <v>5.5</v>
      </c>
      <c r="E48" s="38">
        <v>100</v>
      </c>
      <c r="F48" s="38">
        <v>45.7</v>
      </c>
      <c r="G48" s="38">
        <v>11.1</v>
      </c>
      <c r="H48" s="72">
        <v>56.2</v>
      </c>
      <c r="I48" s="71">
        <v>0</v>
      </c>
      <c r="J48" s="71">
        <v>0</v>
      </c>
      <c r="K48" s="71">
        <v>3</v>
      </c>
      <c r="L48" s="122">
        <v>25.76</v>
      </c>
    </row>
    <row r="49" spans="1:12" ht="12.75">
      <c r="A49" s="42" t="s">
        <v>68</v>
      </c>
      <c r="B49" s="44" t="s">
        <v>177</v>
      </c>
      <c r="C49" s="70">
        <v>1.6</v>
      </c>
      <c r="D49" s="38">
        <v>16</v>
      </c>
      <c r="E49" s="38">
        <v>70.9</v>
      </c>
      <c r="F49" s="38">
        <v>103</v>
      </c>
      <c r="G49" s="38">
        <v>4</v>
      </c>
      <c r="H49" s="72">
        <v>84.6</v>
      </c>
      <c r="I49" s="71">
        <v>0</v>
      </c>
      <c r="J49" s="71">
        <v>0</v>
      </c>
      <c r="K49" s="71">
        <v>3</v>
      </c>
      <c r="L49" s="122">
        <v>1.96</v>
      </c>
    </row>
    <row r="50" spans="1:12" s="41" customFormat="1" ht="12.75">
      <c r="A50" s="73" t="s">
        <v>254</v>
      </c>
      <c r="B50" s="74" t="s">
        <v>255</v>
      </c>
      <c r="C50" s="75">
        <v>36.5</v>
      </c>
      <c r="D50" s="75">
        <v>53.7</v>
      </c>
      <c r="E50" s="75">
        <v>100</v>
      </c>
      <c r="F50" s="75">
        <v>234.8</v>
      </c>
      <c r="G50" s="75">
        <v>51.5</v>
      </c>
      <c r="H50" s="75">
        <v>80.7</v>
      </c>
      <c r="I50" s="75">
        <v>5.6</v>
      </c>
      <c r="J50" s="75">
        <v>8.5</v>
      </c>
      <c r="K50" s="75">
        <v>3</v>
      </c>
      <c r="L50" s="121">
        <v>11091.62</v>
      </c>
    </row>
    <row r="51" spans="1:12" ht="12.75">
      <c r="A51" s="42" t="s">
        <v>69</v>
      </c>
      <c r="B51" s="44" t="s">
        <v>178</v>
      </c>
      <c r="C51" s="70">
        <v>39.9</v>
      </c>
      <c r="D51" s="38">
        <v>36.4</v>
      </c>
      <c r="E51" s="38">
        <v>97.7</v>
      </c>
      <c r="F51" s="38">
        <v>155.4</v>
      </c>
      <c r="G51" s="38">
        <v>33.2</v>
      </c>
      <c r="H51" s="72">
        <v>58.3</v>
      </c>
      <c r="I51" s="71">
        <v>5.1</v>
      </c>
      <c r="J51" s="71">
        <v>2.2</v>
      </c>
      <c r="K51" s="71">
        <v>3</v>
      </c>
      <c r="L51" s="122">
        <v>3821.47</v>
      </c>
    </row>
    <row r="52" spans="1:12" ht="12.75">
      <c r="A52" s="42" t="s">
        <v>70</v>
      </c>
      <c r="B52" s="44" t="s">
        <v>179</v>
      </c>
      <c r="C52" s="70">
        <v>56</v>
      </c>
      <c r="D52" s="38">
        <v>89.8</v>
      </c>
      <c r="E52" s="38">
        <v>100</v>
      </c>
      <c r="F52" s="38">
        <v>272</v>
      </c>
      <c r="G52" s="38">
        <v>88.5</v>
      </c>
      <c r="H52" s="72">
        <v>62.7</v>
      </c>
      <c r="I52" s="71">
        <v>3.7</v>
      </c>
      <c r="J52" s="71">
        <v>0</v>
      </c>
      <c r="K52" s="71">
        <v>3</v>
      </c>
      <c r="L52" s="122">
        <v>1080.85</v>
      </c>
    </row>
    <row r="53" spans="1:12" ht="12.75">
      <c r="A53" s="42" t="s">
        <v>71</v>
      </c>
      <c r="B53" s="44" t="s">
        <v>180</v>
      </c>
      <c r="C53" s="70">
        <v>27</v>
      </c>
      <c r="D53" s="38">
        <v>51.4</v>
      </c>
      <c r="E53" s="38">
        <v>75.2</v>
      </c>
      <c r="F53" s="38">
        <v>191.3</v>
      </c>
      <c r="G53" s="38">
        <v>39.5</v>
      </c>
      <c r="H53" s="72">
        <v>85.7</v>
      </c>
      <c r="I53" s="71">
        <v>7.1</v>
      </c>
      <c r="J53" s="71">
        <v>0</v>
      </c>
      <c r="K53" s="71">
        <v>3</v>
      </c>
      <c r="L53" s="122">
        <v>599.9</v>
      </c>
    </row>
    <row r="54" spans="1:12" ht="12.75">
      <c r="A54" s="42" t="s">
        <v>72</v>
      </c>
      <c r="B54" s="44" t="s">
        <v>181</v>
      </c>
      <c r="C54" s="70">
        <v>17.5</v>
      </c>
      <c r="D54" s="38">
        <v>28.6</v>
      </c>
      <c r="E54" s="38">
        <v>90.3</v>
      </c>
      <c r="F54" s="38">
        <v>370.9</v>
      </c>
      <c r="G54" s="38">
        <v>36.8</v>
      </c>
      <c r="H54" s="72">
        <v>86.3</v>
      </c>
      <c r="I54" s="71">
        <v>1.6</v>
      </c>
      <c r="J54" s="71">
        <v>35</v>
      </c>
      <c r="K54" s="71">
        <v>3</v>
      </c>
      <c r="L54" s="122">
        <v>42.57</v>
      </c>
    </row>
    <row r="55" spans="1:12" ht="12.75">
      <c r="A55" s="42" t="s">
        <v>73</v>
      </c>
      <c r="B55" s="44" t="s">
        <v>182</v>
      </c>
      <c r="C55" s="70">
        <v>46.1</v>
      </c>
      <c r="D55" s="38">
        <v>50</v>
      </c>
      <c r="E55" s="38">
        <v>94.6</v>
      </c>
      <c r="F55" s="38">
        <v>267</v>
      </c>
      <c r="G55" s="38">
        <v>71.6</v>
      </c>
      <c r="H55" s="72">
        <v>91</v>
      </c>
      <c r="I55" s="71">
        <v>0</v>
      </c>
      <c r="J55" s="71">
        <v>0</v>
      </c>
      <c r="K55" s="71">
        <v>3</v>
      </c>
      <c r="L55" s="122">
        <v>15.48</v>
      </c>
    </row>
    <row r="56" spans="1:12" ht="12.75">
      <c r="A56" s="42" t="s">
        <v>74</v>
      </c>
      <c r="B56" s="44" t="s">
        <v>183</v>
      </c>
      <c r="C56" s="70">
        <v>32.5</v>
      </c>
      <c r="D56" s="38">
        <v>17.2</v>
      </c>
      <c r="E56" s="38">
        <v>94.4</v>
      </c>
      <c r="F56" s="38">
        <v>187.6</v>
      </c>
      <c r="G56" s="38">
        <v>62.3</v>
      </c>
      <c r="H56" s="72">
        <v>73.9</v>
      </c>
      <c r="I56" s="71">
        <v>2.2</v>
      </c>
      <c r="J56" s="71">
        <v>1.4</v>
      </c>
      <c r="K56" s="71">
        <v>3</v>
      </c>
      <c r="L56" s="122">
        <v>40.54</v>
      </c>
    </row>
    <row r="57" spans="1:12" ht="12.75">
      <c r="A57" s="42" t="s">
        <v>75</v>
      </c>
      <c r="B57" s="44" t="s">
        <v>184</v>
      </c>
      <c r="C57" s="70">
        <v>71.5</v>
      </c>
      <c r="D57" s="38">
        <v>49.1</v>
      </c>
      <c r="E57" s="38">
        <v>99</v>
      </c>
      <c r="F57" s="38">
        <v>226.3</v>
      </c>
      <c r="G57" s="38">
        <v>43.2</v>
      </c>
      <c r="H57" s="72">
        <v>69.4</v>
      </c>
      <c r="I57" s="71">
        <v>0</v>
      </c>
      <c r="J57" s="71">
        <v>15.8</v>
      </c>
      <c r="K57" s="71">
        <v>3</v>
      </c>
      <c r="L57" s="122">
        <v>305.03</v>
      </c>
    </row>
    <row r="58" spans="1:12" ht="12.75">
      <c r="A58" s="42" t="s">
        <v>76</v>
      </c>
      <c r="B58" s="44" t="s">
        <v>185</v>
      </c>
      <c r="C58" s="70">
        <v>62.5</v>
      </c>
      <c r="D58" s="38">
        <v>80.3</v>
      </c>
      <c r="E58" s="38">
        <v>100</v>
      </c>
      <c r="F58" s="38">
        <v>268.2</v>
      </c>
      <c r="G58" s="38">
        <v>74.1</v>
      </c>
      <c r="H58" s="72">
        <v>60.4</v>
      </c>
      <c r="I58" s="71">
        <v>0</v>
      </c>
      <c r="J58" s="71">
        <v>19.9</v>
      </c>
      <c r="K58" s="71">
        <v>3</v>
      </c>
      <c r="L58" s="122">
        <v>115.15</v>
      </c>
    </row>
    <row r="59" spans="1:12" ht="12.75">
      <c r="A59" s="42" t="s">
        <v>77</v>
      </c>
      <c r="B59" s="44" t="s">
        <v>186</v>
      </c>
      <c r="C59" s="70">
        <v>47.9</v>
      </c>
      <c r="D59" s="38">
        <v>69.3</v>
      </c>
      <c r="E59" s="38">
        <v>90.7</v>
      </c>
      <c r="F59" s="38">
        <v>281.6</v>
      </c>
      <c r="G59" s="38">
        <v>63.5</v>
      </c>
      <c r="H59" s="72">
        <v>75.3</v>
      </c>
      <c r="I59" s="71">
        <v>13.5</v>
      </c>
      <c r="J59" s="71">
        <v>9.8</v>
      </c>
      <c r="K59" s="71">
        <v>3</v>
      </c>
      <c r="L59" s="122">
        <v>161.5</v>
      </c>
    </row>
    <row r="60" spans="1:12" ht="12.75">
      <c r="A60" s="42" t="s">
        <v>78</v>
      </c>
      <c r="B60" s="44" t="s">
        <v>187</v>
      </c>
      <c r="C60" s="70">
        <v>4.7</v>
      </c>
      <c r="D60" s="38">
        <v>22.7</v>
      </c>
      <c r="E60" s="38">
        <v>100</v>
      </c>
      <c r="F60" s="38">
        <v>48.2</v>
      </c>
      <c r="G60" s="38">
        <v>11.7</v>
      </c>
      <c r="H60" s="72">
        <v>85.5</v>
      </c>
      <c r="I60" s="71">
        <v>0</v>
      </c>
      <c r="J60" s="71">
        <v>0</v>
      </c>
      <c r="K60" s="71">
        <v>3</v>
      </c>
      <c r="L60" s="122">
        <v>2077.85</v>
      </c>
    </row>
    <row r="61" spans="1:12" ht="12.75">
      <c r="A61" s="42" t="s">
        <v>79</v>
      </c>
      <c r="B61" s="44" t="s">
        <v>188</v>
      </c>
      <c r="C61" s="70">
        <v>20.6</v>
      </c>
      <c r="D61" s="38">
        <v>37.2</v>
      </c>
      <c r="E61" s="38">
        <v>100</v>
      </c>
      <c r="F61" s="38">
        <v>201.1</v>
      </c>
      <c r="G61" s="38">
        <v>16.4</v>
      </c>
      <c r="H61" s="72">
        <v>85.5</v>
      </c>
      <c r="I61" s="71">
        <v>5.1</v>
      </c>
      <c r="J61" s="71">
        <v>0</v>
      </c>
      <c r="K61" s="71">
        <v>3</v>
      </c>
      <c r="L61" s="122">
        <v>152.81</v>
      </c>
    </row>
    <row r="62" spans="1:12" ht="12.75">
      <c r="A62" s="42" t="s">
        <v>80</v>
      </c>
      <c r="B62" s="44" t="s">
        <v>189</v>
      </c>
      <c r="C62" s="70">
        <v>12.8</v>
      </c>
      <c r="D62" s="38">
        <v>17.2</v>
      </c>
      <c r="E62" s="38">
        <v>100</v>
      </c>
      <c r="F62" s="38">
        <v>150.9</v>
      </c>
      <c r="G62" s="38">
        <v>7.6</v>
      </c>
      <c r="H62" s="72">
        <v>95.5</v>
      </c>
      <c r="I62" s="71">
        <v>0.4</v>
      </c>
      <c r="J62" s="71">
        <v>0</v>
      </c>
      <c r="K62" s="71">
        <v>3</v>
      </c>
      <c r="L62" s="122">
        <v>476.96</v>
      </c>
    </row>
    <row r="63" spans="1:12" ht="12.75">
      <c r="A63" s="42" t="s">
        <v>81</v>
      </c>
      <c r="B63" s="44" t="s">
        <v>190</v>
      </c>
      <c r="C63" s="70">
        <v>6.3</v>
      </c>
      <c r="D63" s="38">
        <v>3.1</v>
      </c>
      <c r="E63" s="38">
        <v>100</v>
      </c>
      <c r="F63" s="38">
        <v>78.8</v>
      </c>
      <c r="G63" s="38">
        <v>6</v>
      </c>
      <c r="H63" s="72">
        <v>86</v>
      </c>
      <c r="I63" s="71">
        <v>0.1</v>
      </c>
      <c r="J63" s="71">
        <v>2.3</v>
      </c>
      <c r="K63" s="71">
        <v>3</v>
      </c>
      <c r="L63" s="122">
        <v>1462.99</v>
      </c>
    </row>
    <row r="64" spans="1:12" ht="12.75">
      <c r="A64" s="42" t="s">
        <v>82</v>
      </c>
      <c r="B64" s="44" t="s">
        <v>191</v>
      </c>
      <c r="C64" s="70">
        <v>26.6</v>
      </c>
      <c r="D64" s="38">
        <v>85</v>
      </c>
      <c r="E64" s="38">
        <v>97.4</v>
      </c>
      <c r="F64" s="38">
        <v>420.4</v>
      </c>
      <c r="G64" s="38">
        <v>52</v>
      </c>
      <c r="H64" s="72">
        <v>86.7</v>
      </c>
      <c r="I64" s="71">
        <v>11.4</v>
      </c>
      <c r="J64" s="71">
        <v>0</v>
      </c>
      <c r="K64" s="71">
        <v>3</v>
      </c>
      <c r="L64" s="122">
        <v>738.54</v>
      </c>
    </row>
    <row r="65" spans="1:12" s="41" customFormat="1" ht="12.75">
      <c r="A65" s="73" t="s">
        <v>256</v>
      </c>
      <c r="B65" s="74" t="s">
        <v>257</v>
      </c>
      <c r="C65" s="75">
        <v>38.2</v>
      </c>
      <c r="D65" s="75">
        <v>13.9</v>
      </c>
      <c r="E65" s="75">
        <v>90.3</v>
      </c>
      <c r="F65" s="75">
        <v>87.1</v>
      </c>
      <c r="G65" s="75">
        <v>16.6</v>
      </c>
      <c r="H65" s="75">
        <v>75.5</v>
      </c>
      <c r="I65" s="75">
        <v>1.2</v>
      </c>
      <c r="J65" s="75">
        <v>0</v>
      </c>
      <c r="K65" s="75">
        <v>3</v>
      </c>
      <c r="L65" s="121">
        <v>145704.32</v>
      </c>
    </row>
    <row r="66" spans="1:12" ht="12.75">
      <c r="A66" s="42" t="s">
        <v>83</v>
      </c>
      <c r="B66" s="44" t="s">
        <v>192</v>
      </c>
      <c r="C66" s="70">
        <v>22.6</v>
      </c>
      <c r="D66" s="38">
        <v>96.5</v>
      </c>
      <c r="E66" s="38">
        <v>100</v>
      </c>
      <c r="F66" s="38">
        <v>118</v>
      </c>
      <c r="G66" s="38">
        <v>70.3</v>
      </c>
      <c r="H66" s="72">
        <v>83.2</v>
      </c>
      <c r="I66" s="71">
        <v>0.5</v>
      </c>
      <c r="J66" s="71">
        <v>0</v>
      </c>
      <c r="K66" s="71">
        <v>3</v>
      </c>
      <c r="L66" s="122">
        <v>14002.42</v>
      </c>
    </row>
    <row r="67" spans="1:12" ht="12.75">
      <c r="A67" s="42" t="s">
        <v>84</v>
      </c>
      <c r="B67" s="44" t="s">
        <v>193</v>
      </c>
      <c r="C67" s="70">
        <v>68.7</v>
      </c>
      <c r="D67" s="38">
        <v>43</v>
      </c>
      <c r="E67" s="38">
        <v>100</v>
      </c>
      <c r="F67" s="38">
        <v>150.5</v>
      </c>
      <c r="G67" s="38">
        <v>30.8</v>
      </c>
      <c r="H67" s="72">
        <v>63</v>
      </c>
      <c r="I67" s="71">
        <v>4.1</v>
      </c>
      <c r="J67" s="71">
        <v>21</v>
      </c>
      <c r="K67" s="71">
        <v>3</v>
      </c>
      <c r="L67" s="122">
        <v>13100.7</v>
      </c>
    </row>
    <row r="68" spans="1:12" ht="12.75">
      <c r="A68" s="42" t="s">
        <v>85</v>
      </c>
      <c r="B68" s="44" t="s">
        <v>194</v>
      </c>
      <c r="C68" s="70">
        <v>44.1</v>
      </c>
      <c r="D68" s="38">
        <v>12.9</v>
      </c>
      <c r="E68" s="38">
        <v>92.2</v>
      </c>
      <c r="F68" s="38">
        <v>85.2</v>
      </c>
      <c r="G68" s="38">
        <v>9.1</v>
      </c>
      <c r="H68" s="72">
        <v>79.2</v>
      </c>
      <c r="I68" s="71">
        <v>0.9</v>
      </c>
      <c r="J68" s="71">
        <v>5.6</v>
      </c>
      <c r="K68" s="71">
        <v>3</v>
      </c>
      <c r="L68" s="122">
        <v>33742.96</v>
      </c>
    </row>
    <row r="69" spans="1:12" ht="12.75">
      <c r="A69" s="42" t="s">
        <v>86</v>
      </c>
      <c r="B69" s="44" t="s">
        <v>195</v>
      </c>
      <c r="C69" s="70">
        <v>29.5</v>
      </c>
      <c r="D69" s="38">
        <v>67.6</v>
      </c>
      <c r="E69" s="38">
        <v>77.1</v>
      </c>
      <c r="F69" s="38">
        <v>179.7</v>
      </c>
      <c r="G69" s="38">
        <v>58.6</v>
      </c>
      <c r="H69" s="72">
        <v>83.7</v>
      </c>
      <c r="I69" s="71">
        <v>1.6</v>
      </c>
      <c r="J69" s="71">
        <v>6.3</v>
      </c>
      <c r="K69" s="71">
        <v>3</v>
      </c>
      <c r="L69" s="122">
        <v>14540.63</v>
      </c>
    </row>
    <row r="70" spans="1:12" ht="12.75">
      <c r="A70" s="42" t="s">
        <v>87</v>
      </c>
      <c r="B70" s="44" t="s">
        <v>196</v>
      </c>
      <c r="C70" s="70">
        <v>53.8</v>
      </c>
      <c r="D70" s="38">
        <v>7.5</v>
      </c>
      <c r="E70" s="38">
        <v>91.7</v>
      </c>
      <c r="F70" s="38">
        <v>95.5</v>
      </c>
      <c r="G70" s="38">
        <v>10.2</v>
      </c>
      <c r="H70" s="72">
        <v>65.2</v>
      </c>
      <c r="I70" s="71">
        <v>0</v>
      </c>
      <c r="J70" s="71">
        <v>9.3</v>
      </c>
      <c r="K70" s="71">
        <v>3</v>
      </c>
      <c r="L70" s="122">
        <v>39383.19</v>
      </c>
    </row>
    <row r="71" spans="1:12" ht="12.75">
      <c r="A71" s="42" t="s">
        <v>88</v>
      </c>
      <c r="B71" s="44" t="s">
        <v>197</v>
      </c>
      <c r="C71" s="70">
        <v>20.8</v>
      </c>
      <c r="D71" s="38">
        <v>4.1</v>
      </c>
      <c r="E71" s="38">
        <v>28.4</v>
      </c>
      <c r="F71" s="38">
        <v>35</v>
      </c>
      <c r="G71" s="38">
        <v>1.3</v>
      </c>
      <c r="H71" s="72">
        <v>78.7</v>
      </c>
      <c r="I71" s="71">
        <v>0</v>
      </c>
      <c r="J71" s="71">
        <v>0</v>
      </c>
      <c r="K71" s="71">
        <v>3</v>
      </c>
      <c r="L71" s="122">
        <v>30934.41</v>
      </c>
    </row>
    <row r="72" spans="1:12" s="41" customFormat="1" ht="12.75">
      <c r="A72" s="73" t="s">
        <v>258</v>
      </c>
      <c r="B72" s="74" t="s">
        <v>259</v>
      </c>
      <c r="C72" s="75">
        <v>51.4</v>
      </c>
      <c r="D72" s="75">
        <v>22</v>
      </c>
      <c r="E72" s="75">
        <v>90.2</v>
      </c>
      <c r="F72" s="75">
        <v>59.5</v>
      </c>
      <c r="G72" s="75">
        <v>27.6</v>
      </c>
      <c r="H72" s="75">
        <v>78.9</v>
      </c>
      <c r="I72" s="75">
        <v>2</v>
      </c>
      <c r="J72" s="75">
        <v>9.1</v>
      </c>
      <c r="K72" s="75">
        <v>3</v>
      </c>
      <c r="L72" s="121">
        <v>1158152.4</v>
      </c>
    </row>
    <row r="73" spans="1:12" ht="12.75">
      <c r="A73" s="42" t="s">
        <v>89</v>
      </c>
      <c r="B73" s="44" t="s">
        <v>198</v>
      </c>
      <c r="C73" s="70">
        <v>44.4</v>
      </c>
      <c r="D73" s="38">
        <v>10.7</v>
      </c>
      <c r="E73" s="38">
        <v>71.8</v>
      </c>
      <c r="F73" s="38">
        <v>35.4</v>
      </c>
      <c r="G73" s="38">
        <v>21.6</v>
      </c>
      <c r="H73" s="72">
        <v>55.4</v>
      </c>
      <c r="I73" s="71">
        <v>0</v>
      </c>
      <c r="J73" s="71">
        <v>0</v>
      </c>
      <c r="K73" s="71">
        <v>3</v>
      </c>
      <c r="L73" s="122">
        <v>608.19</v>
      </c>
    </row>
    <row r="74" spans="1:12" ht="12.75">
      <c r="A74" s="42" t="s">
        <v>91</v>
      </c>
      <c r="B74" s="44" t="s">
        <v>200</v>
      </c>
      <c r="C74" s="70">
        <v>49.4</v>
      </c>
      <c r="D74" s="38">
        <v>1.6</v>
      </c>
      <c r="E74" s="38">
        <v>100</v>
      </c>
      <c r="F74" s="38">
        <v>20.8</v>
      </c>
      <c r="G74" s="38">
        <v>7.4</v>
      </c>
      <c r="H74" s="72">
        <v>68.7</v>
      </c>
      <c r="I74" s="71">
        <v>0</v>
      </c>
      <c r="J74" s="71">
        <v>0</v>
      </c>
      <c r="K74" s="71">
        <v>3</v>
      </c>
      <c r="L74" s="122">
        <v>14186.95</v>
      </c>
    </row>
    <row r="75" spans="1:12" ht="12.75">
      <c r="A75" s="42" t="s">
        <v>92</v>
      </c>
      <c r="B75" s="44" t="s">
        <v>201</v>
      </c>
      <c r="C75" s="70">
        <v>49.8</v>
      </c>
      <c r="D75" s="38">
        <v>22.8</v>
      </c>
      <c r="E75" s="38">
        <v>100</v>
      </c>
      <c r="F75" s="38">
        <v>101.1</v>
      </c>
      <c r="G75" s="38">
        <v>16.8</v>
      </c>
      <c r="H75" s="72">
        <v>85.8</v>
      </c>
      <c r="I75" s="71">
        <v>0.4</v>
      </c>
      <c r="J75" s="71">
        <v>0</v>
      </c>
      <c r="K75" s="71">
        <v>3</v>
      </c>
      <c r="L75" s="122">
        <v>3997.59</v>
      </c>
    </row>
    <row r="76" spans="1:12" ht="12.75">
      <c r="A76" s="42" t="s">
        <v>93</v>
      </c>
      <c r="B76" s="44" t="s">
        <v>202</v>
      </c>
      <c r="C76" s="70">
        <v>22.9</v>
      </c>
      <c r="D76" s="38">
        <v>47.6</v>
      </c>
      <c r="E76" s="38">
        <v>100</v>
      </c>
      <c r="F76" s="38">
        <v>93.4</v>
      </c>
      <c r="G76" s="38">
        <v>48.8</v>
      </c>
      <c r="H76" s="72">
        <v>85.7</v>
      </c>
      <c r="I76" s="71">
        <v>1.7</v>
      </c>
      <c r="J76" s="71">
        <v>36.8</v>
      </c>
      <c r="K76" s="71">
        <v>3</v>
      </c>
      <c r="L76" s="122">
        <v>921.64</v>
      </c>
    </row>
    <row r="77" spans="1:12" ht="12.75">
      <c r="A77" s="42" t="s">
        <v>95</v>
      </c>
      <c r="B77" s="44" t="s">
        <v>204</v>
      </c>
      <c r="C77" s="70">
        <v>45.1</v>
      </c>
      <c r="D77" s="38">
        <v>18.3</v>
      </c>
      <c r="E77" s="38">
        <v>78.4</v>
      </c>
      <c r="F77" s="38">
        <v>40.8</v>
      </c>
      <c r="G77" s="38">
        <v>20.3</v>
      </c>
      <c r="H77" s="72">
        <v>86.4</v>
      </c>
      <c r="I77" s="71">
        <v>0</v>
      </c>
      <c r="J77" s="71">
        <v>0</v>
      </c>
      <c r="K77" s="71">
        <v>3</v>
      </c>
      <c r="L77" s="122">
        <v>650079.32</v>
      </c>
    </row>
    <row r="78" spans="1:12" ht="12.75">
      <c r="A78" s="42" t="s">
        <v>96</v>
      </c>
      <c r="B78" s="44" t="s">
        <v>205</v>
      </c>
      <c r="C78" s="70">
        <v>82.4</v>
      </c>
      <c r="D78" s="38">
        <v>34.4</v>
      </c>
      <c r="E78" s="38">
        <v>97</v>
      </c>
      <c r="F78" s="38">
        <v>95.3</v>
      </c>
      <c r="G78" s="38">
        <v>48.4</v>
      </c>
      <c r="H78" s="72">
        <v>59</v>
      </c>
      <c r="I78" s="71">
        <v>0.4</v>
      </c>
      <c r="J78" s="71">
        <v>30.4</v>
      </c>
      <c r="K78" s="71">
        <v>3</v>
      </c>
      <c r="L78" s="122">
        <v>474654.3</v>
      </c>
    </row>
    <row r="79" spans="1:12" ht="12.75">
      <c r="A79" s="42" t="s">
        <v>97</v>
      </c>
      <c r="B79" s="44" t="s">
        <v>206</v>
      </c>
      <c r="C79" s="70">
        <v>59.8</v>
      </c>
      <c r="D79" s="38">
        <v>18.6</v>
      </c>
      <c r="E79" s="38">
        <v>69.8</v>
      </c>
      <c r="F79" s="38">
        <v>211.9</v>
      </c>
      <c r="G79" s="38">
        <v>15.2</v>
      </c>
      <c r="H79" s="72">
        <v>83.5</v>
      </c>
      <c r="I79" s="71">
        <v>0</v>
      </c>
      <c r="J79" s="71">
        <v>0</v>
      </c>
      <c r="K79" s="71">
        <v>3</v>
      </c>
      <c r="L79" s="122">
        <v>290.33</v>
      </c>
    </row>
    <row r="80" spans="1:12" ht="12.75">
      <c r="A80" s="42" t="s">
        <v>98</v>
      </c>
      <c r="B80" s="44" t="s">
        <v>207</v>
      </c>
      <c r="C80" s="70">
        <v>27.3</v>
      </c>
      <c r="D80" s="38">
        <v>29</v>
      </c>
      <c r="E80" s="38">
        <v>100</v>
      </c>
      <c r="F80" s="38">
        <v>58.7</v>
      </c>
      <c r="G80" s="38">
        <v>24</v>
      </c>
      <c r="H80" s="72">
        <v>91.4</v>
      </c>
      <c r="I80" s="71">
        <v>12.3</v>
      </c>
      <c r="J80" s="71">
        <v>0</v>
      </c>
      <c r="K80" s="71">
        <v>3</v>
      </c>
      <c r="L80" s="122">
        <v>1767.69</v>
      </c>
    </row>
    <row r="81" spans="1:12" ht="12.75">
      <c r="A81" s="42" t="s">
        <v>99</v>
      </c>
      <c r="B81" s="44" t="s">
        <v>208</v>
      </c>
      <c r="C81" s="70">
        <v>32.3</v>
      </c>
      <c r="D81" s="38">
        <v>7.3</v>
      </c>
      <c r="E81" s="38">
        <v>47.7</v>
      </c>
      <c r="F81" s="38">
        <v>57.1</v>
      </c>
      <c r="G81" s="38">
        <v>12.3</v>
      </c>
      <c r="H81" s="72">
        <v>85.8</v>
      </c>
      <c r="I81" s="71">
        <v>0</v>
      </c>
      <c r="J81" s="71">
        <v>0</v>
      </c>
      <c r="K81" s="71">
        <v>3</v>
      </c>
      <c r="L81" s="122">
        <v>8779.94</v>
      </c>
    </row>
    <row r="82" spans="1:12" ht="12.75">
      <c r="A82" s="42" t="s">
        <v>100</v>
      </c>
      <c r="B82" s="44" t="s">
        <v>209</v>
      </c>
      <c r="C82" s="70">
        <v>61.2</v>
      </c>
      <c r="D82" s="38">
        <v>25.6</v>
      </c>
      <c r="E82" s="38">
        <v>82.03</v>
      </c>
      <c r="F82" s="38">
        <v>56.6</v>
      </c>
      <c r="G82" s="38">
        <v>17.5</v>
      </c>
      <c r="H82" s="72">
        <v>87.1</v>
      </c>
      <c r="I82" s="71">
        <v>5.3</v>
      </c>
      <c r="J82" s="71">
        <v>0</v>
      </c>
      <c r="K82" s="71">
        <v>3</v>
      </c>
      <c r="L82" s="122">
        <v>2866.44</v>
      </c>
    </row>
    <row r="83" spans="1:12" ht="12.75">
      <c r="A83" s="73" t="s">
        <v>260</v>
      </c>
      <c r="B83" s="74" t="s">
        <v>261</v>
      </c>
      <c r="C83" s="75">
        <v>49.5</v>
      </c>
      <c r="D83" s="75">
        <v>16.4</v>
      </c>
      <c r="E83" s="75">
        <v>91.8</v>
      </c>
      <c r="F83" s="75">
        <v>19</v>
      </c>
      <c r="G83" s="75">
        <v>18.7</v>
      </c>
      <c r="H83" s="75">
        <v>57.4</v>
      </c>
      <c r="I83" s="75">
        <v>0.4</v>
      </c>
      <c r="J83" s="75">
        <v>25.6</v>
      </c>
      <c r="K83" s="75">
        <v>3</v>
      </c>
      <c r="L83" s="121">
        <v>4189559.53</v>
      </c>
    </row>
    <row r="84" spans="1:12" ht="12.75">
      <c r="A84" s="42" t="s">
        <v>90</v>
      </c>
      <c r="B84" s="44" t="s">
        <v>199</v>
      </c>
      <c r="C84" s="70">
        <v>63.7</v>
      </c>
      <c r="D84" s="38">
        <v>10.5</v>
      </c>
      <c r="E84" s="38">
        <v>97.6</v>
      </c>
      <c r="F84" s="38">
        <v>31.3</v>
      </c>
      <c r="G84" s="38">
        <v>27.1</v>
      </c>
      <c r="H84" s="72">
        <v>70.1</v>
      </c>
      <c r="I84" s="71">
        <v>1.7</v>
      </c>
      <c r="J84" s="71">
        <v>0</v>
      </c>
      <c r="K84" s="71">
        <v>3</v>
      </c>
      <c r="L84" s="122">
        <v>74683.14</v>
      </c>
    </row>
    <row r="85" spans="1:12" s="41" customFormat="1" ht="12.75">
      <c r="A85" s="42" t="s">
        <v>101</v>
      </c>
      <c r="B85" s="44" t="s">
        <v>210</v>
      </c>
      <c r="C85" s="70">
        <v>50</v>
      </c>
      <c r="D85" s="38">
        <v>12</v>
      </c>
      <c r="E85" s="38">
        <v>80</v>
      </c>
      <c r="F85" s="38">
        <v>9.7</v>
      </c>
      <c r="G85" s="38">
        <v>4.4</v>
      </c>
      <c r="H85" s="72">
        <v>30.9</v>
      </c>
      <c r="I85" s="71">
        <v>0</v>
      </c>
      <c r="J85" s="71">
        <v>0</v>
      </c>
      <c r="K85" s="71">
        <v>3</v>
      </c>
      <c r="L85" s="122">
        <v>3004003.87</v>
      </c>
    </row>
    <row r="86" spans="1:12" ht="12.75">
      <c r="A86" s="42" t="s">
        <v>94</v>
      </c>
      <c r="B86" s="44" t="s">
        <v>203</v>
      </c>
      <c r="C86" s="70">
        <v>68.4</v>
      </c>
      <c r="D86" s="38">
        <v>18.1</v>
      </c>
      <c r="E86" s="38">
        <v>60.8</v>
      </c>
      <c r="F86" s="38">
        <v>31.9</v>
      </c>
      <c r="G86" s="38">
        <v>17.2</v>
      </c>
      <c r="H86" s="72">
        <v>66.4</v>
      </c>
      <c r="I86" s="71">
        <v>0</v>
      </c>
      <c r="J86" s="71">
        <v>11.8</v>
      </c>
      <c r="K86" s="71">
        <v>3</v>
      </c>
      <c r="L86" s="122">
        <v>207735.45</v>
      </c>
    </row>
    <row r="87" spans="1:12" ht="12.75">
      <c r="A87" s="42" t="s">
        <v>102</v>
      </c>
      <c r="B87" s="44" t="s">
        <v>211</v>
      </c>
      <c r="C87" s="70">
        <v>42.7</v>
      </c>
      <c r="D87" s="38">
        <v>4.5</v>
      </c>
      <c r="E87" s="38">
        <v>82.8</v>
      </c>
      <c r="F87" s="38">
        <v>5.5</v>
      </c>
      <c r="G87" s="38">
        <v>7.4</v>
      </c>
      <c r="H87" s="72">
        <v>39.8</v>
      </c>
      <c r="I87" s="71">
        <v>0</v>
      </c>
      <c r="J87" s="71">
        <v>0</v>
      </c>
      <c r="K87" s="71">
        <v>3</v>
      </c>
      <c r="L87" s="122">
        <v>73843.26</v>
      </c>
    </row>
    <row r="88" spans="1:12" ht="12.75">
      <c r="A88" s="42" t="s">
        <v>103</v>
      </c>
      <c r="B88" s="44" t="s">
        <v>212</v>
      </c>
      <c r="C88" s="70">
        <v>77.2</v>
      </c>
      <c r="D88" s="38">
        <v>94.2</v>
      </c>
      <c r="E88" s="38">
        <v>99.9</v>
      </c>
      <c r="F88" s="38">
        <v>90.8</v>
      </c>
      <c r="G88" s="38">
        <v>62.5</v>
      </c>
      <c r="H88" s="72">
        <v>80.3</v>
      </c>
      <c r="I88" s="71">
        <v>0</v>
      </c>
      <c r="J88" s="71">
        <v>15</v>
      </c>
      <c r="K88" s="71">
        <v>3</v>
      </c>
      <c r="L88" s="122">
        <v>38429.21</v>
      </c>
    </row>
    <row r="89" spans="1:12" ht="12.75">
      <c r="A89" s="42" t="s">
        <v>104</v>
      </c>
      <c r="B89" s="44" t="s">
        <v>213</v>
      </c>
      <c r="C89" s="70">
        <v>66.6</v>
      </c>
      <c r="D89" s="38">
        <v>17.6</v>
      </c>
      <c r="E89" s="38">
        <v>87</v>
      </c>
      <c r="F89" s="38">
        <v>31.9</v>
      </c>
      <c r="G89" s="38">
        <v>26.6</v>
      </c>
      <c r="H89" s="72">
        <v>57.1</v>
      </c>
      <c r="I89" s="71">
        <v>0.2</v>
      </c>
      <c r="J89" s="71">
        <v>59.1</v>
      </c>
      <c r="K89" s="71">
        <v>3</v>
      </c>
      <c r="L89" s="122">
        <v>174004.34</v>
      </c>
    </row>
    <row r="90" spans="1:12" ht="12.75">
      <c r="A90" s="42" t="s">
        <v>105</v>
      </c>
      <c r="B90" s="44" t="s">
        <v>214</v>
      </c>
      <c r="C90" s="70">
        <v>65.3</v>
      </c>
      <c r="D90" s="38">
        <v>12.7</v>
      </c>
      <c r="E90" s="38">
        <v>100</v>
      </c>
      <c r="F90" s="38">
        <v>37.4</v>
      </c>
      <c r="G90" s="38">
        <v>11</v>
      </c>
      <c r="H90" s="72">
        <v>73.2</v>
      </c>
      <c r="I90" s="71">
        <v>0</v>
      </c>
      <c r="J90" s="71">
        <v>6</v>
      </c>
      <c r="K90" s="71">
        <v>3</v>
      </c>
      <c r="L90" s="122">
        <v>364041.73</v>
      </c>
    </row>
    <row r="91" spans="1:12" ht="12.75">
      <c r="A91" s="42" t="s">
        <v>106</v>
      </c>
      <c r="B91" s="44" t="s">
        <v>215</v>
      </c>
      <c r="C91" s="70">
        <v>37.4</v>
      </c>
      <c r="D91" s="38">
        <v>46.6</v>
      </c>
      <c r="E91" s="38">
        <v>65.9</v>
      </c>
      <c r="F91" s="38">
        <v>15.7</v>
      </c>
      <c r="G91" s="38">
        <v>8</v>
      </c>
      <c r="H91" s="72">
        <v>38.9</v>
      </c>
      <c r="I91" s="71">
        <v>0</v>
      </c>
      <c r="J91" s="71">
        <v>0</v>
      </c>
      <c r="K91" s="71">
        <v>3</v>
      </c>
      <c r="L91" s="122">
        <v>89946.9</v>
      </c>
    </row>
    <row r="92" spans="1:12" ht="12.75">
      <c r="A92" s="42" t="s">
        <v>107</v>
      </c>
      <c r="B92" s="44" t="s">
        <v>216</v>
      </c>
      <c r="C92" s="70">
        <v>68</v>
      </c>
      <c r="D92" s="38">
        <v>19</v>
      </c>
      <c r="E92" s="38">
        <v>100</v>
      </c>
      <c r="F92" s="38">
        <v>59.2</v>
      </c>
      <c r="G92" s="38">
        <v>11.6</v>
      </c>
      <c r="H92" s="72">
        <v>74</v>
      </c>
      <c r="I92" s="71">
        <v>0</v>
      </c>
      <c r="J92" s="71">
        <v>1</v>
      </c>
      <c r="K92" s="71">
        <v>3</v>
      </c>
      <c r="L92" s="122">
        <v>1081.29</v>
      </c>
    </row>
    <row r="93" spans="1:12" ht="12.75">
      <c r="A93" s="42" t="s">
        <v>108</v>
      </c>
      <c r="B93" s="44" t="s">
        <v>217</v>
      </c>
      <c r="C93" s="70">
        <v>44.9</v>
      </c>
      <c r="D93" s="38">
        <v>32.5</v>
      </c>
      <c r="E93" s="38">
        <v>100</v>
      </c>
      <c r="F93" s="38">
        <v>104.3</v>
      </c>
      <c r="G93" s="38">
        <v>26</v>
      </c>
      <c r="H93" s="72">
        <v>59.4</v>
      </c>
      <c r="I93" s="71">
        <v>1.6</v>
      </c>
      <c r="J93" s="71">
        <v>1</v>
      </c>
      <c r="K93" s="71">
        <v>3</v>
      </c>
      <c r="L93" s="122">
        <v>66015.25</v>
      </c>
    </row>
    <row r="94" spans="1:12" ht="12.75">
      <c r="A94" s="42" t="s">
        <v>109</v>
      </c>
      <c r="B94" s="44" t="s">
        <v>218</v>
      </c>
      <c r="C94" s="70">
        <v>6.8</v>
      </c>
      <c r="D94" s="38">
        <v>0.03</v>
      </c>
      <c r="E94" s="38">
        <v>68.1</v>
      </c>
      <c r="F94" s="38">
        <v>4.2</v>
      </c>
      <c r="G94" s="38">
        <v>1.9</v>
      </c>
      <c r="H94" s="72">
        <v>41.5</v>
      </c>
      <c r="I94" s="71">
        <v>0</v>
      </c>
      <c r="J94" s="71">
        <v>0</v>
      </c>
      <c r="K94" s="71">
        <v>3</v>
      </c>
      <c r="L94" s="122">
        <v>95775.1</v>
      </c>
    </row>
  </sheetData>
  <sheetProtection sheet="1" objects="1" scenarios="1"/>
  <autoFilter ref="A3:L94"/>
  <mergeCells count="1">
    <mergeCell ref="A1:J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>
    <row r="1" ht="15">
      <c r="A1" s="9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9.140625" defaultRowHeight="15"/>
  <cols>
    <col min="1" max="1" width="9.421875" style="12" customWidth="1"/>
    <col min="2" max="2" width="26.00390625" style="12" customWidth="1"/>
    <col min="3" max="3" width="14.57421875" style="12" customWidth="1"/>
    <col min="4" max="4" width="9.7109375" style="10" customWidth="1"/>
    <col min="5" max="11" width="3.7109375" style="11" customWidth="1"/>
    <col min="12" max="12" width="3.00390625" style="91" customWidth="1"/>
    <col min="13" max="16" width="3.7109375" style="91" customWidth="1"/>
    <col min="17" max="17" width="3.00390625" style="91" customWidth="1"/>
    <col min="18" max="21" width="3.7109375" style="91" customWidth="1"/>
    <col min="22" max="22" width="3.00390625" style="91" customWidth="1"/>
    <col min="23" max="26" width="3.7109375" style="91" customWidth="1"/>
    <col min="27" max="27" width="3.00390625" style="91" customWidth="1"/>
    <col min="28" max="31" width="3.7109375" style="91" customWidth="1"/>
    <col min="32" max="32" width="3.00390625" style="91" customWidth="1"/>
    <col min="33" max="36" width="3.7109375" style="91" customWidth="1"/>
    <col min="37" max="37" width="3.00390625" style="91" customWidth="1"/>
    <col min="38" max="41" width="3.7109375" style="91" customWidth="1"/>
    <col min="42" max="42" width="3.00390625" style="91" customWidth="1"/>
    <col min="43" max="46" width="3.7109375" style="91" customWidth="1"/>
    <col min="47" max="47" width="3.00390625" style="91" customWidth="1"/>
    <col min="48" max="51" width="3.7109375" style="91" customWidth="1"/>
    <col min="52" max="52" width="3.00390625" style="91" customWidth="1"/>
    <col min="53" max="56" width="3.7109375" style="91" customWidth="1"/>
    <col min="57" max="57" width="3.00390625" style="91" customWidth="1"/>
    <col min="58" max="61" width="3.7109375" style="91" customWidth="1"/>
    <col min="62" max="62" width="3.00390625" style="91" customWidth="1"/>
    <col min="63" max="66" width="3.7109375" style="91" customWidth="1"/>
    <col min="67" max="67" width="3.00390625" style="91" customWidth="1"/>
    <col min="68" max="71" width="3.7109375" style="91" customWidth="1"/>
    <col min="72" max="72" width="3.00390625" style="91" customWidth="1"/>
    <col min="73" max="76" width="3.7109375" style="91" customWidth="1"/>
    <col min="77" max="77" width="3.00390625" style="91" customWidth="1"/>
    <col min="78" max="81" width="3.7109375" style="91" customWidth="1"/>
    <col min="82" max="16384" width="9.140625" style="11" customWidth="1"/>
  </cols>
  <sheetData>
    <row r="1" spans="1:81" s="8" customFormat="1" ht="51.75" customHeight="1">
      <c r="A1" s="5" t="s">
        <v>124</v>
      </c>
      <c r="B1" s="5" t="s">
        <v>125</v>
      </c>
      <c r="C1" s="5" t="s">
        <v>126</v>
      </c>
      <c r="D1" s="6" t="s">
        <v>127</v>
      </c>
      <c r="E1" s="173" t="s">
        <v>303</v>
      </c>
      <c r="F1" s="173"/>
      <c r="G1" s="173" t="s">
        <v>128</v>
      </c>
      <c r="H1" s="173"/>
      <c r="I1" s="173" t="s">
        <v>129</v>
      </c>
      <c r="J1" s="173"/>
      <c r="K1" s="7" t="s">
        <v>130</v>
      </c>
      <c r="L1" s="77" t="s">
        <v>131</v>
      </c>
      <c r="M1" s="90" t="s">
        <v>132</v>
      </c>
      <c r="N1" s="90" t="s">
        <v>133</v>
      </c>
      <c r="O1" s="90" t="s">
        <v>132</v>
      </c>
      <c r="P1" s="90" t="s">
        <v>133</v>
      </c>
      <c r="Q1" s="77" t="s">
        <v>131</v>
      </c>
      <c r="R1" s="90" t="s">
        <v>133</v>
      </c>
      <c r="S1" s="90" t="s">
        <v>132</v>
      </c>
      <c r="T1" s="90" t="s">
        <v>134</v>
      </c>
      <c r="U1" s="90" t="s">
        <v>132</v>
      </c>
      <c r="V1" s="77" t="s">
        <v>131</v>
      </c>
      <c r="W1" s="90" t="s">
        <v>133</v>
      </c>
      <c r="X1" s="90" t="s">
        <v>132</v>
      </c>
      <c r="Y1" s="90" t="s">
        <v>134</v>
      </c>
      <c r="Z1" s="90" t="s">
        <v>132</v>
      </c>
      <c r="AA1" s="77" t="s">
        <v>131</v>
      </c>
      <c r="AB1" s="90" t="s">
        <v>133</v>
      </c>
      <c r="AC1" s="90" t="s">
        <v>132</v>
      </c>
      <c r="AD1" s="90" t="s">
        <v>134</v>
      </c>
      <c r="AE1" s="90" t="s">
        <v>132</v>
      </c>
      <c r="AF1" s="77" t="s">
        <v>131</v>
      </c>
      <c r="AG1" s="90" t="s">
        <v>133</v>
      </c>
      <c r="AH1" s="90" t="s">
        <v>132</v>
      </c>
      <c r="AI1" s="90" t="s">
        <v>134</v>
      </c>
      <c r="AJ1" s="90" t="s">
        <v>132</v>
      </c>
      <c r="AK1" s="77" t="s">
        <v>131</v>
      </c>
      <c r="AL1" s="90" t="s">
        <v>133</v>
      </c>
      <c r="AM1" s="90" t="s">
        <v>132</v>
      </c>
      <c r="AN1" s="90" t="s">
        <v>134</v>
      </c>
      <c r="AO1" s="90" t="s">
        <v>132</v>
      </c>
      <c r="AP1" s="77" t="s">
        <v>131</v>
      </c>
      <c r="AQ1" s="90" t="s">
        <v>133</v>
      </c>
      <c r="AR1" s="90" t="s">
        <v>132</v>
      </c>
      <c r="AS1" s="90" t="s">
        <v>134</v>
      </c>
      <c r="AT1" s="90" t="s">
        <v>132</v>
      </c>
      <c r="AU1" s="77" t="s">
        <v>131</v>
      </c>
      <c r="AV1" s="90" t="s">
        <v>133</v>
      </c>
      <c r="AW1" s="90" t="s">
        <v>132</v>
      </c>
      <c r="AX1" s="90" t="s">
        <v>134</v>
      </c>
      <c r="AY1" s="90" t="s">
        <v>132</v>
      </c>
      <c r="AZ1" s="77" t="s">
        <v>131</v>
      </c>
      <c r="BA1" s="90" t="s">
        <v>133</v>
      </c>
      <c r="BB1" s="90" t="s">
        <v>132</v>
      </c>
      <c r="BC1" s="90" t="s">
        <v>134</v>
      </c>
      <c r="BD1" s="90" t="s">
        <v>132</v>
      </c>
      <c r="BE1" s="77" t="s">
        <v>131</v>
      </c>
      <c r="BF1" s="90" t="s">
        <v>133</v>
      </c>
      <c r="BG1" s="90" t="s">
        <v>132</v>
      </c>
      <c r="BH1" s="90" t="s">
        <v>134</v>
      </c>
      <c r="BI1" s="90" t="s">
        <v>132</v>
      </c>
      <c r="BJ1" s="77" t="s">
        <v>131</v>
      </c>
      <c r="BK1" s="90" t="s">
        <v>133</v>
      </c>
      <c r="BL1" s="90" t="s">
        <v>132</v>
      </c>
      <c r="BM1" s="90" t="s">
        <v>134</v>
      </c>
      <c r="BN1" s="90" t="s">
        <v>132</v>
      </c>
      <c r="BO1" s="77" t="s">
        <v>131</v>
      </c>
      <c r="BP1" s="90" t="s">
        <v>133</v>
      </c>
      <c r="BQ1" s="90" t="s">
        <v>132</v>
      </c>
      <c r="BR1" s="90" t="s">
        <v>134</v>
      </c>
      <c r="BS1" s="90" t="s">
        <v>132</v>
      </c>
      <c r="BT1" s="77" t="s">
        <v>131</v>
      </c>
      <c r="BU1" s="90" t="s">
        <v>133</v>
      </c>
      <c r="BV1" s="90" t="s">
        <v>132</v>
      </c>
      <c r="BW1" s="90" t="s">
        <v>134</v>
      </c>
      <c r="BX1" s="90" t="s">
        <v>132</v>
      </c>
      <c r="BY1" s="77" t="s">
        <v>131</v>
      </c>
      <c r="BZ1" s="90" t="s">
        <v>133</v>
      </c>
      <c r="CA1" s="90" t="s">
        <v>132</v>
      </c>
      <c r="CB1" s="90" t="s">
        <v>134</v>
      </c>
      <c r="CC1" s="90" t="s">
        <v>132</v>
      </c>
    </row>
    <row r="2" spans="1:16" ht="12">
      <c r="A2" s="57" t="s">
        <v>264</v>
      </c>
      <c r="B2" s="9" t="s">
        <v>264</v>
      </c>
      <c r="C2" s="57" t="s">
        <v>302</v>
      </c>
      <c r="D2" s="10">
        <v>7</v>
      </c>
      <c r="E2" s="11">
        <v>3</v>
      </c>
      <c r="F2" s="11">
        <v>1</v>
      </c>
      <c r="G2" s="11">
        <v>1</v>
      </c>
      <c r="H2" s="11">
        <v>1</v>
      </c>
      <c r="K2" s="11">
        <v>1</v>
      </c>
      <c r="L2" s="91">
        <v>1</v>
      </c>
      <c r="M2" s="91">
        <v>5</v>
      </c>
      <c r="N2" s="91">
        <v>16</v>
      </c>
      <c r="O2" s="91">
        <v>7</v>
      </c>
      <c r="P2" s="91">
        <v>44</v>
      </c>
    </row>
    <row r="3" ht="12">
      <c r="A3" s="11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140625" style="16" bestFit="1" customWidth="1"/>
    <col min="2" max="3" width="26.140625" style="16" bestFit="1" customWidth="1"/>
    <col min="4" max="4" width="27.140625" style="14" bestFit="1" customWidth="1"/>
    <col min="5" max="6" width="26.140625" style="14" bestFit="1" customWidth="1"/>
    <col min="7" max="16384" width="9.140625" style="14" customWidth="1"/>
  </cols>
  <sheetData>
    <row r="1" spans="1:3" ht="12.75">
      <c r="A1" s="13">
        <f>COUNTIF(A3:A1000,"*Ошибка*")</f>
        <v>0</v>
      </c>
      <c r="B1" s="13">
        <f>COUNTIF(B3:B1000,"*Ошибка*")</f>
        <v>0</v>
      </c>
      <c r="C1" s="13">
        <f>COUNTIF(C3:C1000,"*Ошибка*")</f>
        <v>0</v>
      </c>
    </row>
    <row r="2" spans="1:6" ht="12.75">
      <c r="A2" s="15"/>
      <c r="B2" s="15"/>
      <c r="C2" s="15"/>
      <c r="D2" s="15"/>
      <c r="E2" s="15"/>
      <c r="F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140625" style="14" bestFit="1" customWidth="1"/>
    <col min="2" max="2" width="26.140625" style="14" bestFit="1" customWidth="1"/>
    <col min="3" max="16384" width="9.140625" style="14" customWidth="1"/>
  </cols>
  <sheetData>
    <row r="2" spans="1:2" ht="12.75">
      <c r="A2" s="15"/>
      <c r="B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7" bestFit="1" customWidth="1"/>
    <col min="2" max="2" width="9.140625" style="18" customWidth="1"/>
    <col min="3" max="3" width="9.140625" style="19" customWidth="1"/>
    <col min="4" max="8" width="18.28125" style="19" customWidth="1"/>
    <col min="9" max="12" width="20.421875" style="19" customWidth="1"/>
    <col min="13" max="16384" width="9.140625" style="19" customWidth="1"/>
  </cols>
  <sheetData>
    <row r="1" spans="1:2" ht="25.5">
      <c r="A1" s="17" t="s">
        <v>135</v>
      </c>
      <c r="B1" s="18">
        <v>10</v>
      </c>
    </row>
    <row r="2" spans="1:2" ht="25.5">
      <c r="A2" s="17" t="s">
        <v>136</v>
      </c>
      <c r="B2" s="1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28125" style="4" customWidth="1"/>
    <col min="2" max="2" width="13.28125" style="4" customWidth="1"/>
    <col min="3" max="18" width="8.57421875" style="4" customWidth="1"/>
    <col min="19" max="16384" width="9.140625" style="4" customWidth="1"/>
  </cols>
  <sheetData>
    <row r="1" spans="1:18" ht="27" customHeight="1">
      <c r="A1" s="174" t="s">
        <v>111</v>
      </c>
      <c r="B1" s="96" t="s">
        <v>112</v>
      </c>
      <c r="C1" s="174" t="s">
        <v>113</v>
      </c>
      <c r="D1" s="174"/>
      <c r="E1" s="174" t="s">
        <v>114</v>
      </c>
      <c r="F1" s="174"/>
      <c r="G1" s="174" t="s">
        <v>115</v>
      </c>
      <c r="H1" s="174"/>
      <c r="I1" s="174" t="s">
        <v>116</v>
      </c>
      <c r="J1" s="174"/>
      <c r="K1" s="174" t="s">
        <v>117</v>
      </c>
      <c r="L1" s="174"/>
      <c r="M1" s="174" t="s">
        <v>118</v>
      </c>
      <c r="N1" s="174"/>
      <c r="O1" s="174" t="s">
        <v>119</v>
      </c>
      <c r="P1" s="174"/>
      <c r="Q1" s="174" t="s">
        <v>120</v>
      </c>
      <c r="R1" s="174"/>
    </row>
    <row r="2" spans="1:18" ht="12.75">
      <c r="A2" s="174"/>
      <c r="B2" s="96" t="s">
        <v>121</v>
      </c>
      <c r="C2" s="96" t="s">
        <v>122</v>
      </c>
      <c r="D2" s="96" t="s">
        <v>123</v>
      </c>
      <c r="E2" s="96" t="s">
        <v>122</v>
      </c>
      <c r="F2" s="96" t="s">
        <v>123</v>
      </c>
      <c r="G2" s="96" t="s">
        <v>122</v>
      </c>
      <c r="H2" s="96" t="s">
        <v>123</v>
      </c>
      <c r="I2" s="96" t="s">
        <v>122</v>
      </c>
      <c r="J2" s="96" t="s">
        <v>123</v>
      </c>
      <c r="K2" s="96" t="s">
        <v>122</v>
      </c>
      <c r="L2" s="96" t="s">
        <v>123</v>
      </c>
      <c r="M2" s="96" t="s">
        <v>122</v>
      </c>
      <c r="N2" s="96" t="s">
        <v>123</v>
      </c>
      <c r="O2" s="96" t="s">
        <v>122</v>
      </c>
      <c r="P2" s="96" t="s">
        <v>123</v>
      </c>
      <c r="Q2" s="96" t="s">
        <v>122</v>
      </c>
      <c r="R2" s="96" t="s">
        <v>123</v>
      </c>
    </row>
    <row r="3" spans="1:18" ht="12.75">
      <c r="A3" s="93" t="s">
        <v>302</v>
      </c>
      <c r="B3" s="94">
        <v>2</v>
      </c>
      <c r="C3" s="95"/>
      <c r="D3" s="95"/>
      <c r="E3" s="95">
        <v>7</v>
      </c>
      <c r="F3" s="95">
        <v>6</v>
      </c>
      <c r="G3" s="95">
        <v>7</v>
      </c>
      <c r="H3" s="95">
        <v>2</v>
      </c>
      <c r="I3" s="95">
        <v>1</v>
      </c>
      <c r="J3" s="95">
        <v>3</v>
      </c>
      <c r="K3" s="95"/>
      <c r="L3" s="95"/>
      <c r="M3" s="95"/>
      <c r="N3" s="95"/>
      <c r="O3" s="95"/>
      <c r="P3" s="95"/>
      <c r="Q3" s="95"/>
      <c r="R3" s="95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3034</cp:lastModifiedBy>
  <cp:lastPrinted>2023-04-24T07:56:47Z</cp:lastPrinted>
  <dcterms:created xsi:type="dcterms:W3CDTF">2014-06-04T09:29:56Z</dcterms:created>
  <dcterms:modified xsi:type="dcterms:W3CDTF">2023-04-24T07:57:28Z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