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2\Desktop\Чернов В.И\Аукцион\Аукцион - бизнес\Аукцион\"/>
    </mc:Choice>
  </mc:AlternateContent>
  <bookViews>
    <workbookView xWindow="0" yWindow="90" windowWidth="28755" windowHeight="12585"/>
  </bookViews>
  <sheets>
    <sheet name="Расчет стоимости по Методике" sheetId="4" r:id="rId1"/>
  </sheets>
  <definedNames>
    <definedName name="д1">'Расчет стоимости по Методике'!$K$1:$K$2</definedName>
    <definedName name="_xlnm.Print_Area" localSheetId="0">'Расчет стоимости по Методике'!$A$1:$H$229</definedName>
  </definedNames>
  <calcPr calcId="152511" iterate="1"/>
</workbook>
</file>

<file path=xl/calcChain.xml><?xml version="1.0" encoding="utf-8"?>
<calcChain xmlns="http://schemas.openxmlformats.org/spreadsheetml/2006/main">
  <c r="G216" i="4" l="1"/>
  <c r="G215" i="4"/>
  <c r="G214" i="4"/>
  <c r="G213" i="4"/>
  <c r="G212" i="4"/>
  <c r="G211" i="4"/>
  <c r="G210" i="4"/>
  <c r="E221" i="4" s="1"/>
  <c r="G209" i="4"/>
  <c r="G208" i="4"/>
  <c r="G207" i="4"/>
  <c r="E219" i="4" s="1"/>
  <c r="G199" i="4"/>
  <c r="G168" i="4"/>
  <c r="G167" i="4"/>
  <c r="G166" i="4"/>
  <c r="G165" i="4"/>
  <c r="G164" i="4"/>
  <c r="G163" i="4"/>
  <c r="G162" i="4"/>
  <c r="E173" i="4" s="1"/>
  <c r="G161" i="4"/>
  <c r="G160" i="4"/>
  <c r="G159" i="4"/>
  <c r="E171" i="4" s="1"/>
  <c r="G151" i="4"/>
  <c r="G120" i="4"/>
  <c r="G119" i="4"/>
  <c r="G118" i="4"/>
  <c r="G117" i="4"/>
  <c r="G116" i="4"/>
  <c r="G115" i="4"/>
  <c r="G114" i="4"/>
  <c r="E125" i="4" s="1"/>
  <c r="G113" i="4"/>
  <c r="G112" i="4"/>
  <c r="G111" i="4"/>
  <c r="E123" i="4" s="1"/>
  <c r="G103" i="4"/>
  <c r="G72" i="4"/>
  <c r="G71" i="4"/>
  <c r="G70" i="4"/>
  <c r="G69" i="4"/>
  <c r="G68" i="4"/>
  <c r="G67" i="4"/>
  <c r="G66" i="4"/>
  <c r="E77" i="4" s="1"/>
  <c r="G65" i="4"/>
  <c r="G64" i="4"/>
  <c r="G63" i="4"/>
  <c r="E75" i="4" s="1"/>
  <c r="G55" i="4"/>
  <c r="G9" i="4"/>
  <c r="G20" i="4"/>
  <c r="E31" i="4" s="1"/>
  <c r="E76" i="4" l="1"/>
  <c r="E220" i="4"/>
  <c r="E174" i="4"/>
  <c r="E172" i="4"/>
  <c r="E124" i="4"/>
  <c r="E126" i="4"/>
  <c r="E222" i="4"/>
  <c r="E78" i="4"/>
  <c r="G26" i="4"/>
  <c r="G25" i="4"/>
  <c r="G22" i="4"/>
  <c r="G23" i="4"/>
  <c r="G24" i="4"/>
  <c r="G21" i="4"/>
  <c r="G19" i="4"/>
  <c r="G18" i="4"/>
  <c r="G17" i="4"/>
  <c r="E29" i="4" s="1"/>
  <c r="E223" i="4" l="1"/>
  <c r="D225" i="4" s="1"/>
  <c r="D226" i="4" s="1"/>
  <c r="E79" i="4"/>
  <c r="D81" i="4" s="1"/>
  <c r="D82" i="4" s="1"/>
  <c r="E175" i="4"/>
  <c r="D177" i="4" s="1"/>
  <c r="D178" i="4" s="1"/>
  <c r="E127" i="4"/>
  <c r="D129" i="4" s="1"/>
  <c r="D130" i="4" s="1"/>
  <c r="E32" i="4"/>
  <c r="E30" i="4"/>
  <c r="E33" i="4" l="1"/>
  <c r="D35" i="4" s="1"/>
  <c r="D36" i="4" s="1"/>
</calcChain>
</file>

<file path=xl/sharedStrings.xml><?xml version="1.0" encoding="utf-8"?>
<sst xmlns="http://schemas.openxmlformats.org/spreadsheetml/2006/main" count="247" uniqueCount="53">
  <si>
    <t>K1=</t>
  </si>
  <si>
    <t>К2=</t>
  </si>
  <si>
    <t>К3=</t>
  </si>
  <si>
    <t>K4=</t>
  </si>
  <si>
    <t>K=</t>
  </si>
  <si>
    <t>Исходные данные:</t>
  </si>
  <si>
    <t>Расчет коэффициентов</t>
  </si>
  <si>
    <t>Состав лесных насаждений</t>
  </si>
  <si>
    <t>за 1 куб.м., руб.</t>
  </si>
  <si>
    <t xml:space="preserve">Объем древесины, куб.м. </t>
  </si>
  <si>
    <t>Минимальная ставка платы, руб.</t>
  </si>
  <si>
    <t>возраст</t>
  </si>
  <si>
    <t>Площадь лесного участка, га.</t>
  </si>
  <si>
    <t>способ рубки</t>
  </si>
  <si>
    <t>Расчет коэффициента:</t>
  </si>
  <si>
    <t>Место расположения лесосеки</t>
  </si>
  <si>
    <t>стоимость 
за 1 куб.м., руб.</t>
  </si>
  <si>
    <t>Мероприятия</t>
  </si>
  <si>
    <t>Прочистка и обновление противопожарных минерализованных полос</t>
  </si>
  <si>
    <t>Устройство противопожарных минерализованных полос</t>
  </si>
  <si>
    <t>Затраты на 
единицу 
работ</t>
  </si>
  <si>
    <t>Затраты 
всего</t>
  </si>
  <si>
    <t>Объем работ 
по регламенту</t>
  </si>
  <si>
    <t>Начальная цена Лота составит, руб.:</t>
  </si>
  <si>
    <t>ЛОТ №1</t>
  </si>
  <si>
    <t>га</t>
  </si>
  <si>
    <t>км</t>
  </si>
  <si>
    <t>Содействие естественному восстановлению</t>
  </si>
  <si>
    <t>Очистка от захламленности</t>
  </si>
  <si>
    <t>Создание лесных культур</t>
  </si>
  <si>
    <t>Подготовка почвы под лесные культуры</t>
  </si>
  <si>
    <t>Агротехнический уход</t>
  </si>
  <si>
    <t>Дополнение лесных культур</t>
  </si>
  <si>
    <t xml:space="preserve">Проведение рубок ухода за молодняками 
(осветления, прочистки) </t>
  </si>
  <si>
    <t>Сплошная</t>
  </si>
  <si>
    <t>Выборочная</t>
  </si>
  <si>
    <t>Выполнение работ по отводу и таксации лесосеки</t>
  </si>
  <si>
    <t>Расчет начальной цены Лота на право заключения договора купли-продажи лесных насаждений 
с представителями малого и среднего предпринимательства</t>
  </si>
  <si>
    <t>ЛОТ №2</t>
  </si>
  <si>
    <t>ЛОТ №3</t>
  </si>
  <si>
    <t>ЛОТ №4</t>
  </si>
  <si>
    <t>ЛОТ №5</t>
  </si>
  <si>
    <t xml:space="preserve">Расчет начальной цены Лота на право заключения договора купли-продажи лесных насаждений 
с представителями малого и среднего предпринимательства
</t>
  </si>
  <si>
    <t>ГКУ "Лаишевское лесничество"</t>
  </si>
  <si>
    <t>Янтыковское участковое лесничество</t>
  </si>
  <si>
    <t>кв. 15, выд. 24, делянка 1</t>
  </si>
  <si>
    <t>ЗДН2КЛ2ЛП2Б1В</t>
  </si>
  <si>
    <t>кв. 15, выд. 24, делянка 3</t>
  </si>
  <si>
    <t>кв. 16, выд. 20, делянка 1</t>
  </si>
  <si>
    <t>кв. 16, выд. 20, делянка 2</t>
  </si>
  <si>
    <t>8Б1Д1ЛП</t>
  </si>
  <si>
    <t>кв. 5, выд. 2,11, делянка 1</t>
  </si>
  <si>
    <t>6ОС2Б1ЛП1КЛ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</si>
</sst>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sz val="18"/>
      <color theme="0" tint="-0.499984740745262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b/>
      <sz val="12"/>
      <color theme="1" tint="0.499984740745262"/>
      <name val="Arial"/>
      <family val="2"/>
      <charset val="204"/>
    </font>
    <font>
      <sz val="17"/>
      <color theme="1"/>
      <name val="Arial"/>
      <family val="2"/>
      <charset val="204"/>
    </font>
    <font>
      <sz val="18"/>
      <color rgb="FFC00000"/>
      <name val="Times New Roman"/>
      <family val="1"/>
      <charset val="204"/>
    </font>
    <font>
      <sz val="17"/>
      <color rgb="FFC00000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b/>
      <sz val="4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3" borderId="8" xfId="0" applyFont="1" applyFill="1" applyBorder="1" applyAlignment="1">
      <alignment horizontal="right" vertical="center"/>
    </xf>
    <xf numFmtId="0" fontId="13" fillId="3" borderId="2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2" fontId="2" fillId="3" borderId="0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horizontal="right"/>
    </xf>
    <xf numFmtId="0" fontId="1" fillId="3" borderId="0" xfId="0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center" vertical="top" wrapText="1"/>
    </xf>
    <xf numFmtId="4" fontId="3" fillId="3" borderId="5" xfId="0" applyNumberFormat="1" applyFont="1" applyFill="1" applyBorder="1" applyAlignment="1">
      <alignment horizontal="center" vertical="top" wrapText="1"/>
    </xf>
    <xf numFmtId="4" fontId="3" fillId="3" borderId="7" xfId="0" applyNumberFormat="1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4" fontId="3" fillId="3" borderId="22" xfId="0" applyNumberFormat="1" applyFont="1" applyFill="1" applyBorder="1" applyAlignment="1">
      <alignment horizontal="center" vertical="top" wrapText="1"/>
    </xf>
    <xf numFmtId="2" fontId="5" fillId="3" borderId="0" xfId="0" applyNumberFormat="1" applyFont="1" applyFill="1" applyAlignment="1">
      <alignment vertical="center"/>
    </xf>
    <xf numFmtId="2" fontId="15" fillId="3" borderId="21" xfId="0" applyNumberFormat="1" applyFont="1" applyFill="1" applyBorder="1" applyAlignment="1">
      <alignment horizontal="center" vertical="top" wrapText="1"/>
    </xf>
    <xf numFmtId="2" fontId="15" fillId="3" borderId="14" xfId="0" applyNumberFormat="1" applyFont="1" applyFill="1" applyBorder="1" applyAlignment="1">
      <alignment horizontal="center" vertical="top" wrapText="1"/>
    </xf>
    <xf numFmtId="2" fontId="15" fillId="3" borderId="27" xfId="0" applyNumberFormat="1" applyFont="1" applyFill="1" applyBorder="1" applyAlignment="1">
      <alignment horizontal="center" vertical="top" wrapText="1"/>
    </xf>
    <xf numFmtId="2" fontId="15" fillId="3" borderId="25" xfId="0" applyNumberFormat="1" applyFont="1" applyFill="1" applyBorder="1" applyAlignment="1">
      <alignment horizontal="center" vertical="top" wrapText="1"/>
    </xf>
    <xf numFmtId="2" fontId="15" fillId="3" borderId="15" xfId="0" applyNumberFormat="1" applyFont="1" applyFill="1" applyBorder="1" applyAlignment="1">
      <alignment horizontal="center" vertical="top" wrapText="1"/>
    </xf>
    <xf numFmtId="2" fontId="15" fillId="3" borderId="16" xfId="0" applyNumberFormat="1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vertical="top"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vertical="top" wrapText="1"/>
    </xf>
    <xf numFmtId="0" fontId="15" fillId="2" borderId="5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vertical="top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22" xfId="0" applyFont="1" applyFill="1" applyBorder="1" applyAlignment="1">
      <alignment vertical="top" wrapText="1"/>
    </xf>
    <xf numFmtId="0" fontId="15" fillId="2" borderId="22" xfId="0" applyFont="1" applyFill="1" applyBorder="1" applyAlignment="1">
      <alignment horizontal="center" vertical="top" wrapText="1"/>
    </xf>
    <xf numFmtId="0" fontId="15" fillId="2" borderId="19" xfId="0" applyFont="1" applyFill="1" applyBorder="1" applyAlignment="1">
      <alignment vertical="top" wrapText="1"/>
    </xf>
    <xf numFmtId="0" fontId="15" fillId="2" borderId="19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vertical="top" wrapText="1"/>
    </xf>
    <xf numFmtId="4" fontId="16" fillId="2" borderId="1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right" vertical="center"/>
    </xf>
    <xf numFmtId="2" fontId="5" fillId="3" borderId="20" xfId="0" applyNumberFormat="1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right" vertical="center"/>
    </xf>
    <xf numFmtId="4" fontId="16" fillId="2" borderId="19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top" wrapText="1"/>
    </xf>
    <xf numFmtId="164" fontId="4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left" vertical="top" wrapText="1"/>
    </xf>
    <xf numFmtId="2" fontId="4" fillId="3" borderId="0" xfId="0" applyNumberFormat="1" applyFont="1" applyFill="1" applyAlignment="1">
      <alignment horizontal="center" vertical="center"/>
    </xf>
    <xf numFmtId="4" fontId="2" fillId="3" borderId="11" xfId="0" applyNumberFormat="1" applyFont="1" applyFill="1" applyBorder="1" applyAlignment="1"/>
    <xf numFmtId="0" fontId="6" fillId="3" borderId="0" xfId="0" applyFont="1" applyFill="1" applyBorder="1" applyAlignment="1">
      <alignment horizontal="right" vertical="center"/>
    </xf>
    <xf numFmtId="4" fontId="8" fillId="3" borderId="0" xfId="0" applyNumberFormat="1" applyFont="1" applyFill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center" vertical="center" textRotation="90" wrapText="1"/>
    </xf>
    <xf numFmtId="0" fontId="14" fillId="3" borderId="4" xfId="0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14" fillId="3" borderId="26" xfId="0" applyFont="1" applyFill="1" applyBorder="1" applyAlignment="1">
      <alignment horizontal="left" vertical="top" wrapText="1"/>
    </xf>
    <xf numFmtId="0" fontId="14" fillId="3" borderId="22" xfId="0" applyFont="1" applyFill="1" applyBorder="1" applyAlignment="1">
      <alignment horizontal="left" vertical="top" wrapText="1"/>
    </xf>
    <xf numFmtId="0" fontId="14" fillId="3" borderId="10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" fontId="11" fillId="3" borderId="29" xfId="0" applyNumberFormat="1" applyFont="1" applyFill="1" applyBorder="1" applyAlignment="1">
      <alignment horizontal="center" vertical="center" wrapText="1"/>
    </xf>
    <xf numFmtId="4" fontId="11" fillId="3" borderId="17" xfId="0" applyNumberFormat="1" applyFont="1" applyFill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center" vertical="center" wrapText="1"/>
    </xf>
    <xf numFmtId="4" fontId="11" fillId="3" borderId="18" xfId="0" applyNumberFormat="1" applyFont="1" applyFill="1" applyBorder="1" applyAlignment="1">
      <alignment horizontal="center" vertical="center" wrapText="1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19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6"/>
  <sheetViews>
    <sheetView tabSelected="1" view="pageLayout" topLeftCell="A208" zoomScaleNormal="90" zoomScaleSheetLayoutView="85" workbookViewId="0">
      <selection activeCell="L208" sqref="L208"/>
    </sheetView>
  </sheetViews>
  <sheetFormatPr defaultRowHeight="23.25" x14ac:dyDescent="0.25"/>
  <cols>
    <col min="1" max="1" width="1.28515625" style="7" customWidth="1"/>
    <col min="2" max="2" width="37.28515625" style="7" customWidth="1"/>
    <col min="3" max="3" width="46.140625" style="7" customWidth="1"/>
    <col min="4" max="4" width="23.28515625" style="7" customWidth="1"/>
    <col min="5" max="5" width="14.5703125" style="7" customWidth="1"/>
    <col min="6" max="6" width="4.85546875" style="7" customWidth="1"/>
    <col min="7" max="7" width="23.28515625" style="5" customWidth="1"/>
    <col min="8" max="8" width="1" style="5" customWidth="1"/>
    <col min="9" max="10" width="23.5703125" style="7" customWidth="1"/>
    <col min="11" max="11" width="23.5703125" style="7" hidden="1" customWidth="1"/>
    <col min="12" max="12" width="23.5703125" style="7" customWidth="1"/>
    <col min="13" max="13" width="11.140625" style="7" bestFit="1" customWidth="1"/>
    <col min="14" max="16384" width="9.140625" style="7"/>
  </cols>
  <sheetData>
    <row r="1" spans="2:11" s="22" customFormat="1" ht="54.75" customHeight="1" x14ac:dyDescent="0.8">
      <c r="B1" s="96" t="s">
        <v>24</v>
      </c>
      <c r="C1" s="96"/>
      <c r="D1" s="96"/>
      <c r="E1" s="96"/>
      <c r="F1" s="96"/>
      <c r="G1" s="96"/>
      <c r="H1" s="96"/>
      <c r="K1" s="22" t="s">
        <v>34</v>
      </c>
    </row>
    <row r="2" spans="2:11" ht="46.5" customHeight="1" x14ac:dyDescent="0.25">
      <c r="B2" s="97" t="s">
        <v>42</v>
      </c>
      <c r="C2" s="97"/>
      <c r="D2" s="97"/>
      <c r="E2" s="97"/>
      <c r="F2" s="97"/>
      <c r="G2" s="97"/>
      <c r="K2" s="7" t="s">
        <v>35</v>
      </c>
    </row>
    <row r="3" spans="2:11" x14ac:dyDescent="0.25">
      <c r="C3" s="57"/>
      <c r="G3" s="7"/>
    </row>
    <row r="4" spans="2:11" ht="25.5" x14ac:dyDescent="0.25">
      <c r="C4" s="14" t="s">
        <v>5</v>
      </c>
      <c r="D4" s="6"/>
    </row>
    <row r="5" spans="2:11" s="10" customFormat="1" ht="20.25" x14ac:dyDescent="0.25">
      <c r="C5" s="86" t="s">
        <v>15</v>
      </c>
      <c r="D5" s="89" t="s">
        <v>43</v>
      </c>
      <c r="E5" s="89"/>
      <c r="F5" s="89"/>
      <c r="G5" s="89"/>
      <c r="H5" s="58"/>
    </row>
    <row r="6" spans="2:11" s="10" customFormat="1" ht="20.25" x14ac:dyDescent="0.25">
      <c r="C6" s="87"/>
      <c r="D6" s="89" t="s">
        <v>44</v>
      </c>
      <c r="E6" s="89"/>
      <c r="F6" s="89"/>
      <c r="G6" s="89"/>
      <c r="H6" s="58"/>
    </row>
    <row r="7" spans="2:11" s="10" customFormat="1" ht="20.25" x14ac:dyDescent="0.25">
      <c r="C7" s="88"/>
      <c r="D7" s="89" t="s">
        <v>45</v>
      </c>
      <c r="E7" s="89"/>
      <c r="F7" s="89"/>
      <c r="G7" s="89"/>
      <c r="H7" s="58"/>
    </row>
    <row r="8" spans="2:11" ht="28.5" customHeight="1" x14ac:dyDescent="0.25">
      <c r="C8" s="48" t="s">
        <v>12</v>
      </c>
      <c r="D8" s="49">
        <v>2.1</v>
      </c>
      <c r="E8" s="50"/>
      <c r="F8" s="10"/>
    </row>
    <row r="9" spans="2:11" ht="28.5" customHeight="1" x14ac:dyDescent="0.25">
      <c r="C9" s="1" t="s">
        <v>9</v>
      </c>
      <c r="D9" s="44">
        <v>419</v>
      </c>
      <c r="E9" s="90" t="s">
        <v>16</v>
      </c>
      <c r="F9" s="91"/>
      <c r="G9" s="94">
        <f>D10/D9</f>
        <v>82.34243436754177</v>
      </c>
    </row>
    <row r="10" spans="2:11" ht="28.5" customHeight="1" x14ac:dyDescent="0.25">
      <c r="C10" s="1" t="s">
        <v>10</v>
      </c>
      <c r="D10" s="44">
        <v>34501.480000000003</v>
      </c>
      <c r="E10" s="92"/>
      <c r="F10" s="93"/>
      <c r="G10" s="95"/>
    </row>
    <row r="11" spans="2:11" x14ac:dyDescent="0.25">
      <c r="C11" s="54"/>
      <c r="D11" s="55"/>
      <c r="E11" s="56"/>
    </row>
    <row r="12" spans="2:11" x14ac:dyDescent="0.3">
      <c r="C12" s="53" t="s">
        <v>7</v>
      </c>
      <c r="D12" s="51" t="s">
        <v>46</v>
      </c>
      <c r="E12" s="59"/>
    </row>
    <row r="13" spans="2:11" x14ac:dyDescent="0.3">
      <c r="C13" s="53" t="s">
        <v>11</v>
      </c>
      <c r="D13" s="51">
        <v>80</v>
      </c>
      <c r="E13" s="59"/>
    </row>
    <row r="14" spans="2:11" x14ac:dyDescent="0.3">
      <c r="C14" s="53" t="s">
        <v>13</v>
      </c>
      <c r="D14" s="52" t="s">
        <v>34</v>
      </c>
      <c r="E14" s="59"/>
    </row>
    <row r="15" spans="2:11" ht="24" thickBot="1" x14ac:dyDescent="0.3">
      <c r="C15" s="60"/>
      <c r="D15" s="60"/>
    </row>
    <row r="16" spans="2:11" ht="48" thickBot="1" x14ac:dyDescent="0.3">
      <c r="B16" s="71" t="s">
        <v>17</v>
      </c>
      <c r="C16" s="72"/>
      <c r="D16" s="23" t="s">
        <v>20</v>
      </c>
      <c r="E16" s="73" t="s">
        <v>22</v>
      </c>
      <c r="F16" s="74"/>
      <c r="G16" s="2" t="s">
        <v>21</v>
      </c>
    </row>
    <row r="17" spans="2:11" s="61" customFormat="1" ht="24" thickBot="1" x14ac:dyDescent="0.3">
      <c r="B17" s="75" t="s">
        <v>36</v>
      </c>
      <c r="C17" s="76"/>
      <c r="D17" s="32">
        <v>145.27000000000001</v>
      </c>
      <c r="E17" s="33">
        <v>2.1</v>
      </c>
      <c r="F17" s="18" t="s">
        <v>25</v>
      </c>
      <c r="G17" s="26">
        <f t="shared" ref="G17:G22" si="0">D17*E17</f>
        <v>305.06700000000001</v>
      </c>
      <c r="H17" s="77"/>
    </row>
    <row r="18" spans="2:11" s="62" customFormat="1" ht="46.5" customHeight="1" x14ac:dyDescent="0.25">
      <c r="B18" s="78" t="s">
        <v>18</v>
      </c>
      <c r="C18" s="79"/>
      <c r="D18" s="34">
        <v>70.41</v>
      </c>
      <c r="E18" s="35">
        <v>0.6</v>
      </c>
      <c r="F18" s="19" t="s">
        <v>26</v>
      </c>
      <c r="G18" s="27">
        <f t="shared" si="0"/>
        <v>42.245999999999995</v>
      </c>
      <c r="H18" s="77"/>
    </row>
    <row r="19" spans="2:11" s="62" customFormat="1" ht="24" thickBot="1" x14ac:dyDescent="0.3">
      <c r="B19" s="80" t="s">
        <v>19</v>
      </c>
      <c r="C19" s="81"/>
      <c r="D19" s="36">
        <v>222.31</v>
      </c>
      <c r="E19" s="37">
        <v>0.6</v>
      </c>
      <c r="F19" s="20" t="s">
        <v>26</v>
      </c>
      <c r="G19" s="28">
        <f t="shared" si="0"/>
        <v>133.386</v>
      </c>
      <c r="H19" s="77"/>
    </row>
    <row r="20" spans="2:11" s="62" customFormat="1" ht="24" thickBot="1" x14ac:dyDescent="0.3">
      <c r="B20" s="82" t="s">
        <v>28</v>
      </c>
      <c r="C20" s="83"/>
      <c r="D20" s="38"/>
      <c r="E20" s="39"/>
      <c r="F20" s="24" t="s">
        <v>25</v>
      </c>
      <c r="G20" s="29">
        <f t="shared" si="0"/>
        <v>0</v>
      </c>
      <c r="H20" s="77"/>
    </row>
    <row r="21" spans="2:11" s="62" customFormat="1" ht="48" customHeight="1" x14ac:dyDescent="0.25">
      <c r="B21" s="78" t="s">
        <v>33</v>
      </c>
      <c r="C21" s="79"/>
      <c r="D21" s="34">
        <v>665.33</v>
      </c>
      <c r="E21" s="35">
        <v>4.2</v>
      </c>
      <c r="F21" s="19" t="s">
        <v>25</v>
      </c>
      <c r="G21" s="27">
        <f t="shared" si="0"/>
        <v>2794.3860000000004</v>
      </c>
      <c r="H21" s="77"/>
    </row>
    <row r="22" spans="2:11" s="62" customFormat="1" x14ac:dyDescent="0.25">
      <c r="B22" s="84" t="s">
        <v>27</v>
      </c>
      <c r="C22" s="85"/>
      <c r="D22" s="40"/>
      <c r="E22" s="41"/>
      <c r="F22" s="21" t="s">
        <v>25</v>
      </c>
      <c r="G22" s="30">
        <f t="shared" si="0"/>
        <v>0</v>
      </c>
      <c r="H22" s="77"/>
    </row>
    <row r="23" spans="2:11" s="62" customFormat="1" x14ac:dyDescent="0.25">
      <c r="B23" s="84" t="s">
        <v>29</v>
      </c>
      <c r="C23" s="85"/>
      <c r="D23" s="42">
        <v>2425.1</v>
      </c>
      <c r="E23" s="43">
        <v>2.1</v>
      </c>
      <c r="F23" s="21" t="s">
        <v>25</v>
      </c>
      <c r="G23" s="30">
        <f t="shared" ref="G23:G24" si="1">D23*E23</f>
        <v>5092.71</v>
      </c>
      <c r="H23" s="77"/>
    </row>
    <row r="24" spans="2:11" s="62" customFormat="1" x14ac:dyDescent="0.25">
      <c r="B24" s="84" t="s">
        <v>30</v>
      </c>
      <c r="C24" s="85"/>
      <c r="D24" s="42">
        <v>1718.79</v>
      </c>
      <c r="E24" s="43">
        <v>2.1</v>
      </c>
      <c r="F24" s="21" t="s">
        <v>25</v>
      </c>
      <c r="G24" s="30">
        <f t="shared" si="1"/>
        <v>3609.4590000000003</v>
      </c>
      <c r="H24" s="77"/>
    </row>
    <row r="25" spans="2:11" s="62" customFormat="1" x14ac:dyDescent="0.25">
      <c r="B25" s="84" t="s">
        <v>32</v>
      </c>
      <c r="C25" s="85"/>
      <c r="D25" s="42">
        <v>473.91</v>
      </c>
      <c r="E25" s="43">
        <v>4.2</v>
      </c>
      <c r="F25" s="21" t="s">
        <v>25</v>
      </c>
      <c r="G25" s="30">
        <f>D25*E25</f>
        <v>1990.4220000000003</v>
      </c>
      <c r="H25" s="77"/>
    </row>
    <row r="26" spans="2:11" s="62" customFormat="1" ht="24" thickBot="1" x14ac:dyDescent="0.3">
      <c r="B26" s="80" t="s">
        <v>31</v>
      </c>
      <c r="C26" s="81"/>
      <c r="D26" s="36">
        <v>320.5</v>
      </c>
      <c r="E26" s="37">
        <v>8.4</v>
      </c>
      <c r="F26" s="20" t="s">
        <v>25</v>
      </c>
      <c r="G26" s="31">
        <f>D26*E26</f>
        <v>2692.2000000000003</v>
      </c>
      <c r="H26" s="77"/>
    </row>
    <row r="27" spans="2:11" ht="11.25" customHeight="1" x14ac:dyDescent="0.25">
      <c r="C27" s="3"/>
      <c r="D27" s="3"/>
      <c r="E27" s="4"/>
      <c r="F27" s="4"/>
      <c r="H27" s="63"/>
      <c r="I27" s="64"/>
      <c r="J27" s="65"/>
      <c r="K27" s="65"/>
    </row>
    <row r="28" spans="2:11" ht="25.5" x14ac:dyDescent="0.25">
      <c r="C28" s="14" t="s">
        <v>14</v>
      </c>
      <c r="D28" s="6"/>
    </row>
    <row r="29" spans="2:11" ht="18.75" x14ac:dyDescent="0.25">
      <c r="C29" s="68" t="s">
        <v>6</v>
      </c>
      <c r="D29" s="8" t="s">
        <v>0</v>
      </c>
      <c r="E29" s="9">
        <f>ROUND((G17+D10)/D10,2)</f>
        <v>1.01</v>
      </c>
      <c r="F29" s="9"/>
      <c r="G29" s="10"/>
      <c r="H29" s="7"/>
    </row>
    <row r="30" spans="2:11" x14ac:dyDescent="0.25">
      <c r="C30" s="68"/>
      <c r="D30" s="8" t="s">
        <v>1</v>
      </c>
      <c r="E30" s="9">
        <f>ROUND((((G18+G19)^2)*0.01+D10)/D10,2)</f>
        <v>1.01</v>
      </c>
      <c r="F30" s="9"/>
      <c r="G30" s="11"/>
      <c r="H30" s="66"/>
    </row>
    <row r="31" spans="2:11" x14ac:dyDescent="0.25">
      <c r="C31" s="68"/>
      <c r="D31" s="8" t="s">
        <v>2</v>
      </c>
      <c r="E31" s="9">
        <f>ROUND((G20+D10)/D10,2)</f>
        <v>1</v>
      </c>
      <c r="F31" s="12"/>
      <c r="G31" s="11"/>
    </row>
    <row r="32" spans="2:11" x14ac:dyDescent="0.25">
      <c r="C32" s="68"/>
      <c r="D32" s="13" t="s">
        <v>3</v>
      </c>
      <c r="E32" s="45">
        <f>ROUND((SUM(G21:G26)+D10)/D10,2)</f>
        <v>1.47</v>
      </c>
      <c r="F32" s="10"/>
      <c r="G32" s="11"/>
    </row>
    <row r="33" spans="2:8" ht="25.5" x14ac:dyDescent="0.25">
      <c r="D33" s="46" t="s">
        <v>4</v>
      </c>
      <c r="E33" s="47">
        <f>SUM(E29:E32)-IF(D14="сплошная",3,2)</f>
        <v>1.4900000000000002</v>
      </c>
      <c r="F33" s="25"/>
    </row>
    <row r="34" spans="2:8" ht="14.25" customHeight="1" x14ac:dyDescent="0.25">
      <c r="E34" s="15"/>
    </row>
    <row r="35" spans="2:8" s="22" customFormat="1" ht="26.25" customHeight="1" x14ac:dyDescent="0.35">
      <c r="C35" s="16" t="s">
        <v>23</v>
      </c>
      <c r="D35" s="69">
        <f>E33*D10</f>
        <v>51407.205200000011</v>
      </c>
      <c r="E35" s="69"/>
      <c r="F35" s="7"/>
      <c r="G35" s="5"/>
      <c r="H35" s="5"/>
    </row>
    <row r="36" spans="2:8" ht="18.75" x14ac:dyDescent="0.3">
      <c r="C36" s="17" t="s">
        <v>8</v>
      </c>
      <c r="D36" s="70">
        <f>D35/D9</f>
        <v>122.69022720763726</v>
      </c>
      <c r="E36" s="70"/>
      <c r="G36" s="7"/>
      <c r="H36" s="67"/>
    </row>
    <row r="47" spans="2:8" ht="60.75" x14ac:dyDescent="0.8">
      <c r="B47" s="96" t="s">
        <v>38</v>
      </c>
      <c r="C47" s="96"/>
      <c r="D47" s="96"/>
      <c r="E47" s="96"/>
      <c r="F47" s="96"/>
      <c r="G47" s="96"/>
      <c r="H47" s="96"/>
    </row>
    <row r="48" spans="2:8" ht="46.5" customHeight="1" x14ac:dyDescent="0.25">
      <c r="B48" s="97" t="s">
        <v>37</v>
      </c>
      <c r="C48" s="97"/>
      <c r="D48" s="97"/>
      <c r="E48" s="97"/>
      <c r="F48" s="97"/>
      <c r="G48" s="97"/>
    </row>
    <row r="49" spans="2:8" x14ac:dyDescent="0.25">
      <c r="C49" s="57"/>
      <c r="G49" s="7"/>
    </row>
    <row r="50" spans="2:8" ht="25.5" x14ac:dyDescent="0.25">
      <c r="C50" s="14" t="s">
        <v>5</v>
      </c>
      <c r="D50" s="6"/>
    </row>
    <row r="51" spans="2:8" ht="20.25" customHeight="1" x14ac:dyDescent="0.25">
      <c r="B51" s="10"/>
      <c r="C51" s="86" t="s">
        <v>15</v>
      </c>
      <c r="D51" s="89" t="s">
        <v>43</v>
      </c>
      <c r="E51" s="89"/>
      <c r="F51" s="89"/>
      <c r="G51" s="89"/>
      <c r="H51" s="58"/>
    </row>
    <row r="52" spans="2:8" ht="20.25" x14ac:dyDescent="0.25">
      <c r="B52" s="10"/>
      <c r="C52" s="87"/>
      <c r="D52" s="89" t="s">
        <v>44</v>
      </c>
      <c r="E52" s="89"/>
      <c r="F52" s="89"/>
      <c r="G52" s="89"/>
      <c r="H52" s="58"/>
    </row>
    <row r="53" spans="2:8" ht="20.25" x14ac:dyDescent="0.25">
      <c r="B53" s="10"/>
      <c r="C53" s="88"/>
      <c r="D53" s="89" t="s">
        <v>47</v>
      </c>
      <c r="E53" s="89"/>
      <c r="F53" s="89"/>
      <c r="G53" s="89"/>
      <c r="H53" s="58"/>
    </row>
    <row r="54" spans="2:8" x14ac:dyDescent="0.25">
      <c r="C54" s="48" t="s">
        <v>12</v>
      </c>
      <c r="D54" s="49">
        <v>2.9</v>
      </c>
      <c r="E54" s="50"/>
      <c r="F54" s="10"/>
    </row>
    <row r="55" spans="2:8" x14ac:dyDescent="0.25">
      <c r="C55" s="1" t="s">
        <v>9</v>
      </c>
      <c r="D55" s="44">
        <v>459</v>
      </c>
      <c r="E55" s="90" t="s">
        <v>16</v>
      </c>
      <c r="F55" s="91"/>
      <c r="G55" s="94">
        <f>D56/D55</f>
        <v>82.331394335511987</v>
      </c>
    </row>
    <row r="56" spans="2:8" x14ac:dyDescent="0.25">
      <c r="C56" s="1" t="s">
        <v>10</v>
      </c>
      <c r="D56" s="44">
        <v>37790.11</v>
      </c>
      <c r="E56" s="92"/>
      <c r="F56" s="93"/>
      <c r="G56" s="95"/>
    </row>
    <row r="57" spans="2:8" x14ac:dyDescent="0.25">
      <c r="C57" s="54"/>
      <c r="D57" s="55"/>
      <c r="E57" s="56"/>
    </row>
    <row r="58" spans="2:8" x14ac:dyDescent="0.3">
      <c r="C58" s="53" t="s">
        <v>7</v>
      </c>
      <c r="D58" s="51" t="s">
        <v>46</v>
      </c>
      <c r="E58" s="59"/>
    </row>
    <row r="59" spans="2:8" x14ac:dyDescent="0.3">
      <c r="C59" s="53" t="s">
        <v>11</v>
      </c>
      <c r="D59" s="51">
        <v>80</v>
      </c>
      <c r="E59" s="59"/>
    </row>
    <row r="60" spans="2:8" x14ac:dyDescent="0.3">
      <c r="C60" s="53" t="s">
        <v>13</v>
      </c>
      <c r="D60" s="52" t="s">
        <v>34</v>
      </c>
      <c r="E60" s="59"/>
    </row>
    <row r="61" spans="2:8" ht="24" thickBot="1" x14ac:dyDescent="0.3">
      <c r="C61" s="60"/>
      <c r="D61" s="60"/>
    </row>
    <row r="62" spans="2:8" ht="48" thickBot="1" x14ac:dyDescent="0.3">
      <c r="B62" s="71" t="s">
        <v>17</v>
      </c>
      <c r="C62" s="72"/>
      <c r="D62" s="23" t="s">
        <v>20</v>
      </c>
      <c r="E62" s="73" t="s">
        <v>22</v>
      </c>
      <c r="F62" s="74"/>
      <c r="G62" s="2" t="s">
        <v>21</v>
      </c>
    </row>
    <row r="63" spans="2:8" ht="24" thickBot="1" x14ac:dyDescent="0.3">
      <c r="B63" s="75" t="s">
        <v>36</v>
      </c>
      <c r="C63" s="76"/>
      <c r="D63" s="32">
        <v>145.27000000000001</v>
      </c>
      <c r="E63" s="33">
        <v>2.9</v>
      </c>
      <c r="F63" s="18" t="s">
        <v>25</v>
      </c>
      <c r="G63" s="26">
        <f t="shared" ref="G63:G68" si="2">D63*E63</f>
        <v>421.28300000000002</v>
      </c>
      <c r="H63" s="77"/>
    </row>
    <row r="64" spans="2:8" x14ac:dyDescent="0.25">
      <c r="B64" s="78" t="s">
        <v>18</v>
      </c>
      <c r="C64" s="79"/>
      <c r="D64" s="34">
        <v>70.41</v>
      </c>
      <c r="E64" s="35">
        <v>0.7</v>
      </c>
      <c r="F64" s="19" t="s">
        <v>26</v>
      </c>
      <c r="G64" s="27">
        <f t="shared" si="2"/>
        <v>49.286999999999992</v>
      </c>
      <c r="H64" s="77"/>
    </row>
    <row r="65" spans="2:8" ht="24" thickBot="1" x14ac:dyDescent="0.3">
      <c r="B65" s="80" t="s">
        <v>19</v>
      </c>
      <c r="C65" s="81"/>
      <c r="D65" s="36">
        <v>222.31</v>
      </c>
      <c r="E65" s="37">
        <v>0.7</v>
      </c>
      <c r="F65" s="20" t="s">
        <v>26</v>
      </c>
      <c r="G65" s="28">
        <f t="shared" si="2"/>
        <v>155.61699999999999</v>
      </c>
      <c r="H65" s="77"/>
    </row>
    <row r="66" spans="2:8" ht="24" thickBot="1" x14ac:dyDescent="0.3">
      <c r="B66" s="82" t="s">
        <v>28</v>
      </c>
      <c r="C66" s="83"/>
      <c r="D66" s="38"/>
      <c r="E66" s="39"/>
      <c r="F66" s="24" t="s">
        <v>25</v>
      </c>
      <c r="G66" s="29">
        <f t="shared" si="2"/>
        <v>0</v>
      </c>
      <c r="H66" s="77"/>
    </row>
    <row r="67" spans="2:8" x14ac:dyDescent="0.25">
      <c r="B67" s="78" t="s">
        <v>33</v>
      </c>
      <c r="C67" s="79"/>
      <c r="D67" s="34">
        <v>665.33</v>
      </c>
      <c r="E67" s="35">
        <v>5.8</v>
      </c>
      <c r="F67" s="19" t="s">
        <v>25</v>
      </c>
      <c r="G67" s="27">
        <f t="shared" si="2"/>
        <v>3858.9140000000002</v>
      </c>
      <c r="H67" s="77"/>
    </row>
    <row r="68" spans="2:8" x14ac:dyDescent="0.25">
      <c r="B68" s="84" t="s">
        <v>27</v>
      </c>
      <c r="C68" s="85"/>
      <c r="D68" s="40"/>
      <c r="E68" s="41"/>
      <c r="F68" s="21" t="s">
        <v>25</v>
      </c>
      <c r="G68" s="30">
        <f t="shared" si="2"/>
        <v>0</v>
      </c>
      <c r="H68" s="77"/>
    </row>
    <row r="69" spans="2:8" x14ac:dyDescent="0.25">
      <c r="B69" s="84" t="s">
        <v>29</v>
      </c>
      <c r="C69" s="85"/>
      <c r="D69" s="42">
        <v>2425.1</v>
      </c>
      <c r="E69" s="43">
        <v>2.9</v>
      </c>
      <c r="F69" s="21" t="s">
        <v>25</v>
      </c>
      <c r="G69" s="30">
        <f t="shared" ref="G69:G70" si="3">D69*E69</f>
        <v>7032.79</v>
      </c>
      <c r="H69" s="77"/>
    </row>
    <row r="70" spans="2:8" x14ac:dyDescent="0.25">
      <c r="B70" s="84" t="s">
        <v>30</v>
      </c>
      <c r="C70" s="85"/>
      <c r="D70" s="42">
        <v>1718.79</v>
      </c>
      <c r="E70" s="43">
        <v>2.9</v>
      </c>
      <c r="F70" s="21" t="s">
        <v>25</v>
      </c>
      <c r="G70" s="30">
        <f t="shared" si="3"/>
        <v>4984.491</v>
      </c>
      <c r="H70" s="77"/>
    </row>
    <row r="71" spans="2:8" x14ac:dyDescent="0.25">
      <c r="B71" s="84" t="s">
        <v>32</v>
      </c>
      <c r="C71" s="85"/>
      <c r="D71" s="42">
        <v>473.91</v>
      </c>
      <c r="E71" s="43">
        <v>5.8</v>
      </c>
      <c r="F71" s="21" t="s">
        <v>25</v>
      </c>
      <c r="G71" s="30">
        <f>D71*E71</f>
        <v>2748.6779999999999</v>
      </c>
      <c r="H71" s="77"/>
    </row>
    <row r="72" spans="2:8" ht="24" thickBot="1" x14ac:dyDescent="0.3">
      <c r="B72" s="80" t="s">
        <v>31</v>
      </c>
      <c r="C72" s="81"/>
      <c r="D72" s="36">
        <v>320.5</v>
      </c>
      <c r="E72" s="37">
        <v>11.6</v>
      </c>
      <c r="F72" s="20" t="s">
        <v>25</v>
      </c>
      <c r="G72" s="31">
        <f>D72*E72</f>
        <v>3717.7999999999997</v>
      </c>
      <c r="H72" s="77"/>
    </row>
    <row r="73" spans="2:8" x14ac:dyDescent="0.25">
      <c r="C73" s="3"/>
      <c r="D73" s="3"/>
      <c r="E73" s="4"/>
      <c r="F73" s="4"/>
      <c r="H73" s="63"/>
    </row>
    <row r="74" spans="2:8" ht="25.5" x14ac:dyDescent="0.25">
      <c r="C74" s="14" t="s">
        <v>14</v>
      </c>
      <c r="D74" s="6"/>
    </row>
    <row r="75" spans="2:8" ht="18.75" x14ac:dyDescent="0.25">
      <c r="C75" s="68" t="s">
        <v>6</v>
      </c>
      <c r="D75" s="8" t="s">
        <v>0</v>
      </c>
      <c r="E75" s="9">
        <f>ROUND((G63+D56)/D56,2)</f>
        <v>1.01</v>
      </c>
      <c r="F75" s="9"/>
      <c r="G75" s="10"/>
      <c r="H75" s="7"/>
    </row>
    <row r="76" spans="2:8" x14ac:dyDescent="0.25">
      <c r="C76" s="68"/>
      <c r="D76" s="8" t="s">
        <v>1</v>
      </c>
      <c r="E76" s="9">
        <f>ROUND((((G64+G65)^2)*0.01+D56)/D56,2)</f>
        <v>1.01</v>
      </c>
      <c r="F76" s="9"/>
      <c r="G76" s="11"/>
      <c r="H76" s="66"/>
    </row>
    <row r="77" spans="2:8" x14ac:dyDescent="0.25">
      <c r="C77" s="68"/>
      <c r="D77" s="8" t="s">
        <v>2</v>
      </c>
      <c r="E77" s="9">
        <f>ROUND((G66+D56)/D56,2)</f>
        <v>1</v>
      </c>
      <c r="F77" s="12"/>
      <c r="G77" s="11"/>
    </row>
    <row r="78" spans="2:8" x14ac:dyDescent="0.25">
      <c r="C78" s="68"/>
      <c r="D78" s="13" t="s">
        <v>3</v>
      </c>
      <c r="E78" s="45">
        <f>ROUND((SUM(G67:G72)+D56)/D56,2)</f>
        <v>1.59</v>
      </c>
      <c r="F78" s="10"/>
      <c r="G78" s="11"/>
    </row>
    <row r="79" spans="2:8" ht="25.5" x14ac:dyDescent="0.25">
      <c r="D79" s="46" t="s">
        <v>4</v>
      </c>
      <c r="E79" s="47">
        <f>SUM(E75:E78)-IF(D60="сплошная",3,2)</f>
        <v>1.6100000000000003</v>
      </c>
      <c r="F79" s="25"/>
    </row>
    <row r="80" spans="2:8" x14ac:dyDescent="0.25">
      <c r="E80" s="15"/>
    </row>
    <row r="81" spans="2:8" ht="25.5" x14ac:dyDescent="0.35">
      <c r="B81" s="22"/>
      <c r="C81" s="16" t="s">
        <v>23</v>
      </c>
      <c r="D81" s="69">
        <f>E79*D56</f>
        <v>60842.07710000001</v>
      </c>
      <c r="E81" s="69"/>
    </row>
    <row r="82" spans="2:8" ht="18.75" x14ac:dyDescent="0.3">
      <c r="C82" s="17" t="s">
        <v>8</v>
      </c>
      <c r="D82" s="70">
        <f>D81/D55</f>
        <v>132.55354488017431</v>
      </c>
      <c r="E82" s="70"/>
      <c r="G82" s="7"/>
      <c r="H82" s="67"/>
    </row>
    <row r="95" spans="2:8" ht="60.75" x14ac:dyDescent="0.8">
      <c r="B95" s="96" t="s">
        <v>39</v>
      </c>
      <c r="C95" s="96"/>
      <c r="D95" s="96"/>
      <c r="E95" s="96"/>
      <c r="F95" s="96"/>
      <c r="G95" s="96"/>
      <c r="H95" s="96"/>
    </row>
    <row r="96" spans="2:8" ht="46.5" customHeight="1" x14ac:dyDescent="0.25">
      <c r="B96" s="97" t="s">
        <v>37</v>
      </c>
      <c r="C96" s="97"/>
      <c r="D96" s="97"/>
      <c r="E96" s="97"/>
      <c r="F96" s="97"/>
      <c r="G96" s="97"/>
    </row>
    <row r="97" spans="2:8" x14ac:dyDescent="0.25">
      <c r="C97" s="57"/>
      <c r="G97" s="7"/>
    </row>
    <row r="98" spans="2:8" ht="25.5" x14ac:dyDescent="0.25">
      <c r="C98" s="14" t="s">
        <v>5</v>
      </c>
      <c r="D98" s="6"/>
    </row>
    <row r="99" spans="2:8" ht="20.25" customHeight="1" x14ac:dyDescent="0.25">
      <c r="B99" s="10"/>
      <c r="C99" s="86" t="s">
        <v>15</v>
      </c>
      <c r="D99" s="89" t="s">
        <v>43</v>
      </c>
      <c r="E99" s="89"/>
      <c r="F99" s="89"/>
      <c r="G99" s="89"/>
      <c r="H99" s="58"/>
    </row>
    <row r="100" spans="2:8" ht="20.25" x14ac:dyDescent="0.25">
      <c r="B100" s="10"/>
      <c r="C100" s="87"/>
      <c r="D100" s="89" t="s">
        <v>44</v>
      </c>
      <c r="E100" s="89"/>
      <c r="F100" s="89"/>
      <c r="G100" s="89"/>
      <c r="H100" s="58"/>
    </row>
    <row r="101" spans="2:8" ht="20.25" x14ac:dyDescent="0.25">
      <c r="B101" s="10"/>
      <c r="C101" s="88"/>
      <c r="D101" s="89" t="s">
        <v>48</v>
      </c>
      <c r="E101" s="89"/>
      <c r="F101" s="89"/>
      <c r="G101" s="89"/>
      <c r="H101" s="58"/>
    </row>
    <row r="102" spans="2:8" x14ac:dyDescent="0.25">
      <c r="C102" s="48" t="s">
        <v>12</v>
      </c>
      <c r="D102" s="49">
        <v>1.8</v>
      </c>
      <c r="E102" s="50"/>
      <c r="F102" s="10"/>
    </row>
    <row r="103" spans="2:8" x14ac:dyDescent="0.25">
      <c r="C103" s="1" t="s">
        <v>9</v>
      </c>
      <c r="D103" s="44">
        <v>160</v>
      </c>
      <c r="E103" s="90" t="s">
        <v>16</v>
      </c>
      <c r="F103" s="91"/>
      <c r="G103" s="94">
        <f>D104/D103</f>
        <v>107.3381875</v>
      </c>
    </row>
    <row r="104" spans="2:8" x14ac:dyDescent="0.25">
      <c r="C104" s="1" t="s">
        <v>10</v>
      </c>
      <c r="D104" s="44">
        <v>17174.11</v>
      </c>
      <c r="E104" s="92"/>
      <c r="F104" s="93"/>
      <c r="G104" s="95"/>
    </row>
    <row r="105" spans="2:8" x14ac:dyDescent="0.25">
      <c r="C105" s="54"/>
      <c r="D105" s="55"/>
      <c r="E105" s="56"/>
    </row>
    <row r="106" spans="2:8" x14ac:dyDescent="0.3">
      <c r="C106" s="53" t="s">
        <v>7</v>
      </c>
      <c r="D106" s="51" t="s">
        <v>50</v>
      </c>
      <c r="E106" s="59"/>
    </row>
    <row r="107" spans="2:8" x14ac:dyDescent="0.3">
      <c r="C107" s="53" t="s">
        <v>11</v>
      </c>
      <c r="D107" s="51">
        <v>65</v>
      </c>
      <c r="E107" s="59"/>
    </row>
    <row r="108" spans="2:8" x14ac:dyDescent="0.3">
      <c r="C108" s="53" t="s">
        <v>13</v>
      </c>
      <c r="D108" s="52" t="s">
        <v>34</v>
      </c>
      <c r="E108" s="59"/>
    </row>
    <row r="109" spans="2:8" ht="24" thickBot="1" x14ac:dyDescent="0.3">
      <c r="C109" s="60"/>
      <c r="D109" s="60"/>
    </row>
    <row r="110" spans="2:8" ht="48" thickBot="1" x14ac:dyDescent="0.3">
      <c r="B110" s="71" t="s">
        <v>17</v>
      </c>
      <c r="C110" s="72"/>
      <c r="D110" s="23" t="s">
        <v>20</v>
      </c>
      <c r="E110" s="73" t="s">
        <v>22</v>
      </c>
      <c r="F110" s="74"/>
      <c r="G110" s="2" t="s">
        <v>21</v>
      </c>
    </row>
    <row r="111" spans="2:8" ht="24" thickBot="1" x14ac:dyDescent="0.3">
      <c r="B111" s="75" t="s">
        <v>36</v>
      </c>
      <c r="C111" s="76"/>
      <c r="D111" s="32">
        <v>145.27000000000001</v>
      </c>
      <c r="E111" s="33">
        <v>1.8</v>
      </c>
      <c r="F111" s="18" t="s">
        <v>25</v>
      </c>
      <c r="G111" s="26">
        <f t="shared" ref="G111:G116" si="4">D111*E111</f>
        <v>261.48600000000005</v>
      </c>
      <c r="H111" s="77"/>
    </row>
    <row r="112" spans="2:8" x14ac:dyDescent="0.25">
      <c r="B112" s="78" t="s">
        <v>18</v>
      </c>
      <c r="C112" s="79"/>
      <c r="D112" s="34">
        <v>70.41</v>
      </c>
      <c r="E112" s="35">
        <v>0.6</v>
      </c>
      <c r="F112" s="19" t="s">
        <v>26</v>
      </c>
      <c r="G112" s="27">
        <f t="shared" si="4"/>
        <v>42.245999999999995</v>
      </c>
      <c r="H112" s="77"/>
    </row>
    <row r="113" spans="2:8" ht="24" thickBot="1" x14ac:dyDescent="0.3">
      <c r="B113" s="80" t="s">
        <v>19</v>
      </c>
      <c r="C113" s="81"/>
      <c r="D113" s="36">
        <v>222.31</v>
      </c>
      <c r="E113" s="37">
        <v>0.6</v>
      </c>
      <c r="F113" s="20" t="s">
        <v>26</v>
      </c>
      <c r="G113" s="28">
        <f t="shared" si="4"/>
        <v>133.386</v>
      </c>
      <c r="H113" s="77"/>
    </row>
    <row r="114" spans="2:8" ht="24" thickBot="1" x14ac:dyDescent="0.3">
      <c r="B114" s="82" t="s">
        <v>28</v>
      </c>
      <c r="C114" s="83"/>
      <c r="D114" s="38"/>
      <c r="E114" s="39"/>
      <c r="F114" s="24" t="s">
        <v>25</v>
      </c>
      <c r="G114" s="29">
        <f t="shared" si="4"/>
        <v>0</v>
      </c>
      <c r="H114" s="77"/>
    </row>
    <row r="115" spans="2:8" x14ac:dyDescent="0.25">
      <c r="B115" s="78" t="s">
        <v>33</v>
      </c>
      <c r="C115" s="79"/>
      <c r="D115" s="34">
        <v>665.33</v>
      </c>
      <c r="E115" s="35">
        <v>3.6</v>
      </c>
      <c r="F115" s="19" t="s">
        <v>25</v>
      </c>
      <c r="G115" s="27">
        <f t="shared" si="4"/>
        <v>2395.1880000000001</v>
      </c>
      <c r="H115" s="77"/>
    </row>
    <row r="116" spans="2:8" x14ac:dyDescent="0.25">
      <c r="B116" s="84" t="s">
        <v>27</v>
      </c>
      <c r="C116" s="85"/>
      <c r="D116" s="40"/>
      <c r="E116" s="41"/>
      <c r="F116" s="21" t="s">
        <v>25</v>
      </c>
      <c r="G116" s="30">
        <f t="shared" si="4"/>
        <v>0</v>
      </c>
      <c r="H116" s="77"/>
    </row>
    <row r="117" spans="2:8" x14ac:dyDescent="0.25">
      <c r="B117" s="84" t="s">
        <v>29</v>
      </c>
      <c r="C117" s="85"/>
      <c r="D117" s="42">
        <v>2425.1</v>
      </c>
      <c r="E117" s="43">
        <v>1.8</v>
      </c>
      <c r="F117" s="21" t="s">
        <v>25</v>
      </c>
      <c r="G117" s="30">
        <f t="shared" ref="G117:G118" si="5">D117*E117</f>
        <v>4365.18</v>
      </c>
      <c r="H117" s="77"/>
    </row>
    <row r="118" spans="2:8" x14ac:dyDescent="0.25">
      <c r="B118" s="84" t="s">
        <v>30</v>
      </c>
      <c r="C118" s="85"/>
      <c r="D118" s="42">
        <v>1718.79</v>
      </c>
      <c r="E118" s="43">
        <v>1.8</v>
      </c>
      <c r="F118" s="21" t="s">
        <v>25</v>
      </c>
      <c r="G118" s="30">
        <f t="shared" si="5"/>
        <v>3093.8220000000001</v>
      </c>
      <c r="H118" s="77"/>
    </row>
    <row r="119" spans="2:8" x14ac:dyDescent="0.25">
      <c r="B119" s="84" t="s">
        <v>32</v>
      </c>
      <c r="C119" s="85"/>
      <c r="D119" s="42">
        <v>473.91</v>
      </c>
      <c r="E119" s="43">
        <v>3.6</v>
      </c>
      <c r="F119" s="21" t="s">
        <v>25</v>
      </c>
      <c r="G119" s="30">
        <f>D119*E119</f>
        <v>1706.076</v>
      </c>
      <c r="H119" s="77"/>
    </row>
    <row r="120" spans="2:8" ht="24" thickBot="1" x14ac:dyDescent="0.3">
      <c r="B120" s="80" t="s">
        <v>31</v>
      </c>
      <c r="C120" s="81"/>
      <c r="D120" s="36">
        <v>320.5</v>
      </c>
      <c r="E120" s="37">
        <v>7.2</v>
      </c>
      <c r="F120" s="20" t="s">
        <v>25</v>
      </c>
      <c r="G120" s="31">
        <f>D120*E120</f>
        <v>2307.6</v>
      </c>
      <c r="H120" s="77"/>
    </row>
    <row r="121" spans="2:8" x14ac:dyDescent="0.25">
      <c r="C121" s="3"/>
      <c r="D121" s="3"/>
      <c r="E121" s="4"/>
      <c r="F121" s="4"/>
      <c r="H121" s="63"/>
    </row>
    <row r="122" spans="2:8" ht="25.5" x14ac:dyDescent="0.25">
      <c r="C122" s="14" t="s">
        <v>14</v>
      </c>
      <c r="D122" s="6"/>
    </row>
    <row r="123" spans="2:8" ht="18.75" x14ac:dyDescent="0.25">
      <c r="C123" s="68" t="s">
        <v>6</v>
      </c>
      <c r="D123" s="8" t="s">
        <v>0</v>
      </c>
      <c r="E123" s="9">
        <f>ROUND((G111+D104)/D104,2)</f>
        <v>1.02</v>
      </c>
      <c r="F123" s="9"/>
      <c r="G123" s="10"/>
      <c r="H123" s="7"/>
    </row>
    <row r="124" spans="2:8" x14ac:dyDescent="0.25">
      <c r="C124" s="68"/>
      <c r="D124" s="8" t="s">
        <v>1</v>
      </c>
      <c r="E124" s="9">
        <f>ROUND((((G112+G113)^2)*0.01+D104)/D104,2)</f>
        <v>1.02</v>
      </c>
      <c r="F124" s="9"/>
      <c r="G124" s="11"/>
      <c r="H124" s="66"/>
    </row>
    <row r="125" spans="2:8" x14ac:dyDescent="0.25">
      <c r="C125" s="68"/>
      <c r="D125" s="8" t="s">
        <v>2</v>
      </c>
      <c r="E125" s="9">
        <f>ROUND((G114+D104)/D104,2)</f>
        <v>1</v>
      </c>
      <c r="F125" s="12"/>
      <c r="G125" s="11"/>
    </row>
    <row r="126" spans="2:8" x14ac:dyDescent="0.25">
      <c r="C126" s="68"/>
      <c r="D126" s="13" t="s">
        <v>3</v>
      </c>
      <c r="E126" s="45">
        <f>ROUND((SUM(G115:G120)+D104)/D104,2)</f>
        <v>1.81</v>
      </c>
      <c r="F126" s="10"/>
      <c r="G126" s="11"/>
    </row>
    <row r="127" spans="2:8" ht="25.5" x14ac:dyDescent="0.25">
      <c r="D127" s="46" t="s">
        <v>4</v>
      </c>
      <c r="E127" s="47">
        <f>SUM(E123:E126)-IF(D108="сплошная",3,2)</f>
        <v>1.8499999999999996</v>
      </c>
      <c r="F127" s="25"/>
    </row>
    <row r="128" spans="2:8" x14ac:dyDescent="0.25">
      <c r="E128" s="15"/>
    </row>
    <row r="129" spans="2:8" ht="25.5" x14ac:dyDescent="0.35">
      <c r="B129" s="22"/>
      <c r="C129" s="16" t="s">
        <v>23</v>
      </c>
      <c r="D129" s="69">
        <f>E127*D104</f>
        <v>31772.103499999994</v>
      </c>
      <c r="E129" s="69"/>
    </row>
    <row r="130" spans="2:8" ht="18.75" x14ac:dyDescent="0.3">
      <c r="C130" s="17" t="s">
        <v>8</v>
      </c>
      <c r="D130" s="70">
        <f>D129/D103</f>
        <v>198.57564687499996</v>
      </c>
      <c r="E130" s="70"/>
      <c r="G130" s="7"/>
      <c r="H130" s="67"/>
    </row>
    <row r="143" spans="2:8" ht="60.75" x14ac:dyDescent="0.8">
      <c r="B143" s="96" t="s">
        <v>40</v>
      </c>
      <c r="C143" s="96"/>
      <c r="D143" s="96"/>
      <c r="E143" s="96"/>
      <c r="F143" s="96"/>
      <c r="G143" s="96"/>
      <c r="H143" s="96"/>
    </row>
    <row r="144" spans="2:8" ht="46.5" customHeight="1" x14ac:dyDescent="0.25">
      <c r="B144" s="97" t="s">
        <v>37</v>
      </c>
      <c r="C144" s="97"/>
      <c r="D144" s="97"/>
      <c r="E144" s="97"/>
      <c r="F144" s="97"/>
      <c r="G144" s="97"/>
    </row>
    <row r="145" spans="2:8" x14ac:dyDescent="0.25">
      <c r="C145" s="57"/>
      <c r="G145" s="7"/>
    </row>
    <row r="146" spans="2:8" ht="25.5" x14ac:dyDescent="0.25">
      <c r="C146" s="14" t="s">
        <v>5</v>
      </c>
      <c r="D146" s="6"/>
    </row>
    <row r="147" spans="2:8" ht="20.25" customHeight="1" x14ac:dyDescent="0.25">
      <c r="B147" s="10"/>
      <c r="C147" s="86" t="s">
        <v>15</v>
      </c>
      <c r="D147" s="89" t="s">
        <v>43</v>
      </c>
      <c r="E147" s="89"/>
      <c r="F147" s="89"/>
      <c r="G147" s="89"/>
      <c r="H147" s="58"/>
    </row>
    <row r="148" spans="2:8" ht="20.25" x14ac:dyDescent="0.25">
      <c r="B148" s="10"/>
      <c r="C148" s="87"/>
      <c r="D148" s="89" t="s">
        <v>44</v>
      </c>
      <c r="E148" s="89"/>
      <c r="F148" s="89"/>
      <c r="G148" s="89"/>
      <c r="H148" s="58"/>
    </row>
    <row r="149" spans="2:8" ht="20.25" x14ac:dyDescent="0.25">
      <c r="B149" s="10"/>
      <c r="C149" s="88"/>
      <c r="D149" s="89" t="s">
        <v>49</v>
      </c>
      <c r="E149" s="89"/>
      <c r="F149" s="89"/>
      <c r="G149" s="89"/>
      <c r="H149" s="58"/>
    </row>
    <row r="150" spans="2:8" x14ac:dyDescent="0.25">
      <c r="C150" s="48" t="s">
        <v>12</v>
      </c>
      <c r="D150" s="49">
        <v>1.8</v>
      </c>
      <c r="E150" s="50"/>
      <c r="F150" s="10"/>
    </row>
    <row r="151" spans="2:8" x14ac:dyDescent="0.25">
      <c r="C151" s="1" t="s">
        <v>9</v>
      </c>
      <c r="D151" s="44">
        <v>165</v>
      </c>
      <c r="E151" s="90" t="s">
        <v>16</v>
      </c>
      <c r="F151" s="91"/>
      <c r="G151" s="94">
        <f>D152/D151</f>
        <v>110.96048484848484</v>
      </c>
    </row>
    <row r="152" spans="2:8" x14ac:dyDescent="0.25">
      <c r="C152" s="1" t="s">
        <v>10</v>
      </c>
      <c r="D152" s="44">
        <v>18308.48</v>
      </c>
      <c r="E152" s="92"/>
      <c r="F152" s="93"/>
      <c r="G152" s="95"/>
    </row>
    <row r="153" spans="2:8" x14ac:dyDescent="0.25">
      <c r="C153" s="54"/>
      <c r="D153" s="55"/>
      <c r="E153" s="56"/>
    </row>
    <row r="154" spans="2:8" x14ac:dyDescent="0.3">
      <c r="C154" s="53" t="s">
        <v>7</v>
      </c>
      <c r="D154" s="51" t="s">
        <v>50</v>
      </c>
      <c r="E154" s="59"/>
    </row>
    <row r="155" spans="2:8" x14ac:dyDescent="0.3">
      <c r="C155" s="53" t="s">
        <v>11</v>
      </c>
      <c r="D155" s="51">
        <v>65</v>
      </c>
      <c r="E155" s="59"/>
    </row>
    <row r="156" spans="2:8" x14ac:dyDescent="0.3">
      <c r="C156" s="53" t="s">
        <v>13</v>
      </c>
      <c r="D156" s="52" t="s">
        <v>34</v>
      </c>
      <c r="E156" s="59"/>
    </row>
    <row r="157" spans="2:8" ht="24" thickBot="1" x14ac:dyDescent="0.3">
      <c r="C157" s="60"/>
      <c r="D157" s="60"/>
    </row>
    <row r="158" spans="2:8" ht="48" thickBot="1" x14ac:dyDescent="0.3">
      <c r="B158" s="71" t="s">
        <v>17</v>
      </c>
      <c r="C158" s="72"/>
      <c r="D158" s="23" t="s">
        <v>20</v>
      </c>
      <c r="E158" s="73" t="s">
        <v>22</v>
      </c>
      <c r="F158" s="74"/>
      <c r="G158" s="2" t="s">
        <v>21</v>
      </c>
    </row>
    <row r="159" spans="2:8" ht="24" thickBot="1" x14ac:dyDescent="0.3">
      <c r="B159" s="75" t="s">
        <v>36</v>
      </c>
      <c r="C159" s="76"/>
      <c r="D159" s="32">
        <v>145.27000000000001</v>
      </c>
      <c r="E159" s="33">
        <v>1.8</v>
      </c>
      <c r="F159" s="18" t="s">
        <v>25</v>
      </c>
      <c r="G159" s="26">
        <f t="shared" ref="G159:G164" si="6">D159*E159</f>
        <v>261.48600000000005</v>
      </c>
      <c r="H159" s="77"/>
    </row>
    <row r="160" spans="2:8" x14ac:dyDescent="0.25">
      <c r="B160" s="78" t="s">
        <v>18</v>
      </c>
      <c r="C160" s="79"/>
      <c r="D160" s="34">
        <v>70.41</v>
      </c>
      <c r="E160" s="35">
        <v>0.6</v>
      </c>
      <c r="F160" s="19" t="s">
        <v>26</v>
      </c>
      <c r="G160" s="27">
        <f t="shared" si="6"/>
        <v>42.245999999999995</v>
      </c>
      <c r="H160" s="77"/>
    </row>
    <row r="161" spans="2:8" ht="24" thickBot="1" x14ac:dyDescent="0.3">
      <c r="B161" s="80" t="s">
        <v>19</v>
      </c>
      <c r="C161" s="81"/>
      <c r="D161" s="36">
        <v>222.31</v>
      </c>
      <c r="E161" s="37">
        <v>0.6</v>
      </c>
      <c r="F161" s="20" t="s">
        <v>26</v>
      </c>
      <c r="G161" s="28">
        <f t="shared" si="6"/>
        <v>133.386</v>
      </c>
      <c r="H161" s="77"/>
    </row>
    <row r="162" spans="2:8" ht="24" thickBot="1" x14ac:dyDescent="0.3">
      <c r="B162" s="82" t="s">
        <v>28</v>
      </c>
      <c r="C162" s="83"/>
      <c r="D162" s="38"/>
      <c r="E162" s="39"/>
      <c r="F162" s="24" t="s">
        <v>25</v>
      </c>
      <c r="G162" s="29">
        <f t="shared" si="6"/>
        <v>0</v>
      </c>
      <c r="H162" s="77"/>
    </row>
    <row r="163" spans="2:8" x14ac:dyDescent="0.25">
      <c r="B163" s="78" t="s">
        <v>33</v>
      </c>
      <c r="C163" s="79"/>
      <c r="D163" s="34">
        <v>665.33</v>
      </c>
      <c r="E163" s="35">
        <v>3.6</v>
      </c>
      <c r="F163" s="19" t="s">
        <v>25</v>
      </c>
      <c r="G163" s="27">
        <f t="shared" si="6"/>
        <v>2395.1880000000001</v>
      </c>
      <c r="H163" s="77"/>
    </row>
    <row r="164" spans="2:8" x14ac:dyDescent="0.25">
      <c r="B164" s="84" t="s">
        <v>27</v>
      </c>
      <c r="C164" s="85"/>
      <c r="D164" s="40"/>
      <c r="E164" s="41"/>
      <c r="F164" s="21" t="s">
        <v>25</v>
      </c>
      <c r="G164" s="30">
        <f t="shared" si="6"/>
        <v>0</v>
      </c>
      <c r="H164" s="77"/>
    </row>
    <row r="165" spans="2:8" x14ac:dyDescent="0.25">
      <c r="B165" s="84" t="s">
        <v>29</v>
      </c>
      <c r="C165" s="85"/>
      <c r="D165" s="42">
        <v>2425.1</v>
      </c>
      <c r="E165" s="43">
        <v>1.8</v>
      </c>
      <c r="F165" s="21" t="s">
        <v>25</v>
      </c>
      <c r="G165" s="30">
        <f t="shared" ref="G165:G166" si="7">D165*E165</f>
        <v>4365.18</v>
      </c>
      <c r="H165" s="77"/>
    </row>
    <row r="166" spans="2:8" x14ac:dyDescent="0.25">
      <c r="B166" s="84" t="s">
        <v>30</v>
      </c>
      <c r="C166" s="85"/>
      <c r="D166" s="42">
        <v>1718.79</v>
      </c>
      <c r="E166" s="43">
        <v>1.8</v>
      </c>
      <c r="F166" s="21" t="s">
        <v>25</v>
      </c>
      <c r="G166" s="30">
        <f t="shared" si="7"/>
        <v>3093.8220000000001</v>
      </c>
      <c r="H166" s="77"/>
    </row>
    <row r="167" spans="2:8" x14ac:dyDescent="0.25">
      <c r="B167" s="84" t="s">
        <v>32</v>
      </c>
      <c r="C167" s="85"/>
      <c r="D167" s="42">
        <v>473.91</v>
      </c>
      <c r="E167" s="43">
        <v>3.6</v>
      </c>
      <c r="F167" s="21" t="s">
        <v>25</v>
      </c>
      <c r="G167" s="30">
        <f>D167*E167</f>
        <v>1706.076</v>
      </c>
      <c r="H167" s="77"/>
    </row>
    <row r="168" spans="2:8" ht="24" thickBot="1" x14ac:dyDescent="0.3">
      <c r="B168" s="80" t="s">
        <v>31</v>
      </c>
      <c r="C168" s="81"/>
      <c r="D168" s="36">
        <v>320.5</v>
      </c>
      <c r="E168" s="37">
        <v>7.2</v>
      </c>
      <c r="F168" s="20" t="s">
        <v>25</v>
      </c>
      <c r="G168" s="31">
        <f>D168*E168</f>
        <v>2307.6</v>
      </c>
      <c r="H168" s="77"/>
    </row>
    <row r="169" spans="2:8" x14ac:dyDescent="0.25">
      <c r="C169" s="3"/>
      <c r="D169" s="3"/>
      <c r="E169" s="4"/>
      <c r="F169" s="4"/>
      <c r="H169" s="63"/>
    </row>
    <row r="170" spans="2:8" ht="25.5" x14ac:dyDescent="0.25">
      <c r="C170" s="14" t="s">
        <v>14</v>
      </c>
      <c r="D170" s="6"/>
    </row>
    <row r="171" spans="2:8" ht="18.75" x14ac:dyDescent="0.25">
      <c r="C171" s="68" t="s">
        <v>6</v>
      </c>
      <c r="D171" s="8" t="s">
        <v>0</v>
      </c>
      <c r="E171" s="9">
        <f>ROUND((G159+D152)/D152,2)</f>
        <v>1.01</v>
      </c>
      <c r="F171" s="9"/>
      <c r="G171" s="10"/>
      <c r="H171" s="7"/>
    </row>
    <row r="172" spans="2:8" x14ac:dyDescent="0.25">
      <c r="C172" s="68"/>
      <c r="D172" s="8" t="s">
        <v>1</v>
      </c>
      <c r="E172" s="9">
        <f>ROUND((((G160+G161)^2)*0.01+D152)/D152,2)</f>
        <v>1.02</v>
      </c>
      <c r="F172" s="9"/>
      <c r="G172" s="11"/>
      <c r="H172" s="66"/>
    </row>
    <row r="173" spans="2:8" x14ac:dyDescent="0.25">
      <c r="C173" s="68"/>
      <c r="D173" s="8" t="s">
        <v>2</v>
      </c>
      <c r="E173" s="9">
        <f>ROUND((G162+D152)/D152,2)</f>
        <v>1</v>
      </c>
      <c r="F173" s="12"/>
      <c r="G173" s="11"/>
    </row>
    <row r="174" spans="2:8" x14ac:dyDescent="0.25">
      <c r="C174" s="68"/>
      <c r="D174" s="13" t="s">
        <v>3</v>
      </c>
      <c r="E174" s="45">
        <f>ROUND((SUM(G163:G168)+D152)/D152,2)</f>
        <v>1.76</v>
      </c>
      <c r="F174" s="10"/>
      <c r="G174" s="11"/>
    </row>
    <row r="175" spans="2:8" ht="25.5" x14ac:dyDescent="0.25">
      <c r="D175" s="46" t="s">
        <v>4</v>
      </c>
      <c r="E175" s="47">
        <f>SUM(E171:E174)-IF(D156="сплошная",3,2)</f>
        <v>1.79</v>
      </c>
      <c r="F175" s="25"/>
    </row>
    <row r="176" spans="2:8" x14ac:dyDescent="0.25">
      <c r="E176" s="15"/>
    </row>
    <row r="177" spans="2:8" ht="25.5" x14ac:dyDescent="0.35">
      <c r="B177" s="22"/>
      <c r="C177" s="16" t="s">
        <v>23</v>
      </c>
      <c r="D177" s="69">
        <f>E175*D152</f>
        <v>32772.179199999999</v>
      </c>
      <c r="E177" s="69"/>
    </row>
    <row r="178" spans="2:8" ht="18.75" x14ac:dyDescent="0.3">
      <c r="C178" s="17" t="s">
        <v>8</v>
      </c>
      <c r="D178" s="70">
        <f>D177/D151</f>
        <v>198.61926787878787</v>
      </c>
      <c r="E178" s="70"/>
      <c r="G178" s="7"/>
      <c r="H178" s="67"/>
    </row>
    <row r="191" spans="2:8" ht="60.75" x14ac:dyDescent="0.8">
      <c r="B191" s="96" t="s">
        <v>41</v>
      </c>
      <c r="C191" s="96"/>
      <c r="D191" s="96"/>
      <c r="E191" s="96"/>
      <c r="F191" s="96"/>
      <c r="G191" s="96"/>
      <c r="H191" s="96"/>
    </row>
    <row r="192" spans="2:8" ht="46.5" customHeight="1" x14ac:dyDescent="0.25">
      <c r="B192" s="97" t="s">
        <v>37</v>
      </c>
      <c r="C192" s="97"/>
      <c r="D192" s="97"/>
      <c r="E192" s="97"/>
      <c r="F192" s="97"/>
      <c r="G192" s="97"/>
    </row>
    <row r="193" spans="2:8" x14ac:dyDescent="0.25">
      <c r="C193" s="57"/>
      <c r="G193" s="7"/>
    </row>
    <row r="194" spans="2:8" ht="25.5" x14ac:dyDescent="0.25">
      <c r="C194" s="14" t="s">
        <v>5</v>
      </c>
      <c r="D194" s="6"/>
    </row>
    <row r="195" spans="2:8" ht="20.25" customHeight="1" x14ac:dyDescent="0.25">
      <c r="B195" s="10"/>
      <c r="C195" s="86" t="s">
        <v>15</v>
      </c>
      <c r="D195" s="89" t="s">
        <v>43</v>
      </c>
      <c r="E195" s="89"/>
      <c r="F195" s="89"/>
      <c r="G195" s="89"/>
      <c r="H195" s="58"/>
    </row>
    <row r="196" spans="2:8" ht="20.25" x14ac:dyDescent="0.25">
      <c r="B196" s="10"/>
      <c r="C196" s="87"/>
      <c r="D196" s="89" t="s">
        <v>44</v>
      </c>
      <c r="E196" s="89"/>
      <c r="F196" s="89"/>
      <c r="G196" s="89"/>
      <c r="H196" s="58"/>
    </row>
    <row r="197" spans="2:8" ht="20.25" x14ac:dyDescent="0.25">
      <c r="B197" s="10"/>
      <c r="C197" s="88"/>
      <c r="D197" s="89" t="s">
        <v>51</v>
      </c>
      <c r="E197" s="89"/>
      <c r="F197" s="89"/>
      <c r="G197" s="89"/>
      <c r="H197" s="58"/>
    </row>
    <row r="198" spans="2:8" x14ac:dyDescent="0.25">
      <c r="C198" s="48" t="s">
        <v>12</v>
      </c>
      <c r="D198" s="49">
        <v>4.5</v>
      </c>
      <c r="E198" s="50"/>
      <c r="F198" s="10"/>
    </row>
    <row r="199" spans="2:8" x14ac:dyDescent="0.25">
      <c r="C199" s="1" t="s">
        <v>9</v>
      </c>
      <c r="D199" s="44">
        <v>421</v>
      </c>
      <c r="E199" s="90" t="s">
        <v>16</v>
      </c>
      <c r="F199" s="91"/>
      <c r="G199" s="94">
        <f>D200/D199</f>
        <v>16.649809976247031</v>
      </c>
    </row>
    <row r="200" spans="2:8" x14ac:dyDescent="0.25">
      <c r="C200" s="1" t="s">
        <v>10</v>
      </c>
      <c r="D200" s="44">
        <v>7009.57</v>
      </c>
      <c r="E200" s="92"/>
      <c r="F200" s="93"/>
      <c r="G200" s="95"/>
    </row>
    <row r="201" spans="2:8" x14ac:dyDescent="0.25">
      <c r="C201" s="54"/>
      <c r="D201" s="55"/>
      <c r="E201" s="56"/>
    </row>
    <row r="202" spans="2:8" x14ac:dyDescent="0.3">
      <c r="C202" s="53" t="s">
        <v>7</v>
      </c>
      <c r="D202" s="51" t="s">
        <v>52</v>
      </c>
      <c r="E202" s="59"/>
    </row>
    <row r="203" spans="2:8" x14ac:dyDescent="0.3">
      <c r="C203" s="53" t="s">
        <v>11</v>
      </c>
      <c r="D203" s="51">
        <v>55</v>
      </c>
      <c r="E203" s="59"/>
    </row>
    <row r="204" spans="2:8" x14ac:dyDescent="0.3">
      <c r="C204" s="53" t="s">
        <v>13</v>
      </c>
      <c r="D204" s="52" t="s">
        <v>34</v>
      </c>
      <c r="E204" s="59"/>
    </row>
    <row r="205" spans="2:8" ht="24" thickBot="1" x14ac:dyDescent="0.3">
      <c r="C205" s="60"/>
      <c r="D205" s="60"/>
    </row>
    <row r="206" spans="2:8" ht="48" thickBot="1" x14ac:dyDescent="0.3">
      <c r="B206" s="71" t="s">
        <v>17</v>
      </c>
      <c r="C206" s="72"/>
      <c r="D206" s="23" t="s">
        <v>20</v>
      </c>
      <c r="E206" s="73" t="s">
        <v>22</v>
      </c>
      <c r="F206" s="74"/>
      <c r="G206" s="2" t="s">
        <v>21</v>
      </c>
    </row>
    <row r="207" spans="2:8" ht="24" thickBot="1" x14ac:dyDescent="0.3">
      <c r="B207" s="75" t="s">
        <v>36</v>
      </c>
      <c r="C207" s="76"/>
      <c r="D207" s="32">
        <v>145.27000000000001</v>
      </c>
      <c r="E207" s="33">
        <v>4.5</v>
      </c>
      <c r="F207" s="18" t="s">
        <v>25</v>
      </c>
      <c r="G207" s="26">
        <f t="shared" ref="G207:G212" si="8">D207*E207</f>
        <v>653.71500000000003</v>
      </c>
      <c r="H207" s="77"/>
    </row>
    <row r="208" spans="2:8" x14ac:dyDescent="0.25">
      <c r="B208" s="78" t="s">
        <v>18</v>
      </c>
      <c r="C208" s="79"/>
      <c r="D208" s="34">
        <v>70.41</v>
      </c>
      <c r="E208" s="35">
        <v>1.1000000000000001</v>
      </c>
      <c r="F208" s="19" t="s">
        <v>26</v>
      </c>
      <c r="G208" s="27">
        <f t="shared" si="8"/>
        <v>77.451000000000008</v>
      </c>
      <c r="H208" s="77"/>
    </row>
    <row r="209" spans="2:8" ht="24" thickBot="1" x14ac:dyDescent="0.3">
      <c r="B209" s="80" t="s">
        <v>19</v>
      </c>
      <c r="C209" s="81"/>
      <c r="D209" s="36">
        <v>222.31</v>
      </c>
      <c r="E209" s="37">
        <v>1.1000000000000001</v>
      </c>
      <c r="F209" s="20" t="s">
        <v>26</v>
      </c>
      <c r="G209" s="28">
        <f t="shared" si="8"/>
        <v>244.54100000000003</v>
      </c>
      <c r="H209" s="77"/>
    </row>
    <row r="210" spans="2:8" ht="24" thickBot="1" x14ac:dyDescent="0.3">
      <c r="B210" s="82" t="s">
        <v>28</v>
      </c>
      <c r="C210" s="83"/>
      <c r="D210" s="38"/>
      <c r="E210" s="39"/>
      <c r="F210" s="24" t="s">
        <v>25</v>
      </c>
      <c r="G210" s="29">
        <f t="shared" si="8"/>
        <v>0</v>
      </c>
      <c r="H210" s="77"/>
    </row>
    <row r="211" spans="2:8" x14ac:dyDescent="0.25">
      <c r="B211" s="78" t="s">
        <v>33</v>
      </c>
      <c r="C211" s="79"/>
      <c r="D211" s="34">
        <v>665.33</v>
      </c>
      <c r="E211" s="35">
        <v>9</v>
      </c>
      <c r="F211" s="19" t="s">
        <v>25</v>
      </c>
      <c r="G211" s="27">
        <f t="shared" si="8"/>
        <v>5987.97</v>
      </c>
      <c r="H211" s="77"/>
    </row>
    <row r="212" spans="2:8" x14ac:dyDescent="0.25">
      <c r="B212" s="84" t="s">
        <v>27</v>
      </c>
      <c r="C212" s="85"/>
      <c r="D212" s="40"/>
      <c r="E212" s="41"/>
      <c r="F212" s="21" t="s">
        <v>25</v>
      </c>
      <c r="G212" s="30">
        <f t="shared" si="8"/>
        <v>0</v>
      </c>
      <c r="H212" s="77"/>
    </row>
    <row r="213" spans="2:8" x14ac:dyDescent="0.25">
      <c r="B213" s="84" t="s">
        <v>29</v>
      </c>
      <c r="C213" s="85"/>
      <c r="D213" s="42">
        <v>2425.1</v>
      </c>
      <c r="E213" s="43">
        <v>4.5</v>
      </c>
      <c r="F213" s="21" t="s">
        <v>25</v>
      </c>
      <c r="G213" s="30">
        <f t="shared" ref="G213:G214" si="9">D213*E213</f>
        <v>10912.949999999999</v>
      </c>
      <c r="H213" s="77"/>
    </row>
    <row r="214" spans="2:8" x14ac:dyDescent="0.25">
      <c r="B214" s="84" t="s">
        <v>30</v>
      </c>
      <c r="C214" s="85"/>
      <c r="D214" s="42">
        <v>1718.79</v>
      </c>
      <c r="E214" s="43">
        <v>4.5</v>
      </c>
      <c r="F214" s="21" t="s">
        <v>25</v>
      </c>
      <c r="G214" s="30">
        <f t="shared" si="9"/>
        <v>7734.5550000000003</v>
      </c>
      <c r="H214" s="77"/>
    </row>
    <row r="215" spans="2:8" x14ac:dyDescent="0.25">
      <c r="B215" s="84" t="s">
        <v>32</v>
      </c>
      <c r="C215" s="85"/>
      <c r="D215" s="42">
        <v>473.91</v>
      </c>
      <c r="E215" s="43">
        <v>9</v>
      </c>
      <c r="F215" s="21" t="s">
        <v>25</v>
      </c>
      <c r="G215" s="30">
        <f>D215*E215</f>
        <v>4265.1900000000005</v>
      </c>
      <c r="H215" s="77"/>
    </row>
    <row r="216" spans="2:8" ht="24" thickBot="1" x14ac:dyDescent="0.3">
      <c r="B216" s="80" t="s">
        <v>31</v>
      </c>
      <c r="C216" s="81"/>
      <c r="D216" s="36">
        <v>320.5</v>
      </c>
      <c r="E216" s="37">
        <v>18</v>
      </c>
      <c r="F216" s="20" t="s">
        <v>25</v>
      </c>
      <c r="G216" s="31">
        <f>D216*E216</f>
        <v>5769</v>
      </c>
      <c r="H216" s="77"/>
    </row>
    <row r="217" spans="2:8" x14ac:dyDescent="0.25">
      <c r="C217" s="3"/>
      <c r="D217" s="3"/>
      <c r="E217" s="4"/>
      <c r="F217" s="4"/>
      <c r="H217" s="63"/>
    </row>
    <row r="218" spans="2:8" ht="25.5" x14ac:dyDescent="0.25">
      <c r="C218" s="14" t="s">
        <v>14</v>
      </c>
      <c r="D218" s="6"/>
    </row>
    <row r="219" spans="2:8" ht="18.75" x14ac:dyDescent="0.25">
      <c r="C219" s="68" t="s">
        <v>6</v>
      </c>
      <c r="D219" s="8" t="s">
        <v>0</v>
      </c>
      <c r="E219" s="9">
        <f>ROUND((G207+D200)/D200,2)</f>
        <v>1.0900000000000001</v>
      </c>
      <c r="F219" s="9"/>
      <c r="G219" s="10"/>
      <c r="H219" s="7"/>
    </row>
    <row r="220" spans="2:8" x14ac:dyDescent="0.25">
      <c r="C220" s="68"/>
      <c r="D220" s="8" t="s">
        <v>1</v>
      </c>
      <c r="E220" s="9">
        <f>ROUND((((G208+G209)^2)*0.01+D200)/D200,2)</f>
        <v>1.1499999999999999</v>
      </c>
      <c r="F220" s="9"/>
      <c r="G220" s="11"/>
      <c r="H220" s="66"/>
    </row>
    <row r="221" spans="2:8" x14ac:dyDescent="0.25">
      <c r="C221" s="68"/>
      <c r="D221" s="8" t="s">
        <v>2</v>
      </c>
      <c r="E221" s="9">
        <f>ROUND((G210+D200)/D200,2)</f>
        <v>1</v>
      </c>
      <c r="F221" s="12"/>
      <c r="G221" s="11"/>
    </row>
    <row r="222" spans="2:8" x14ac:dyDescent="0.25">
      <c r="C222" s="68"/>
      <c r="D222" s="13" t="s">
        <v>3</v>
      </c>
      <c r="E222" s="45">
        <f>ROUND((SUM(G211:G216)+D200)/D200,2)</f>
        <v>5.95</v>
      </c>
      <c r="F222" s="10"/>
      <c r="G222" s="11"/>
    </row>
    <row r="223" spans="2:8" ht="25.5" x14ac:dyDescent="0.25">
      <c r="D223" s="46" t="s">
        <v>4</v>
      </c>
      <c r="E223" s="47">
        <f>SUM(E219:E222)-IF(D204="сплошная",3,2)</f>
        <v>6.1900000000000013</v>
      </c>
      <c r="F223" s="25"/>
    </row>
    <row r="224" spans="2:8" x14ac:dyDescent="0.25">
      <c r="E224" s="15"/>
    </row>
    <row r="225" spans="2:8" ht="25.5" x14ac:dyDescent="0.35">
      <c r="B225" s="22"/>
      <c r="C225" s="16" t="s">
        <v>23</v>
      </c>
      <c r="D225" s="69">
        <f>E223*D200</f>
        <v>43389.238300000005</v>
      </c>
      <c r="E225" s="69"/>
    </row>
    <row r="226" spans="2:8" ht="18.75" x14ac:dyDescent="0.3">
      <c r="C226" s="17" t="s">
        <v>8</v>
      </c>
      <c r="D226" s="70">
        <f>D225/D199</f>
        <v>103.06232375296914</v>
      </c>
      <c r="E226" s="70"/>
      <c r="G226" s="7"/>
      <c r="H226" s="67"/>
    </row>
  </sheetData>
  <mergeCells count="120">
    <mergeCell ref="B1:H1"/>
    <mergeCell ref="C5:C7"/>
    <mergeCell ref="D6:G6"/>
    <mergeCell ref="D7:G7"/>
    <mergeCell ref="D36:E36"/>
    <mergeCell ref="B25:C25"/>
    <mergeCell ref="B26:C26"/>
    <mergeCell ref="B2:G2"/>
    <mergeCell ref="B24:C24"/>
    <mergeCell ref="G9:G10"/>
    <mergeCell ref="E16:F16"/>
    <mergeCell ref="D5:G5"/>
    <mergeCell ref="E9:F10"/>
    <mergeCell ref="H17:H26"/>
    <mergeCell ref="C29:C32"/>
    <mergeCell ref="B16:C16"/>
    <mergeCell ref="B17:C17"/>
    <mergeCell ref="B18:C18"/>
    <mergeCell ref="B19:C19"/>
    <mergeCell ref="B20:C20"/>
    <mergeCell ref="B21:C21"/>
    <mergeCell ref="B22:C22"/>
    <mergeCell ref="B23:C23"/>
    <mergeCell ref="D35:E35"/>
    <mergeCell ref="E55:F56"/>
    <mergeCell ref="G55:G56"/>
    <mergeCell ref="B62:C62"/>
    <mergeCell ref="E62:F62"/>
    <mergeCell ref="B63:C63"/>
    <mergeCell ref="B47:H47"/>
    <mergeCell ref="B48:G48"/>
    <mergeCell ref="C51:C53"/>
    <mergeCell ref="D51:G51"/>
    <mergeCell ref="D52:G52"/>
    <mergeCell ref="D53:G53"/>
    <mergeCell ref="H63:H72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C99:C101"/>
    <mergeCell ref="D99:G99"/>
    <mergeCell ref="D100:G100"/>
    <mergeCell ref="D101:G101"/>
    <mergeCell ref="E103:F104"/>
    <mergeCell ref="G103:G104"/>
    <mergeCell ref="C75:C78"/>
    <mergeCell ref="D81:E81"/>
    <mergeCell ref="D82:E82"/>
    <mergeCell ref="B95:H95"/>
    <mergeCell ref="B96:G96"/>
    <mergeCell ref="B110:C110"/>
    <mergeCell ref="E110:F110"/>
    <mergeCell ref="B111:C111"/>
    <mergeCell ref="H111:H120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C147:C149"/>
    <mergeCell ref="D147:G147"/>
    <mergeCell ref="D148:G148"/>
    <mergeCell ref="D149:G149"/>
    <mergeCell ref="E151:F152"/>
    <mergeCell ref="G151:G152"/>
    <mergeCell ref="C123:C126"/>
    <mergeCell ref="D129:E129"/>
    <mergeCell ref="D130:E130"/>
    <mergeCell ref="B143:H143"/>
    <mergeCell ref="B144:G144"/>
    <mergeCell ref="B158:C158"/>
    <mergeCell ref="E158:F158"/>
    <mergeCell ref="B159:C159"/>
    <mergeCell ref="H159:H168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C195:C197"/>
    <mergeCell ref="D195:G195"/>
    <mergeCell ref="D196:G196"/>
    <mergeCell ref="D197:G197"/>
    <mergeCell ref="E199:F200"/>
    <mergeCell ref="G199:G200"/>
    <mergeCell ref="C171:C174"/>
    <mergeCell ref="D177:E177"/>
    <mergeCell ref="D178:E178"/>
    <mergeCell ref="B191:H191"/>
    <mergeCell ref="B192:G192"/>
    <mergeCell ref="C219:C222"/>
    <mergeCell ref="D225:E225"/>
    <mergeCell ref="D226:E226"/>
    <mergeCell ref="B206:C206"/>
    <mergeCell ref="E206:F206"/>
    <mergeCell ref="B207:C207"/>
    <mergeCell ref="H207:H216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</mergeCells>
  <dataValidations count="1">
    <dataValidation type="list" allowBlank="1" showInputMessage="1" showErrorMessage="1" sqref="K1:K2 D14 D60 D204 D156 D108">
      <formula1>д1</formula1>
    </dataValidation>
  </dataValidations>
  <pageMargins left="0.25" right="0.25" top="0.54166666666666663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Расчет стоимости по Методике</vt:lpstr>
      <vt:lpstr>д1</vt:lpstr>
      <vt:lpstr>'Расчет стоимости по Методике'!Область_печати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Imamova</dc:creator>
  <cp:lastModifiedBy>User_2</cp:lastModifiedBy>
  <cp:lastPrinted>2016-07-26T06:39:25Z</cp:lastPrinted>
  <dcterms:created xsi:type="dcterms:W3CDTF">2016-01-18T14:22:10Z</dcterms:created>
  <dcterms:modified xsi:type="dcterms:W3CDTF">2016-07-28T11:08:26Z</dcterms:modified>
</cp:coreProperties>
</file>