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Извещение!$B$5:$T$56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Извещение!$B$1:$X$59</definedName>
  </definedNames>
  <calcPr calcId="145621" iterate="1"/>
</workbook>
</file>

<file path=xl/calcChain.xml><?xml version="1.0" encoding="utf-8"?>
<calcChain xmlns="http://schemas.openxmlformats.org/spreadsheetml/2006/main">
  <c r="S54" i="11" l="1"/>
  <c r="G54" i="11" l="1"/>
  <c r="W52" i="11" l="1"/>
  <c r="X22" i="11" l="1"/>
  <c r="O24" i="11"/>
  <c r="M24" i="11"/>
  <c r="L24" i="11"/>
  <c r="K24" i="11"/>
  <c r="P52" i="11"/>
  <c r="P49" i="11"/>
  <c r="P46" i="11"/>
  <c r="P42" i="11"/>
  <c r="P38" i="11"/>
  <c r="P34" i="11"/>
  <c r="P30" i="11"/>
  <c r="P26" i="11"/>
  <c r="P24" i="11"/>
  <c r="P22" i="11"/>
  <c r="P19" i="11"/>
  <c r="P15" i="11"/>
  <c r="P11" i="11"/>
  <c r="O26" i="11"/>
  <c r="M26" i="11"/>
  <c r="L26" i="11"/>
  <c r="K26" i="11"/>
  <c r="P54" i="11" l="1"/>
  <c r="M52" i="11"/>
  <c r="M34" i="11"/>
  <c r="O38" i="11"/>
  <c r="M49" i="11"/>
  <c r="M19" i="11"/>
  <c r="M22" i="11"/>
  <c r="O30" i="11"/>
  <c r="M42" i="11"/>
  <c r="O46" i="11"/>
  <c r="N23" i="11"/>
  <c r="O11" i="11"/>
  <c r="O15" i="11"/>
  <c r="L19" i="11"/>
  <c r="L22" i="11"/>
  <c r="M30" i="11"/>
  <c r="L30" i="11"/>
  <c r="O34" i="11"/>
  <c r="L42" i="11"/>
  <c r="M46" i="11"/>
  <c r="L46" i="11"/>
  <c r="O49" i="11"/>
  <c r="L52" i="11"/>
  <c r="M11" i="11"/>
  <c r="L11" i="11"/>
  <c r="M15" i="11"/>
  <c r="L15" i="11"/>
  <c r="O19" i="11"/>
  <c r="O22" i="11"/>
  <c r="L34" i="11"/>
  <c r="M38" i="11"/>
  <c r="L38" i="11"/>
  <c r="O42" i="11"/>
  <c r="L49" i="11"/>
  <c r="O52" i="11"/>
  <c r="K52" i="11"/>
  <c r="K34" i="11"/>
  <c r="K49" i="11"/>
  <c r="K46" i="11"/>
  <c r="K42" i="11"/>
  <c r="K38" i="11"/>
  <c r="K30" i="11"/>
  <c r="K22" i="11"/>
  <c r="K19" i="11"/>
  <c r="K15" i="11"/>
  <c r="K11" i="11"/>
  <c r="N48" i="11"/>
  <c r="Q48" i="11" s="1"/>
  <c r="N50" i="11"/>
  <c r="N51" i="11"/>
  <c r="Q51" i="11" s="1"/>
  <c r="N47" i="11"/>
  <c r="N43" i="11"/>
  <c r="N45" i="11"/>
  <c r="Q45" i="11" s="1"/>
  <c r="N39" i="11"/>
  <c r="N44" i="11"/>
  <c r="Q44" i="11" s="1"/>
  <c r="N40" i="11"/>
  <c r="Q40" i="11" s="1"/>
  <c r="N37" i="11"/>
  <c r="Q37" i="11" s="1"/>
  <c r="N41" i="11"/>
  <c r="Q41" i="11" s="1"/>
  <c r="N31" i="11"/>
  <c r="N36" i="11"/>
  <c r="Q36" i="11" s="1"/>
  <c r="N35" i="11"/>
  <c r="N27" i="11"/>
  <c r="N32" i="11"/>
  <c r="Q32" i="11" s="1"/>
  <c r="N33" i="11"/>
  <c r="Q33" i="11" s="1"/>
  <c r="N28" i="11"/>
  <c r="Q28" i="11" s="1"/>
  <c r="N29" i="11"/>
  <c r="Q29" i="11" s="1"/>
  <c r="N25" i="11"/>
  <c r="N21" i="11"/>
  <c r="Q21" i="11" s="1"/>
  <c r="N20" i="11"/>
  <c r="N17" i="11"/>
  <c r="Q17" i="11" s="1"/>
  <c r="N18" i="11"/>
  <c r="Q18" i="11" s="1"/>
  <c r="N14" i="11"/>
  <c r="Q14" i="11" s="1"/>
  <c r="N16" i="11"/>
  <c r="N12" i="11"/>
  <c r="N13" i="11"/>
  <c r="Q13" i="11" s="1"/>
  <c r="N8" i="11"/>
  <c r="Q8" i="11" s="1"/>
  <c r="N7" i="11"/>
  <c r="N9" i="11"/>
  <c r="Q9" i="11" s="1"/>
  <c r="N10" i="11"/>
  <c r="Q10" i="11" s="1"/>
  <c r="M54" i="11" l="1"/>
  <c r="O54" i="11"/>
  <c r="K54" i="11"/>
  <c r="L54" i="11"/>
  <c r="N22" i="11"/>
  <c r="N19" i="11"/>
  <c r="N24" i="11"/>
  <c r="Q23" i="11"/>
  <c r="Q24" i="11" s="1"/>
  <c r="Q27" i="11"/>
  <c r="Q30" i="11" s="1"/>
  <c r="N30" i="11"/>
  <c r="Q39" i="11"/>
  <c r="Q42" i="11" s="1"/>
  <c r="N42" i="11"/>
  <c r="Q35" i="11"/>
  <c r="Q38" i="11" s="1"/>
  <c r="N38" i="11"/>
  <c r="Q50" i="11"/>
  <c r="Q52" i="11" s="1"/>
  <c r="N52" i="11"/>
  <c r="N11" i="11"/>
  <c r="Q43" i="11"/>
  <c r="Q46" i="11" s="1"/>
  <c r="N46" i="11"/>
  <c r="Q12" i="11"/>
  <c r="Q15" i="11" s="1"/>
  <c r="N15" i="11"/>
  <c r="Q25" i="11"/>
  <c r="Q26" i="11" s="1"/>
  <c r="N26" i="11"/>
  <c r="Q31" i="11"/>
  <c r="Q34" i="11" s="1"/>
  <c r="N34" i="11"/>
  <c r="Q47" i="11"/>
  <c r="Q49" i="11" s="1"/>
  <c r="N49" i="11"/>
  <c r="Q20" i="11"/>
  <c r="Q22" i="11" s="1"/>
  <c r="Q16" i="11"/>
  <c r="Q19" i="11" s="1"/>
  <c r="Q7" i="11"/>
  <c r="Q11" i="11" s="1"/>
  <c r="Q54" i="11" l="1"/>
  <c r="N54" i="11"/>
  <c r="V52" i="11"/>
  <c r="R26" i="11" l="1"/>
  <c r="R24" i="11"/>
  <c r="R22" i="11"/>
  <c r="R38" i="11" l="1"/>
  <c r="R46" i="11"/>
  <c r="R52" i="11"/>
  <c r="R15" i="11"/>
  <c r="R11" i="11"/>
  <c r="R34" i="11"/>
  <c r="R49" i="11"/>
  <c r="R19" i="11"/>
  <c r="R30" i="11"/>
  <c r="R42" i="11"/>
  <c r="R54" i="11" l="1"/>
  <c r="V26" i="11"/>
  <c r="V11" i="11" l="1"/>
  <c r="V42" i="11"/>
  <c r="W26" i="11"/>
  <c r="V22" i="11"/>
  <c r="V19" i="11"/>
  <c r="V34" i="11"/>
  <c r="V49" i="11"/>
  <c r="V30" i="11"/>
  <c r="V24" i="11"/>
  <c r="V46" i="11"/>
  <c r="V15" i="11"/>
  <c r="V38" i="11"/>
  <c r="W46" i="11" l="1"/>
  <c r="W34" i="11"/>
  <c r="W42" i="11"/>
  <c r="W38" i="11"/>
  <c r="W15" i="11"/>
  <c r="W24" i="11"/>
  <c r="W30" i="11"/>
  <c r="W49" i="11"/>
  <c r="W19" i="11"/>
  <c r="W22" i="11"/>
  <c r="W11" i="11"/>
</calcChain>
</file>

<file path=xl/sharedStrings.xml><?xml version="1.0" encoding="utf-8"?>
<sst xmlns="http://schemas.openxmlformats.org/spreadsheetml/2006/main" count="221" uniqueCount="106">
  <si>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</si>
  <si>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</si>
  <si>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</si>
  <si>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</si>
  <si>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</si>
  <si>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</si>
  <si>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</si>
  <si>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</si>
  <si>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</si>
  <si>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</si>
  <si>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</si>
  <si>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</si>
  <si>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</si>
  <si>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</si>
  <si>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</si>
  <si>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</si>
  <si>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</si>
  <si>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</si>
  <si>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</si>
  <si>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</si>
  <si>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</si>
  <si>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</si>
  <si>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Мамыковское</t>
  </si>
  <si>
    <t>Дуб</t>
  </si>
  <si>
    <t>Тумбинское</t>
  </si>
  <si>
    <t>5Б3Ос2Лп</t>
  </si>
  <si>
    <t>8Ос2Б+Лп</t>
  </si>
  <si>
    <t>10Ос+Б</t>
  </si>
  <si>
    <t>Чулпановское</t>
  </si>
  <si>
    <t>Ольха черная</t>
  </si>
  <si>
    <t>7Б3ОЛЧ</t>
  </si>
  <si>
    <t>10ос+лп (60 лет)</t>
  </si>
  <si>
    <t>7Ос2Б1Лп</t>
  </si>
  <si>
    <t>мягколиственное</t>
  </si>
  <si>
    <t>10Ос+Лп (60 лет)</t>
  </si>
  <si>
    <t>6Ос3Б1Лп</t>
  </si>
  <si>
    <t>5Ос3Б2Лп</t>
  </si>
  <si>
    <t>6Ос2Б2Лп</t>
  </si>
  <si>
    <t>Р.М. Галеев</t>
  </si>
  <si>
    <t/>
  </si>
  <si>
    <t>Восходское</t>
  </si>
  <si>
    <t xml:space="preserve">мягколиственное </t>
  </si>
  <si>
    <t>Аукционная цена, руб</t>
  </si>
  <si>
    <t>16:32:010501:549</t>
  </si>
  <si>
    <t>16:32:010501:539</t>
  </si>
  <si>
    <t>16:32:000000:2114</t>
  </si>
  <si>
    <t>16:32:000000:2141</t>
  </si>
  <si>
    <t>16:32:000000:891</t>
  </si>
  <si>
    <t>16:32:260102:57</t>
  </si>
  <si>
    <t>16:32:000000:930</t>
  </si>
  <si>
    <t>16:32:000000:2156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</si>
  <si>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</si>
  <si>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</si>
  <si>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</si>
  <si>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</si>
  <si>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</si>
  <si>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Делянки обсчитаны по ставкам 2016 года</t>
  </si>
  <si>
    <t>инженер лесопользования А.Г. Батдалов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</si>
  <si>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</si>
  <si>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</si>
  <si>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</si>
  <si>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</si>
  <si>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</si>
  <si>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</si>
  <si>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</si>
  <si>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</si>
  <si>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</si>
  <si>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</si>
  <si>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</si>
  <si>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</si>
  <si>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</si>
  <si>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</si>
  <si>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</si>
  <si>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</si>
  <si>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</si>
  <si>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Мамыковское/9/6/Осина</t>
  </si>
  <si>
    <t>Мамыковское/9/6/Итого</t>
  </si>
  <si>
    <t>Мамыковское/10/7/Осина</t>
  </si>
  <si>
    <t>Мамыковское/10/7/Итого</t>
  </si>
  <si>
    <t>Тумбинское/6/4/Осина</t>
  </si>
  <si>
    <t>Тумбинское/6/4/Береза</t>
  </si>
  <si>
    <t>Тумбинское/6/4/Липа</t>
  </si>
  <si>
    <t>Тумбинское/6/4/Итого</t>
  </si>
  <si>
    <t>Тумбинское/6/6/Осина</t>
  </si>
  <si>
    <t>Тумбинское/6/6/Береза</t>
  </si>
  <si>
    <t>Тумбинское/6/6/Липа</t>
  </si>
  <si>
    <t>Тумбинское/6/6/Итого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</si>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</sst>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2"/>
  <sheetViews>
    <sheetView tabSelected="1" view="pageBreakPreview" zoomScale="85" zoomScaleNormal="85" zoomScaleSheetLayoutView="85" workbookViewId="0">
      <selection activeCell="AA20" sqref="AA20"/>
    </sheetView>
  </sheetViews>
  <sheetFormatPr defaultRowHeight="12.75" x14ac:dyDescent="0.2"/>
  <cols>
    <col min="1" max="1" width="4.28515625" customWidth="1"/>
    <col min="2" max="2" width="4.7109375" style="12" customWidth="1"/>
    <col min="3" max="3" width="19.140625" style="13" customWidth="1"/>
    <col min="4" max="4" width="8.7109375" style="12" customWidth="1"/>
    <col min="5" max="6" width="7.85546875" style="12" customWidth="1"/>
    <col min="7" max="7" width="8.5703125" style="13" customWidth="1"/>
    <col min="8" max="8" width="16.7109375" style="12" customWidth="1"/>
    <col min="9" max="9" width="7.5703125" style="13" customWidth="1"/>
    <col min="10" max="10" width="12.42578125" style="13" customWidth="1"/>
    <col min="11" max="11" width="12" style="14" customWidth="1"/>
    <col min="12" max="12" width="10.5703125" style="14" customWidth="1"/>
    <col min="13" max="13" width="11" style="14" customWidth="1"/>
    <col min="14" max="14" width="10.5703125" style="14" customWidth="1"/>
    <col min="15" max="15" width="11" style="14" customWidth="1"/>
    <col min="16" max="16" width="8.7109375" style="14" customWidth="1"/>
    <col min="17" max="17" width="9.42578125" style="14" customWidth="1"/>
    <col min="18" max="18" width="11.42578125" style="14" customWidth="1"/>
    <col min="19" max="19" width="12.42578125" style="14" customWidth="1"/>
    <col min="20" max="20" width="17.28515625" style="14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21"/>
      <c r="C1" s="21"/>
      <c r="D1" s="21"/>
      <c r="E1" s="21"/>
      <c r="F1" s="21"/>
      <c r="G1" s="21"/>
      <c r="H1" s="21"/>
      <c r="I1" s="21"/>
      <c r="J1" s="2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">
      <c r="B2" s="31" t="s">
        <v>53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2:24" x14ac:dyDescent="0.2">
      <c r="B3" s="31" t="s">
        <v>54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5" spans="2:24" ht="33" customHeight="1" x14ac:dyDescent="0.2">
      <c r="B5" s="37" t="s">
        <v>0</v>
      </c>
      <c r="C5" s="39" t="s">
        <v>1</v>
      </c>
      <c r="D5" s="37" t="s">
        <v>2</v>
      </c>
      <c r="E5" s="37" t="s">
        <v>3</v>
      </c>
      <c r="F5" s="37" t="s">
        <v>4</v>
      </c>
      <c r="G5" s="39" t="s">
        <v>5</v>
      </c>
      <c r="H5" s="37" t="s">
        <v>6</v>
      </c>
      <c r="I5" s="39" t="s">
        <v>7</v>
      </c>
      <c r="J5" s="39" t="s">
        <v>8</v>
      </c>
      <c r="K5" s="30" t="s">
        <v>9</v>
      </c>
      <c r="L5" s="30"/>
      <c r="M5" s="30"/>
      <c r="N5" s="30"/>
      <c r="O5" s="28" t="s">
        <v>10</v>
      </c>
      <c r="P5" s="28" t="s">
        <v>16</v>
      </c>
      <c r="Q5" s="28" t="s">
        <v>11</v>
      </c>
      <c r="R5" s="30" t="s">
        <v>51</v>
      </c>
      <c r="S5" s="30" t="s">
        <v>42</v>
      </c>
      <c r="T5" s="30" t="s">
        <v>52</v>
      </c>
    </row>
    <row r="6" spans="2:24" ht="24" customHeight="1" x14ac:dyDescent="0.2">
      <c r="B6" s="38"/>
      <c r="C6" s="40"/>
      <c r="D6" s="38"/>
      <c r="E6" s="38"/>
      <c r="F6" s="38"/>
      <c r="G6" s="40"/>
      <c r="H6" s="38"/>
      <c r="I6" s="40"/>
      <c r="J6" s="40"/>
      <c r="K6" s="20" t="s">
        <v>12</v>
      </c>
      <c r="L6" s="20" t="s">
        <v>13</v>
      </c>
      <c r="M6" s="20" t="s">
        <v>14</v>
      </c>
      <c r="N6" s="20" t="s">
        <v>15</v>
      </c>
      <c r="O6" s="29"/>
      <c r="P6" s="29"/>
      <c r="Q6" s="29"/>
      <c r="R6" s="30"/>
      <c r="S6" s="30"/>
      <c r="T6" s="30"/>
    </row>
    <row r="7" spans="2:24" ht="16.149999999999999" customHeight="1" x14ac:dyDescent="0.2">
      <c r="B7" s="4">
        <v>1</v>
      </c>
      <c r="C7" s="5" t="s">
        <v>40</v>
      </c>
      <c r="D7" s="4">
        <v>46</v>
      </c>
      <c r="E7" s="4">
        <v>3</v>
      </c>
      <c r="F7" s="4">
        <v>1</v>
      </c>
      <c r="G7" s="5">
        <v>5</v>
      </c>
      <c r="H7" s="4" t="s">
        <v>41</v>
      </c>
      <c r="I7" s="5" t="s">
        <v>21</v>
      </c>
      <c r="J7" s="5" t="s">
        <v>18</v>
      </c>
      <c r="K7" s="26">
        <v>264.5</v>
      </c>
      <c r="L7" s="26">
        <v>237.5</v>
      </c>
      <c r="M7" s="26">
        <v>3</v>
      </c>
      <c r="N7" s="26">
        <f t="shared" ref="N7:N10" si="0">SUBTOTAL(9,K7:M7)</f>
        <v>505</v>
      </c>
      <c r="O7" s="26">
        <v>278.63</v>
      </c>
      <c r="P7" s="26"/>
      <c r="Q7" s="26">
        <f t="shared" ref="Q7:Q10" si="1">SUM(N7:P7)</f>
        <v>783.63</v>
      </c>
      <c r="R7" s="6">
        <v>9341</v>
      </c>
      <c r="S7" s="10"/>
      <c r="T7" s="6" t="s">
        <v>43</v>
      </c>
      <c r="U7" t="s">
        <v>59</v>
      </c>
    </row>
    <row r="8" spans="2:24" ht="16.149999999999999" customHeight="1" x14ac:dyDescent="0.2">
      <c r="B8" s="4" t="s">
        <v>39</v>
      </c>
      <c r="C8" s="5"/>
      <c r="D8" s="4"/>
      <c r="E8" s="8"/>
      <c r="F8" s="8"/>
      <c r="G8" s="9"/>
      <c r="H8" s="4" t="s">
        <v>26</v>
      </c>
      <c r="I8" s="9"/>
      <c r="J8" s="5" t="s">
        <v>17</v>
      </c>
      <c r="K8" s="26">
        <v>12.5</v>
      </c>
      <c r="L8" s="26">
        <v>45.38</v>
      </c>
      <c r="M8" s="26">
        <v>17.63</v>
      </c>
      <c r="N8" s="26">
        <f t="shared" si="0"/>
        <v>75.510000000000005</v>
      </c>
      <c r="O8" s="26">
        <v>42.13</v>
      </c>
      <c r="P8" s="26"/>
      <c r="Q8" s="26">
        <f t="shared" si="1"/>
        <v>117.64000000000001</v>
      </c>
      <c r="R8" s="6">
        <v>5809</v>
      </c>
      <c r="S8" s="10"/>
      <c r="T8" s="6"/>
      <c r="U8" t="s">
        <v>60</v>
      </c>
    </row>
    <row r="9" spans="2:24" ht="16.149999999999999" customHeight="1" x14ac:dyDescent="0.2">
      <c r="B9" s="4" t="s">
        <v>39</v>
      </c>
      <c r="C9" s="5"/>
      <c r="D9" s="4"/>
      <c r="E9" s="4"/>
      <c r="F9" s="4"/>
      <c r="G9" s="5"/>
      <c r="H9" s="4">
        <v>55</v>
      </c>
      <c r="I9" s="5"/>
      <c r="J9" s="5" t="s">
        <v>19</v>
      </c>
      <c r="K9" s="26"/>
      <c r="L9" s="26">
        <v>23.89</v>
      </c>
      <c r="M9" s="26">
        <v>24.89</v>
      </c>
      <c r="N9" s="26">
        <f t="shared" si="0"/>
        <v>48.78</v>
      </c>
      <c r="O9" s="26">
        <v>89.99</v>
      </c>
      <c r="P9" s="26"/>
      <c r="Q9" s="26">
        <f t="shared" si="1"/>
        <v>138.76999999999998</v>
      </c>
      <c r="R9" s="6">
        <v>1831</v>
      </c>
      <c r="S9" s="10"/>
      <c r="T9" s="6"/>
      <c r="U9" t="s">
        <v>61</v>
      </c>
    </row>
    <row r="10" spans="2:24" ht="16.149999999999999" customHeight="1" x14ac:dyDescent="0.2">
      <c r="B10" s="4"/>
      <c r="C10" s="5"/>
      <c r="D10" s="4"/>
      <c r="E10" s="4"/>
      <c r="F10" s="4"/>
      <c r="G10" s="5"/>
      <c r="H10" s="4"/>
      <c r="I10" s="5"/>
      <c r="J10" s="5" t="s">
        <v>23</v>
      </c>
      <c r="K10" s="26"/>
      <c r="L10" s="26">
        <v>1.75</v>
      </c>
      <c r="M10" s="26">
        <v>0.88</v>
      </c>
      <c r="N10" s="26">
        <f t="shared" si="0"/>
        <v>2.63</v>
      </c>
      <c r="O10" s="26">
        <v>3.89</v>
      </c>
      <c r="P10" s="26"/>
      <c r="Q10" s="26">
        <f t="shared" si="1"/>
        <v>6.52</v>
      </c>
      <c r="R10" s="6">
        <v>1368</v>
      </c>
      <c r="S10" s="10"/>
      <c r="T10" s="6"/>
      <c r="U10" t="s">
        <v>62</v>
      </c>
    </row>
    <row r="11" spans="2:24" ht="16.149999999999999" customHeight="1" x14ac:dyDescent="0.2">
      <c r="B11" s="4" t="s">
        <v>39</v>
      </c>
      <c r="C11" s="5"/>
      <c r="D11" s="4"/>
      <c r="E11" s="4"/>
      <c r="F11" s="4"/>
      <c r="G11" s="5"/>
      <c r="H11" s="4"/>
      <c r="I11" s="5"/>
      <c r="J11" s="9" t="s">
        <v>15</v>
      </c>
      <c r="K11" s="27">
        <f>SUM(K7:K10)</f>
        <v>277</v>
      </c>
      <c r="L11" s="27">
        <f t="shared" ref="L11:R11" si="2">SUM(L7:L10)</f>
        <v>308.52</v>
      </c>
      <c r="M11" s="27">
        <f t="shared" si="2"/>
        <v>46.4</v>
      </c>
      <c r="N11" s="27">
        <f t="shared" si="2"/>
        <v>631.91999999999996</v>
      </c>
      <c r="O11" s="27">
        <f t="shared" si="2"/>
        <v>414.64</v>
      </c>
      <c r="P11" s="27">
        <f t="shared" si="2"/>
        <v>0</v>
      </c>
      <c r="Q11" s="27">
        <f t="shared" si="2"/>
        <v>1046.56</v>
      </c>
      <c r="R11" s="10">
        <f t="shared" si="2"/>
        <v>18349</v>
      </c>
      <c r="S11" s="10">
        <v>55780.960000000014</v>
      </c>
      <c r="T11" s="10"/>
      <c r="U11" t="s">
        <v>63</v>
      </c>
      <c r="V11" s="1" t="e">
        <f ca="1">OFFSET(#REF!,X11,0,1,1)</f>
        <v>#REF!</v>
      </c>
      <c r="W11" s="1" t="e">
        <f ca="1">OFFSET(#REF!,X11,-1,1,1)</f>
        <v>#REF!</v>
      </c>
      <c r="X11" s="1">
        <v>118</v>
      </c>
    </row>
    <row r="12" spans="2:24" ht="16.149999999999999" customHeight="1" x14ac:dyDescent="0.2">
      <c r="B12" s="4">
        <v>2</v>
      </c>
      <c r="C12" s="5" t="s">
        <v>40</v>
      </c>
      <c r="D12" s="4">
        <v>54</v>
      </c>
      <c r="E12" s="4">
        <v>12</v>
      </c>
      <c r="F12" s="4">
        <v>1</v>
      </c>
      <c r="G12" s="5">
        <v>7.2</v>
      </c>
      <c r="H12" s="4" t="s">
        <v>41</v>
      </c>
      <c r="I12" s="5" t="s">
        <v>21</v>
      </c>
      <c r="J12" s="5" t="s">
        <v>18</v>
      </c>
      <c r="K12" s="26">
        <v>270.95999999999998</v>
      </c>
      <c r="L12" s="26">
        <v>553.44000000000005</v>
      </c>
      <c r="M12" s="26">
        <v>38.159999999999997</v>
      </c>
      <c r="N12" s="26">
        <f t="shared" ref="N12:N14" si="3">SUBTOTAL(9,K12:M12)</f>
        <v>862.56000000000006</v>
      </c>
      <c r="O12" s="26">
        <v>535.20000000000005</v>
      </c>
      <c r="P12" s="26"/>
      <c r="Q12" s="26">
        <f t="shared" ref="Q12:Q14" si="4">SUM(N12:P12)</f>
        <v>1397.7600000000002</v>
      </c>
      <c r="R12" s="6">
        <v>14846</v>
      </c>
      <c r="S12" s="10"/>
      <c r="T12" s="11" t="s">
        <v>44</v>
      </c>
      <c r="U12" t="s">
        <v>64</v>
      </c>
    </row>
    <row r="13" spans="2:24" ht="16.149999999999999" customHeight="1" x14ac:dyDescent="0.2">
      <c r="B13" s="4" t="s">
        <v>39</v>
      </c>
      <c r="C13" s="5"/>
      <c r="D13" s="4"/>
      <c r="E13" s="8"/>
      <c r="F13" s="8"/>
      <c r="G13" s="9"/>
      <c r="H13" s="4" t="s">
        <v>27</v>
      </c>
      <c r="I13" s="9"/>
      <c r="J13" s="5" t="s">
        <v>17</v>
      </c>
      <c r="K13" s="26"/>
      <c r="L13" s="26">
        <v>23.28</v>
      </c>
      <c r="M13" s="26">
        <v>4.32</v>
      </c>
      <c r="N13" s="26">
        <f t="shared" si="3"/>
        <v>27.6</v>
      </c>
      <c r="O13" s="26">
        <v>26.88</v>
      </c>
      <c r="P13" s="26"/>
      <c r="Q13" s="26">
        <f t="shared" si="4"/>
        <v>54.480000000000004</v>
      </c>
      <c r="R13" s="6">
        <v>2133</v>
      </c>
      <c r="S13" s="10"/>
      <c r="T13" s="6"/>
      <c r="U13" t="s">
        <v>65</v>
      </c>
    </row>
    <row r="14" spans="2:24" ht="16.149999999999999" customHeight="1" x14ac:dyDescent="0.2">
      <c r="B14" s="4"/>
      <c r="C14" s="5"/>
      <c r="D14" s="4"/>
      <c r="E14" s="8"/>
      <c r="F14" s="8"/>
      <c r="G14" s="9"/>
      <c r="H14" s="4"/>
      <c r="I14" s="9"/>
      <c r="J14" s="5" t="s">
        <v>19</v>
      </c>
      <c r="K14" s="26"/>
      <c r="L14" s="26">
        <v>6.17</v>
      </c>
      <c r="M14" s="26">
        <v>15.34</v>
      </c>
      <c r="N14" s="26">
        <f t="shared" si="3"/>
        <v>21.509999999999998</v>
      </c>
      <c r="O14" s="26">
        <v>98.47</v>
      </c>
      <c r="P14" s="26"/>
      <c r="Q14" s="26">
        <f t="shared" si="4"/>
        <v>119.97999999999999</v>
      </c>
      <c r="R14" s="6">
        <v>783</v>
      </c>
      <c r="S14" s="10"/>
      <c r="T14" s="6"/>
      <c r="U14" t="s">
        <v>66</v>
      </c>
    </row>
    <row r="15" spans="2:24" ht="16.149999999999999" customHeight="1" x14ac:dyDescent="0.2">
      <c r="B15" s="4" t="s">
        <v>39</v>
      </c>
      <c r="C15" s="5"/>
      <c r="D15" s="4"/>
      <c r="E15" s="4"/>
      <c r="F15" s="4"/>
      <c r="G15" s="5"/>
      <c r="H15" s="4">
        <v>45</v>
      </c>
      <c r="I15" s="5"/>
      <c r="J15" s="9" t="s">
        <v>15</v>
      </c>
      <c r="K15" s="27">
        <f>SUM(K12:K14)</f>
        <v>270.95999999999998</v>
      </c>
      <c r="L15" s="27">
        <f t="shared" ref="L15:R15" si="5">SUM(L12:L14)</f>
        <v>582.89</v>
      </c>
      <c r="M15" s="27">
        <f t="shared" si="5"/>
        <v>57.819999999999993</v>
      </c>
      <c r="N15" s="27">
        <f t="shared" si="5"/>
        <v>911.67000000000007</v>
      </c>
      <c r="O15" s="27">
        <f t="shared" si="5"/>
        <v>660.55000000000007</v>
      </c>
      <c r="P15" s="27">
        <f t="shared" si="5"/>
        <v>0</v>
      </c>
      <c r="Q15" s="27">
        <f t="shared" si="5"/>
        <v>1572.2200000000003</v>
      </c>
      <c r="R15" s="10">
        <f t="shared" si="5"/>
        <v>17762</v>
      </c>
      <c r="S15" s="10">
        <v>71758.48000000001</v>
      </c>
      <c r="T15" s="10"/>
      <c r="U15" t="s">
        <v>67</v>
      </c>
      <c r="V15" s="1" t="e">
        <f ca="1">OFFSET(#REF!,X15,0,1,1)</f>
        <v>#REF!</v>
      </c>
      <c r="W15" s="1" t="e">
        <f ca="1">OFFSET(#REF!,X15,-1,1,1)</f>
        <v>#REF!</v>
      </c>
      <c r="X15" s="1">
        <v>155</v>
      </c>
    </row>
    <row r="16" spans="2:24" ht="16.149999999999999" customHeight="1" x14ac:dyDescent="0.2">
      <c r="B16" s="4">
        <v>3</v>
      </c>
      <c r="C16" s="5" t="s">
        <v>40</v>
      </c>
      <c r="D16" s="4">
        <v>86</v>
      </c>
      <c r="E16" s="4">
        <v>10</v>
      </c>
      <c r="F16" s="4">
        <v>1</v>
      </c>
      <c r="G16" s="5">
        <v>6.8</v>
      </c>
      <c r="H16" s="4" t="s">
        <v>41</v>
      </c>
      <c r="I16" s="5" t="s">
        <v>21</v>
      </c>
      <c r="J16" s="5" t="s">
        <v>18</v>
      </c>
      <c r="K16" s="26">
        <v>87.95</v>
      </c>
      <c r="L16" s="26">
        <v>206.95</v>
      </c>
      <c r="M16" s="26">
        <v>4.42</v>
      </c>
      <c r="N16" s="26">
        <f t="shared" ref="N16:N18" si="6">SUBTOTAL(9,K16:M16)</f>
        <v>299.32</v>
      </c>
      <c r="O16" s="26">
        <v>212.73</v>
      </c>
      <c r="P16" s="26"/>
      <c r="Q16" s="26">
        <f t="shared" ref="Q16:Q18" si="7">SUM(N16:P16)</f>
        <v>512.04999999999995</v>
      </c>
      <c r="R16" s="6">
        <v>5204</v>
      </c>
      <c r="S16" s="10"/>
      <c r="T16" s="11" t="s">
        <v>45</v>
      </c>
      <c r="U16" t="s">
        <v>68</v>
      </c>
    </row>
    <row r="17" spans="2:24" ht="16.149999999999999" customHeight="1" x14ac:dyDescent="0.2">
      <c r="B17" s="4" t="s">
        <v>39</v>
      </c>
      <c r="C17" s="5"/>
      <c r="D17" s="4"/>
      <c r="E17" s="8"/>
      <c r="F17" s="8"/>
      <c r="G17" s="9"/>
      <c r="H17" s="4" t="s">
        <v>25</v>
      </c>
      <c r="I17" s="9"/>
      <c r="J17" s="5" t="s">
        <v>17</v>
      </c>
      <c r="K17" s="26">
        <v>95.2</v>
      </c>
      <c r="L17" s="26">
        <v>244.01</v>
      </c>
      <c r="M17" s="26">
        <v>41.14</v>
      </c>
      <c r="N17" s="26">
        <f t="shared" si="6"/>
        <v>380.34999999999997</v>
      </c>
      <c r="O17" s="26">
        <v>315.64</v>
      </c>
      <c r="P17" s="26"/>
      <c r="Q17" s="26">
        <f t="shared" si="7"/>
        <v>695.99</v>
      </c>
      <c r="R17" s="6">
        <v>32719</v>
      </c>
      <c r="S17" s="10"/>
      <c r="T17" s="6"/>
      <c r="U17" t="s">
        <v>69</v>
      </c>
    </row>
    <row r="18" spans="2:24" ht="16.149999999999999" customHeight="1" x14ac:dyDescent="0.2">
      <c r="B18" s="4" t="s">
        <v>39</v>
      </c>
      <c r="C18" s="5"/>
      <c r="D18" s="4"/>
      <c r="E18" s="4"/>
      <c r="F18" s="4"/>
      <c r="G18" s="5"/>
      <c r="H18" s="4">
        <v>70</v>
      </c>
      <c r="I18" s="5"/>
      <c r="J18" s="5" t="s">
        <v>19</v>
      </c>
      <c r="K18" s="26"/>
      <c r="L18" s="26">
        <v>6.35</v>
      </c>
      <c r="M18" s="26">
        <v>7.24</v>
      </c>
      <c r="N18" s="26">
        <f t="shared" si="6"/>
        <v>13.59</v>
      </c>
      <c r="O18" s="26">
        <v>32.74</v>
      </c>
      <c r="P18" s="26"/>
      <c r="Q18" s="26">
        <f t="shared" si="7"/>
        <v>46.33</v>
      </c>
      <c r="R18" s="6">
        <v>513</v>
      </c>
      <c r="S18" s="10"/>
      <c r="T18" s="6"/>
      <c r="U18" t="s">
        <v>70</v>
      </c>
    </row>
    <row r="19" spans="2:24" ht="16.149999999999999" customHeight="1" x14ac:dyDescent="0.2">
      <c r="B19" s="4" t="s">
        <v>39</v>
      </c>
      <c r="C19" s="5"/>
      <c r="D19" s="4"/>
      <c r="E19" s="4"/>
      <c r="F19" s="4"/>
      <c r="G19" s="5"/>
      <c r="H19" s="4"/>
      <c r="I19" s="5"/>
      <c r="J19" s="9" t="s">
        <v>15</v>
      </c>
      <c r="K19" s="27">
        <f t="shared" ref="K19:R19" si="8">SUM(K16:K18)</f>
        <v>183.15</v>
      </c>
      <c r="L19" s="27">
        <f t="shared" si="8"/>
        <v>457.31</v>
      </c>
      <c r="M19" s="27">
        <f t="shared" si="8"/>
        <v>52.800000000000004</v>
      </c>
      <c r="N19" s="27">
        <f t="shared" si="8"/>
        <v>693.26</v>
      </c>
      <c r="O19" s="27">
        <f t="shared" si="8"/>
        <v>561.11</v>
      </c>
      <c r="P19" s="27">
        <f t="shared" si="8"/>
        <v>0</v>
      </c>
      <c r="Q19" s="27">
        <f t="shared" si="8"/>
        <v>1254.3699999999999</v>
      </c>
      <c r="R19" s="10">
        <f t="shared" si="8"/>
        <v>38436</v>
      </c>
      <c r="S19" s="41">
        <v>89555.88</v>
      </c>
      <c r="T19" s="10"/>
      <c r="U19" t="s">
        <v>71</v>
      </c>
      <c r="V19" s="1" t="e">
        <f ca="1">OFFSET(#REF!,X19,0,1,1)</f>
        <v>#REF!</v>
      </c>
      <c r="W19" s="1" t="e">
        <f ca="1">OFFSET(#REF!,X19,-1,1,1)</f>
        <v>#REF!</v>
      </c>
      <c r="X19" s="1">
        <v>192</v>
      </c>
    </row>
    <row r="20" spans="2:24" ht="16.149999999999999" customHeight="1" x14ac:dyDescent="0.2">
      <c r="B20" s="4">
        <v>4</v>
      </c>
      <c r="C20" s="5" t="s">
        <v>22</v>
      </c>
      <c r="D20" s="4">
        <v>3</v>
      </c>
      <c r="E20" s="4">
        <v>10</v>
      </c>
      <c r="F20" s="4">
        <v>1</v>
      </c>
      <c r="G20" s="5">
        <v>5</v>
      </c>
      <c r="H20" s="4" t="s">
        <v>33</v>
      </c>
      <c r="I20" s="5" t="s">
        <v>21</v>
      </c>
      <c r="J20" s="5" t="s">
        <v>18</v>
      </c>
      <c r="K20" s="26">
        <v>159.4</v>
      </c>
      <c r="L20" s="26">
        <v>255.8</v>
      </c>
      <c r="M20" s="26">
        <v>18.899999999999999</v>
      </c>
      <c r="N20" s="26">
        <f t="shared" ref="N20:N21" si="9">SUBTOTAL(9,K20:M20)</f>
        <v>434.1</v>
      </c>
      <c r="O20" s="26">
        <v>465.1</v>
      </c>
      <c r="P20" s="26"/>
      <c r="Q20" s="26">
        <f t="shared" ref="Q20:Q21" si="10">SUM(N20:P20)</f>
        <v>899.2</v>
      </c>
      <c r="R20" s="6">
        <v>7686</v>
      </c>
      <c r="S20" s="10"/>
      <c r="T20" s="7" t="s">
        <v>46</v>
      </c>
      <c r="U20" t="s">
        <v>72</v>
      </c>
    </row>
    <row r="21" spans="2:24" ht="16.149999999999999" customHeight="1" x14ac:dyDescent="0.2">
      <c r="B21" s="4" t="s">
        <v>39</v>
      </c>
      <c r="C21" s="5"/>
      <c r="D21" s="4"/>
      <c r="E21" s="4"/>
      <c r="F21" s="4"/>
      <c r="G21" s="5"/>
      <c r="H21" s="4" t="s">
        <v>32</v>
      </c>
      <c r="I21" s="5"/>
      <c r="J21" s="5" t="s">
        <v>17</v>
      </c>
      <c r="K21" s="26"/>
      <c r="L21" s="26">
        <v>46.2</v>
      </c>
      <c r="M21" s="26">
        <v>21.6</v>
      </c>
      <c r="N21" s="26">
        <f t="shared" si="9"/>
        <v>67.800000000000011</v>
      </c>
      <c r="O21" s="26">
        <v>58.4</v>
      </c>
      <c r="P21" s="26"/>
      <c r="Q21" s="26">
        <f t="shared" si="10"/>
        <v>126.20000000000002</v>
      </c>
      <c r="R21" s="6">
        <v>4774</v>
      </c>
      <c r="S21" s="10"/>
      <c r="T21" s="6"/>
      <c r="U21" t="s">
        <v>73</v>
      </c>
    </row>
    <row r="22" spans="2:24" ht="16.149999999999999" customHeight="1" x14ac:dyDescent="0.2">
      <c r="B22" s="4" t="s">
        <v>39</v>
      </c>
      <c r="C22" s="5"/>
      <c r="D22" s="4"/>
      <c r="E22" s="8"/>
      <c r="F22" s="8"/>
      <c r="G22" s="9"/>
      <c r="H22" s="4">
        <v>50</v>
      </c>
      <c r="I22" s="9"/>
      <c r="J22" s="9" t="s">
        <v>15</v>
      </c>
      <c r="K22" s="27">
        <f>SUM(K20:K21)</f>
        <v>159.4</v>
      </c>
      <c r="L22" s="27">
        <f t="shared" ref="L22:R22" si="11">SUM(L20:L21)</f>
        <v>302</v>
      </c>
      <c r="M22" s="27">
        <f t="shared" si="11"/>
        <v>40.5</v>
      </c>
      <c r="N22" s="27">
        <f t="shared" si="11"/>
        <v>501.90000000000003</v>
      </c>
      <c r="O22" s="27">
        <f t="shared" si="11"/>
        <v>523.5</v>
      </c>
      <c r="P22" s="27">
        <f t="shared" si="11"/>
        <v>0</v>
      </c>
      <c r="Q22" s="27">
        <f t="shared" si="11"/>
        <v>1025.4000000000001</v>
      </c>
      <c r="R22" s="10">
        <f t="shared" si="11"/>
        <v>12460</v>
      </c>
      <c r="S22" s="41">
        <v>49964.6</v>
      </c>
      <c r="T22" s="10"/>
      <c r="U22" t="s">
        <v>74</v>
      </c>
      <c r="V22" s="1" t="e">
        <f ca="1">OFFSET(#REF!,X22,0,1,1)</f>
        <v>#REF!</v>
      </c>
      <c r="W22" s="1" t="e">
        <f ca="1">OFFSET(#REF!,X22,-1,1,1)</f>
        <v>#REF!</v>
      </c>
      <c r="X22" s="1">
        <f t="shared" ref="X22" si="12">X19+37</f>
        <v>229</v>
      </c>
    </row>
    <row r="23" spans="2:24" ht="16.149999999999999" customHeight="1" x14ac:dyDescent="0.2">
      <c r="B23" s="4">
        <v>5</v>
      </c>
      <c r="C23" s="5" t="s">
        <v>22</v>
      </c>
      <c r="D23" s="4">
        <v>9</v>
      </c>
      <c r="E23" s="4">
        <v>6</v>
      </c>
      <c r="F23" s="4">
        <v>1</v>
      </c>
      <c r="G23" s="5">
        <v>4</v>
      </c>
      <c r="H23" s="4" t="s">
        <v>33</v>
      </c>
      <c r="I23" s="5" t="s">
        <v>21</v>
      </c>
      <c r="J23" s="5" t="s">
        <v>18</v>
      </c>
      <c r="K23" s="26">
        <v>110.1</v>
      </c>
      <c r="L23" s="26">
        <v>301.2</v>
      </c>
      <c r="M23" s="26">
        <v>12.3</v>
      </c>
      <c r="N23" s="26">
        <f t="shared" ref="N23" si="13">SUBTOTAL(9,K23:M23)</f>
        <v>423.59999999999997</v>
      </c>
      <c r="O23" s="26">
        <v>384.8</v>
      </c>
      <c r="P23" s="26"/>
      <c r="Q23" s="26">
        <f t="shared" ref="Q23" si="14">SUM(N23:P23)</f>
        <v>808.4</v>
      </c>
      <c r="R23" s="6">
        <v>7290</v>
      </c>
      <c r="S23" s="10"/>
      <c r="T23" s="7" t="s">
        <v>47</v>
      </c>
      <c r="U23" t="s">
        <v>75</v>
      </c>
    </row>
    <row r="24" spans="2:24" ht="16.149999999999999" customHeight="1" x14ac:dyDescent="0.2">
      <c r="B24" s="4" t="s">
        <v>39</v>
      </c>
      <c r="C24" s="5"/>
      <c r="D24" s="8"/>
      <c r="E24" s="8"/>
      <c r="F24" s="8"/>
      <c r="G24" s="9"/>
      <c r="H24" s="4" t="s">
        <v>31</v>
      </c>
      <c r="I24" s="9"/>
      <c r="J24" s="9" t="s">
        <v>15</v>
      </c>
      <c r="K24" s="27">
        <f>SUM(K23)</f>
        <v>110.1</v>
      </c>
      <c r="L24" s="27">
        <f t="shared" ref="L24:R24" si="15">SUM(L23)</f>
        <v>301.2</v>
      </c>
      <c r="M24" s="27">
        <f t="shared" si="15"/>
        <v>12.3</v>
      </c>
      <c r="N24" s="27">
        <f t="shared" si="15"/>
        <v>423.59999999999997</v>
      </c>
      <c r="O24" s="27">
        <f t="shared" si="15"/>
        <v>384.8</v>
      </c>
      <c r="P24" s="27">
        <f t="shared" si="15"/>
        <v>0</v>
      </c>
      <c r="Q24" s="27">
        <f t="shared" si="15"/>
        <v>808.4</v>
      </c>
      <c r="R24" s="10">
        <f t="shared" si="15"/>
        <v>7290</v>
      </c>
      <c r="S24" s="41">
        <v>37324.80000000001</v>
      </c>
      <c r="T24" s="10"/>
      <c r="U24" t="s">
        <v>76</v>
      </c>
      <c r="V24" s="1" t="e">
        <f ca="1">OFFSET(#REF!,X24,0,1,1)</f>
        <v>#REF!</v>
      </c>
      <c r="W24" s="1" t="e">
        <f ca="1">OFFSET(#REF!,X24,-1,1,1)</f>
        <v>#REF!</v>
      </c>
      <c r="X24" s="1">
        <v>266</v>
      </c>
    </row>
    <row r="25" spans="2:24" ht="16.149999999999999" customHeight="1" x14ac:dyDescent="0.2">
      <c r="B25" s="4">
        <v>6</v>
      </c>
      <c r="C25" s="5" t="s">
        <v>22</v>
      </c>
      <c r="D25" s="4">
        <v>10</v>
      </c>
      <c r="E25" s="4">
        <v>7</v>
      </c>
      <c r="F25" s="4">
        <v>1</v>
      </c>
      <c r="G25" s="5">
        <v>5</v>
      </c>
      <c r="H25" s="4" t="s">
        <v>33</v>
      </c>
      <c r="I25" s="5" t="s">
        <v>21</v>
      </c>
      <c r="J25" s="5" t="s">
        <v>18</v>
      </c>
      <c r="K25" s="26">
        <v>226.7</v>
      </c>
      <c r="L25" s="26">
        <v>340.4</v>
      </c>
      <c r="M25" s="26">
        <v>21.3</v>
      </c>
      <c r="N25" s="26">
        <f>SUBTOTAL(9,K25:M25)</f>
        <v>588.39999999999986</v>
      </c>
      <c r="O25" s="26">
        <v>520</v>
      </c>
      <c r="P25" s="26"/>
      <c r="Q25" s="26">
        <f>SUM(N25:P25)</f>
        <v>1108.3999999999999</v>
      </c>
      <c r="R25" s="6">
        <v>10447</v>
      </c>
      <c r="S25" s="10"/>
      <c r="T25" s="7" t="s">
        <v>47</v>
      </c>
      <c r="U25" t="s">
        <v>77</v>
      </c>
    </row>
    <row r="26" spans="2:24" ht="16.149999999999999" customHeight="1" x14ac:dyDescent="0.2">
      <c r="B26" s="4" t="s">
        <v>39</v>
      </c>
      <c r="C26" s="5"/>
      <c r="D26" s="8"/>
      <c r="E26" s="8"/>
      <c r="F26" s="8"/>
      <c r="G26" s="9"/>
      <c r="H26" s="4" t="s">
        <v>34</v>
      </c>
      <c r="I26" s="9"/>
      <c r="J26" s="9" t="s">
        <v>15</v>
      </c>
      <c r="K26" s="27">
        <f>SUM(K25)</f>
        <v>226.7</v>
      </c>
      <c r="L26" s="27">
        <f t="shared" ref="L26:R26" si="16">SUM(L25)</f>
        <v>340.4</v>
      </c>
      <c r="M26" s="27">
        <f t="shared" si="16"/>
        <v>21.3</v>
      </c>
      <c r="N26" s="27">
        <f t="shared" si="16"/>
        <v>588.39999999999986</v>
      </c>
      <c r="O26" s="27">
        <f t="shared" si="16"/>
        <v>520</v>
      </c>
      <c r="P26" s="27">
        <f t="shared" si="16"/>
        <v>0</v>
      </c>
      <c r="Q26" s="27">
        <f t="shared" si="16"/>
        <v>1108.3999999999999</v>
      </c>
      <c r="R26" s="10">
        <f t="shared" si="16"/>
        <v>10447</v>
      </c>
      <c r="S26" s="41">
        <v>47847.26</v>
      </c>
      <c r="T26" s="10"/>
      <c r="U26" t="s">
        <v>78</v>
      </c>
      <c r="V26" s="1" t="e">
        <f ca="1">OFFSET(#REF!,X26,0,1,1)</f>
        <v>#REF!</v>
      </c>
      <c r="W26" s="1" t="e">
        <f ca="1">OFFSET(#REF!,X26,-1,1,1)</f>
        <v>#REF!</v>
      </c>
      <c r="X26" s="1">
        <v>303</v>
      </c>
    </row>
    <row r="27" spans="2:24" ht="16.149999999999999" customHeight="1" x14ac:dyDescent="0.2">
      <c r="B27" s="4">
        <v>7</v>
      </c>
      <c r="C27" s="5" t="s">
        <v>24</v>
      </c>
      <c r="D27" s="4">
        <v>6</v>
      </c>
      <c r="E27" s="4">
        <v>4</v>
      </c>
      <c r="F27" s="4">
        <v>1</v>
      </c>
      <c r="G27" s="5">
        <v>3</v>
      </c>
      <c r="H27" s="4" t="s">
        <v>33</v>
      </c>
      <c r="I27" s="5" t="s">
        <v>21</v>
      </c>
      <c r="J27" s="5" t="s">
        <v>18</v>
      </c>
      <c r="K27" s="26">
        <v>120.86</v>
      </c>
      <c r="L27" s="26">
        <v>60.77</v>
      </c>
      <c r="M27" s="26">
        <v>3.27</v>
      </c>
      <c r="N27" s="26">
        <f t="shared" ref="N27:N29" si="17">SUBTOTAL(9,K27:M27)</f>
        <v>184.9</v>
      </c>
      <c r="O27" s="26">
        <v>215.22</v>
      </c>
      <c r="P27" s="26"/>
      <c r="Q27" s="26">
        <f t="shared" ref="Q27:Q29" si="18">SUM(N27:P27)</f>
        <v>400.12</v>
      </c>
      <c r="R27" s="6">
        <v>3579</v>
      </c>
      <c r="S27" s="10"/>
      <c r="T27" s="7" t="s">
        <v>48</v>
      </c>
      <c r="U27" t="s">
        <v>79</v>
      </c>
    </row>
    <row r="28" spans="2:24" ht="16.149999999999999" customHeight="1" x14ac:dyDescent="0.2">
      <c r="B28" s="4" t="s">
        <v>39</v>
      </c>
      <c r="C28" s="5"/>
      <c r="D28" s="4"/>
      <c r="E28" s="4"/>
      <c r="F28" s="4"/>
      <c r="G28" s="5"/>
      <c r="H28" s="4" t="s">
        <v>35</v>
      </c>
      <c r="I28" s="5"/>
      <c r="J28" s="5" t="s">
        <v>17</v>
      </c>
      <c r="K28" s="26">
        <v>35.119999999999997</v>
      </c>
      <c r="L28" s="26">
        <v>57.95</v>
      </c>
      <c r="M28" s="26">
        <v>7.71</v>
      </c>
      <c r="N28" s="26">
        <f t="shared" si="17"/>
        <v>100.77999999999999</v>
      </c>
      <c r="O28" s="26">
        <v>116.3</v>
      </c>
      <c r="P28" s="26"/>
      <c r="Q28" s="26">
        <f t="shared" si="18"/>
        <v>217.07999999999998</v>
      </c>
      <c r="R28" s="6">
        <v>9301</v>
      </c>
      <c r="S28" s="10"/>
      <c r="T28" s="6"/>
      <c r="U28" t="s">
        <v>80</v>
      </c>
    </row>
    <row r="29" spans="2:24" ht="16.149999999999999" customHeight="1" x14ac:dyDescent="0.2">
      <c r="B29" s="4" t="s">
        <v>39</v>
      </c>
      <c r="C29" s="5"/>
      <c r="D29" s="4"/>
      <c r="E29" s="4"/>
      <c r="F29" s="4"/>
      <c r="G29" s="5"/>
      <c r="H29" s="4">
        <v>45</v>
      </c>
      <c r="I29" s="5"/>
      <c r="J29" s="5" t="s">
        <v>19</v>
      </c>
      <c r="K29" s="26">
        <v>7.44</v>
      </c>
      <c r="L29" s="26">
        <v>16.52</v>
      </c>
      <c r="M29" s="26">
        <v>1.69</v>
      </c>
      <c r="N29" s="26">
        <f t="shared" si="17"/>
        <v>25.650000000000002</v>
      </c>
      <c r="O29" s="26">
        <v>47.38</v>
      </c>
      <c r="P29" s="26"/>
      <c r="Q29" s="26">
        <f t="shared" si="18"/>
        <v>73.03</v>
      </c>
      <c r="R29" s="6">
        <v>1354</v>
      </c>
      <c r="S29" s="10"/>
      <c r="T29" s="6"/>
      <c r="U29" t="s">
        <v>81</v>
      </c>
    </row>
    <row r="30" spans="2:24" ht="16.149999999999999" customHeight="1" x14ac:dyDescent="0.2">
      <c r="B30" s="4" t="s">
        <v>39</v>
      </c>
      <c r="C30" s="5"/>
      <c r="D30" s="4"/>
      <c r="E30" s="8"/>
      <c r="F30" s="8"/>
      <c r="G30" s="9"/>
      <c r="H30" s="4"/>
      <c r="I30" s="9"/>
      <c r="J30" s="9" t="s">
        <v>15</v>
      </c>
      <c r="K30" s="27">
        <f>SUM(K27:K29)</f>
        <v>163.41999999999999</v>
      </c>
      <c r="L30" s="27">
        <f t="shared" ref="L30:R30" si="19">SUM(L27:L29)</f>
        <v>135.24</v>
      </c>
      <c r="M30" s="27">
        <f t="shared" si="19"/>
        <v>12.67</v>
      </c>
      <c r="N30" s="27">
        <f t="shared" si="19"/>
        <v>311.33</v>
      </c>
      <c r="O30" s="27">
        <f t="shared" si="19"/>
        <v>378.9</v>
      </c>
      <c r="P30" s="27">
        <f t="shared" si="19"/>
        <v>0</v>
      </c>
      <c r="Q30" s="27">
        <f t="shared" si="19"/>
        <v>690.23</v>
      </c>
      <c r="R30" s="10">
        <f t="shared" si="19"/>
        <v>14234</v>
      </c>
      <c r="S30" s="41">
        <v>36723.72</v>
      </c>
      <c r="T30" s="10"/>
      <c r="U30" t="s">
        <v>82</v>
      </c>
      <c r="V30" s="1" t="e">
        <f ca="1">OFFSET(#REF!,X30,0,1,1)</f>
        <v>#REF!</v>
      </c>
      <c r="W30" s="1" t="e">
        <f ca="1">OFFSET(#REF!,X30,-1,1,1)</f>
        <v>#REF!</v>
      </c>
      <c r="X30" s="1">
        <v>525</v>
      </c>
    </row>
    <row r="31" spans="2:24" ht="16.149999999999999" customHeight="1" x14ac:dyDescent="0.2">
      <c r="B31" s="4">
        <v>8</v>
      </c>
      <c r="C31" s="5" t="s">
        <v>24</v>
      </c>
      <c r="D31" s="4">
        <v>6</v>
      </c>
      <c r="E31" s="4">
        <v>6</v>
      </c>
      <c r="F31" s="4">
        <v>2</v>
      </c>
      <c r="G31" s="5">
        <v>7.5</v>
      </c>
      <c r="H31" s="4" t="s">
        <v>33</v>
      </c>
      <c r="I31" s="5" t="s">
        <v>21</v>
      </c>
      <c r="J31" s="5" t="s">
        <v>18</v>
      </c>
      <c r="K31" s="26">
        <v>197.5</v>
      </c>
      <c r="L31" s="26">
        <v>150.80000000000001</v>
      </c>
      <c r="M31" s="26">
        <v>12.3</v>
      </c>
      <c r="N31" s="26">
        <f t="shared" ref="N31:N33" si="20">SUBTOTAL(9,K31:M31)</f>
        <v>360.6</v>
      </c>
      <c r="O31" s="26">
        <v>460.2</v>
      </c>
      <c r="P31" s="26"/>
      <c r="Q31" s="26">
        <f t="shared" ref="Q31:Q33" si="21">SUM(N31:P31)</f>
        <v>820.8</v>
      </c>
      <c r="R31" s="6">
        <v>6767</v>
      </c>
      <c r="S31" s="10"/>
      <c r="T31" s="7" t="s">
        <v>48</v>
      </c>
      <c r="U31" t="s">
        <v>83</v>
      </c>
    </row>
    <row r="32" spans="2:24" ht="16.149999999999999" customHeight="1" x14ac:dyDescent="0.2">
      <c r="B32" s="4" t="s">
        <v>39</v>
      </c>
      <c r="C32" s="5"/>
      <c r="D32" s="4"/>
      <c r="E32" s="4"/>
      <c r="F32" s="4"/>
      <c r="G32" s="5"/>
      <c r="H32" s="4" t="s">
        <v>36</v>
      </c>
      <c r="I32" s="5"/>
      <c r="J32" s="5" t="s">
        <v>17</v>
      </c>
      <c r="K32" s="26">
        <v>118.6</v>
      </c>
      <c r="L32" s="26">
        <v>105.1</v>
      </c>
      <c r="M32" s="26">
        <v>25.5</v>
      </c>
      <c r="N32" s="26">
        <f t="shared" si="20"/>
        <v>249.2</v>
      </c>
      <c r="O32" s="26">
        <v>241.3</v>
      </c>
      <c r="P32" s="26"/>
      <c r="Q32" s="26">
        <f t="shared" si="21"/>
        <v>490.5</v>
      </c>
      <c r="R32" s="6">
        <v>23457</v>
      </c>
      <c r="S32" s="10"/>
      <c r="T32" s="6"/>
      <c r="U32" t="s">
        <v>84</v>
      </c>
    </row>
    <row r="33" spans="2:27" ht="16.149999999999999" customHeight="1" x14ac:dyDescent="0.2">
      <c r="B33" s="4" t="s">
        <v>39</v>
      </c>
      <c r="C33" s="5"/>
      <c r="D33" s="4"/>
      <c r="E33" s="4"/>
      <c r="F33" s="4"/>
      <c r="G33" s="5"/>
      <c r="H33" s="4">
        <v>45</v>
      </c>
      <c r="I33" s="5"/>
      <c r="J33" s="5" t="s">
        <v>19</v>
      </c>
      <c r="K33" s="26">
        <v>37.61</v>
      </c>
      <c r="L33" s="26">
        <v>69.12</v>
      </c>
      <c r="M33" s="26">
        <v>10.34</v>
      </c>
      <c r="N33" s="26">
        <f t="shared" si="20"/>
        <v>117.07000000000001</v>
      </c>
      <c r="O33" s="26">
        <v>214.88</v>
      </c>
      <c r="P33" s="26"/>
      <c r="Q33" s="26">
        <f t="shared" si="21"/>
        <v>331.95</v>
      </c>
      <c r="R33" s="6">
        <v>6183</v>
      </c>
      <c r="S33" s="10"/>
      <c r="T33" s="6"/>
      <c r="U33" t="s">
        <v>85</v>
      </c>
    </row>
    <row r="34" spans="2:27" ht="16.149999999999999" customHeight="1" x14ac:dyDescent="0.2">
      <c r="B34" s="4" t="s">
        <v>39</v>
      </c>
      <c r="C34" s="5"/>
      <c r="D34" s="4"/>
      <c r="E34" s="8"/>
      <c r="F34" s="8"/>
      <c r="G34" s="9"/>
      <c r="H34" s="4"/>
      <c r="I34" s="9"/>
      <c r="J34" s="9" t="s">
        <v>15</v>
      </c>
      <c r="K34" s="27">
        <f>SUM(K31:K33)</f>
        <v>353.71000000000004</v>
      </c>
      <c r="L34" s="27">
        <f t="shared" ref="L34:R34" si="22">SUM(L31:L33)</f>
        <v>325.02</v>
      </c>
      <c r="M34" s="27">
        <f t="shared" si="22"/>
        <v>48.14</v>
      </c>
      <c r="N34" s="27">
        <f t="shared" si="22"/>
        <v>726.87</v>
      </c>
      <c r="O34" s="27">
        <f t="shared" si="22"/>
        <v>916.38</v>
      </c>
      <c r="P34" s="27">
        <f t="shared" si="22"/>
        <v>0</v>
      </c>
      <c r="Q34" s="27">
        <f t="shared" si="22"/>
        <v>1643.25</v>
      </c>
      <c r="R34" s="10">
        <f t="shared" si="22"/>
        <v>36407</v>
      </c>
      <c r="S34" s="41">
        <v>92473.78</v>
      </c>
      <c r="T34" s="10"/>
      <c r="U34" t="s">
        <v>86</v>
      </c>
      <c r="V34" s="1" t="e">
        <f ca="1">OFFSET(#REF!,X34,0,1,1)</f>
        <v>#REF!</v>
      </c>
      <c r="W34" s="1" t="e">
        <f ca="1">OFFSET(#REF!,X34,-1,1,1)</f>
        <v>#REF!</v>
      </c>
      <c r="X34" s="1">
        <v>562</v>
      </c>
    </row>
    <row r="35" spans="2:27" ht="16.149999999999999" customHeight="1" x14ac:dyDescent="0.2">
      <c r="B35" s="4">
        <v>9</v>
      </c>
      <c r="C35" s="5" t="s">
        <v>24</v>
      </c>
      <c r="D35" s="4">
        <v>45</v>
      </c>
      <c r="E35" s="4">
        <v>7</v>
      </c>
      <c r="F35" s="4">
        <v>1</v>
      </c>
      <c r="G35" s="5">
        <v>4.5</v>
      </c>
      <c r="H35" s="4" t="s">
        <v>33</v>
      </c>
      <c r="I35" s="5" t="s">
        <v>21</v>
      </c>
      <c r="J35" s="5" t="s">
        <v>18</v>
      </c>
      <c r="K35" s="26">
        <v>163.5</v>
      </c>
      <c r="L35" s="26">
        <v>121.8</v>
      </c>
      <c r="M35" s="26">
        <v>12.3</v>
      </c>
      <c r="N35" s="26">
        <f t="shared" ref="N35:N37" si="23">SUBTOTAL(9,K35:M35)</f>
        <v>297.60000000000002</v>
      </c>
      <c r="O35" s="26">
        <v>352.4</v>
      </c>
      <c r="P35" s="26"/>
      <c r="Q35" s="26">
        <f t="shared" ref="Q35:Q37" si="24">SUM(N35:P35)</f>
        <v>650</v>
      </c>
      <c r="R35" s="6">
        <v>5557</v>
      </c>
      <c r="S35" s="10"/>
      <c r="T35" s="7" t="s">
        <v>48</v>
      </c>
      <c r="U35" t="s">
        <v>87</v>
      </c>
    </row>
    <row r="36" spans="2:27" ht="16.149999999999999" customHeight="1" x14ac:dyDescent="0.2">
      <c r="B36" s="4" t="s">
        <v>39</v>
      </c>
      <c r="C36" s="5"/>
      <c r="D36" s="4"/>
      <c r="E36" s="4"/>
      <c r="F36" s="4"/>
      <c r="G36" s="5"/>
      <c r="H36" s="4" t="s">
        <v>32</v>
      </c>
      <c r="I36" s="5"/>
      <c r="J36" s="5" t="s">
        <v>17</v>
      </c>
      <c r="K36" s="26">
        <v>41.2</v>
      </c>
      <c r="L36" s="26">
        <v>24.7</v>
      </c>
      <c r="M36" s="26">
        <v>4.5</v>
      </c>
      <c r="N36" s="26">
        <f t="shared" si="23"/>
        <v>70.400000000000006</v>
      </c>
      <c r="O36" s="26">
        <v>81.599999999999994</v>
      </c>
      <c r="P36" s="26"/>
      <c r="Q36" s="26">
        <f t="shared" si="24"/>
        <v>152</v>
      </c>
      <c r="R36" s="6">
        <v>7052</v>
      </c>
      <c r="S36" s="10"/>
      <c r="T36" s="6"/>
      <c r="U36" t="s">
        <v>88</v>
      </c>
    </row>
    <row r="37" spans="2:27" ht="16.149999999999999" customHeight="1" x14ac:dyDescent="0.2">
      <c r="B37" s="4" t="s">
        <v>39</v>
      </c>
      <c r="C37" s="5"/>
      <c r="D37" s="4"/>
      <c r="E37" s="4"/>
      <c r="F37" s="4"/>
      <c r="G37" s="5"/>
      <c r="H37" s="4">
        <v>50</v>
      </c>
      <c r="I37" s="5"/>
      <c r="J37" s="5" t="s">
        <v>19</v>
      </c>
      <c r="K37" s="26">
        <v>2.5</v>
      </c>
      <c r="L37" s="26">
        <v>18.02</v>
      </c>
      <c r="M37" s="26">
        <v>2.61</v>
      </c>
      <c r="N37" s="26">
        <f t="shared" si="23"/>
        <v>23.13</v>
      </c>
      <c r="O37" s="26">
        <v>29.85</v>
      </c>
      <c r="P37" s="26"/>
      <c r="Q37" s="26">
        <f t="shared" si="24"/>
        <v>52.980000000000004</v>
      </c>
      <c r="R37" s="6">
        <v>1106.0999999999999</v>
      </c>
      <c r="S37" s="10"/>
      <c r="T37" s="6"/>
      <c r="U37" t="s">
        <v>89</v>
      </c>
    </row>
    <row r="38" spans="2:27" ht="16.149999999999999" customHeight="1" x14ac:dyDescent="0.2">
      <c r="B38" s="4" t="s">
        <v>39</v>
      </c>
      <c r="C38" s="5"/>
      <c r="D38" s="4"/>
      <c r="E38" s="8"/>
      <c r="F38" s="8"/>
      <c r="G38" s="9"/>
      <c r="H38" s="4"/>
      <c r="I38" s="9"/>
      <c r="J38" s="9" t="s">
        <v>15</v>
      </c>
      <c r="K38" s="27">
        <f>SUM(K35:K37)</f>
        <v>207.2</v>
      </c>
      <c r="L38" s="27">
        <f t="shared" ref="L38:R38" si="25">SUM(L35:L37)</f>
        <v>164.52</v>
      </c>
      <c r="M38" s="27">
        <f t="shared" si="25"/>
        <v>19.41</v>
      </c>
      <c r="N38" s="27">
        <f t="shared" si="25"/>
        <v>391.13</v>
      </c>
      <c r="O38" s="27">
        <f t="shared" si="25"/>
        <v>463.85</v>
      </c>
      <c r="P38" s="27">
        <f t="shared" si="25"/>
        <v>0</v>
      </c>
      <c r="Q38" s="27">
        <f t="shared" si="25"/>
        <v>854.98</v>
      </c>
      <c r="R38" s="10">
        <f t="shared" si="25"/>
        <v>13715.1</v>
      </c>
      <c r="S38" s="41">
        <v>47316.75</v>
      </c>
      <c r="T38" s="10"/>
      <c r="U38" t="s">
        <v>90</v>
      </c>
      <c r="V38" s="1" t="e">
        <f ca="1">OFFSET(#REF!,X38,0,1,1)</f>
        <v>#REF!</v>
      </c>
      <c r="W38" s="1" t="e">
        <f ca="1">OFFSET(#REF!,X38,-1,1,1)</f>
        <v>#REF!</v>
      </c>
      <c r="X38" s="1">
        <v>599</v>
      </c>
    </row>
    <row r="39" spans="2:27" ht="16.149999999999999" customHeight="1" x14ac:dyDescent="0.2">
      <c r="B39" s="4">
        <v>10</v>
      </c>
      <c r="C39" s="5" t="s">
        <v>24</v>
      </c>
      <c r="D39" s="4">
        <v>68</v>
      </c>
      <c r="E39" s="4">
        <v>4</v>
      </c>
      <c r="F39" s="4">
        <v>1</v>
      </c>
      <c r="G39" s="5">
        <v>7.9</v>
      </c>
      <c r="H39" s="4" t="s">
        <v>33</v>
      </c>
      <c r="I39" s="5" t="s">
        <v>21</v>
      </c>
      <c r="J39" s="5" t="s">
        <v>18</v>
      </c>
      <c r="K39" s="26">
        <v>172.6</v>
      </c>
      <c r="L39" s="26">
        <v>246.4</v>
      </c>
      <c r="M39" s="26">
        <v>32.700000000000003</v>
      </c>
      <c r="N39" s="26">
        <f t="shared" ref="N39:N41" si="26">SUBTOTAL(9,K39:M39)</f>
        <v>451.7</v>
      </c>
      <c r="O39" s="26">
        <v>547.29999999999995</v>
      </c>
      <c r="P39" s="26"/>
      <c r="Q39" s="26">
        <f t="shared" ref="Q39:Q41" si="27">SUM(N39:P39)</f>
        <v>999</v>
      </c>
      <c r="R39" s="6">
        <v>7962</v>
      </c>
      <c r="S39" s="10"/>
      <c r="T39" s="7" t="s">
        <v>49</v>
      </c>
      <c r="U39" t="s">
        <v>91</v>
      </c>
    </row>
    <row r="40" spans="2:27" ht="16.149999999999999" customHeight="1" x14ac:dyDescent="0.2">
      <c r="B40" s="4" t="s">
        <v>39</v>
      </c>
      <c r="C40" s="5"/>
      <c r="D40" s="4"/>
      <c r="E40" s="4"/>
      <c r="F40" s="4"/>
      <c r="G40" s="5"/>
      <c r="H40" s="4" t="s">
        <v>32</v>
      </c>
      <c r="I40" s="5"/>
      <c r="J40" s="5" t="s">
        <v>17</v>
      </c>
      <c r="K40" s="26">
        <v>46.5</v>
      </c>
      <c r="L40" s="26">
        <v>176.3</v>
      </c>
      <c r="M40" s="26">
        <v>30.6</v>
      </c>
      <c r="N40" s="26">
        <f t="shared" si="26"/>
        <v>253.4</v>
      </c>
      <c r="O40" s="26">
        <v>148.80000000000001</v>
      </c>
      <c r="P40" s="26"/>
      <c r="Q40" s="26">
        <f t="shared" si="27"/>
        <v>402.20000000000005</v>
      </c>
      <c r="R40" s="6">
        <v>20770</v>
      </c>
      <c r="S40" s="10"/>
      <c r="T40" s="6"/>
      <c r="U40" t="s">
        <v>92</v>
      </c>
    </row>
    <row r="41" spans="2:27" ht="16.149999999999999" customHeight="1" x14ac:dyDescent="0.2">
      <c r="B41" s="4" t="s">
        <v>39</v>
      </c>
      <c r="C41" s="5"/>
      <c r="D41" s="4"/>
      <c r="E41" s="4"/>
      <c r="F41" s="4"/>
      <c r="G41" s="5"/>
      <c r="H41" s="4">
        <v>45</v>
      </c>
      <c r="I41" s="5"/>
      <c r="J41" s="5" t="s">
        <v>19</v>
      </c>
      <c r="K41" s="26">
        <v>1.28</v>
      </c>
      <c r="L41" s="26">
        <v>63.9</v>
      </c>
      <c r="M41" s="26">
        <v>12.57</v>
      </c>
      <c r="N41" s="26">
        <f t="shared" si="26"/>
        <v>77.75</v>
      </c>
      <c r="O41" s="26">
        <v>122.67</v>
      </c>
      <c r="P41" s="26"/>
      <c r="Q41" s="26">
        <f t="shared" si="27"/>
        <v>200.42000000000002</v>
      </c>
      <c r="R41" s="6">
        <v>3535</v>
      </c>
      <c r="S41" s="10"/>
      <c r="T41" s="6"/>
      <c r="U41" t="s">
        <v>93</v>
      </c>
      <c r="AA41" s="19"/>
    </row>
    <row r="42" spans="2:27" ht="16.149999999999999" customHeight="1" x14ac:dyDescent="0.2">
      <c r="B42" s="4" t="s">
        <v>39</v>
      </c>
      <c r="C42" s="5"/>
      <c r="D42" s="4"/>
      <c r="E42" s="8"/>
      <c r="F42" s="8"/>
      <c r="G42" s="9"/>
      <c r="H42" s="4"/>
      <c r="I42" s="9"/>
      <c r="J42" s="9" t="s">
        <v>15</v>
      </c>
      <c r="K42" s="27">
        <f>SUM(K39:K41)</f>
        <v>220.38</v>
      </c>
      <c r="L42" s="27">
        <f t="shared" ref="L42:R42" si="28">SUM(L39:L41)</f>
        <v>486.6</v>
      </c>
      <c r="M42" s="27">
        <f t="shared" si="28"/>
        <v>75.87</v>
      </c>
      <c r="N42" s="27">
        <f t="shared" si="28"/>
        <v>782.85</v>
      </c>
      <c r="O42" s="27">
        <f t="shared" si="28"/>
        <v>818.76999999999987</v>
      </c>
      <c r="P42" s="27">
        <f t="shared" si="28"/>
        <v>0</v>
      </c>
      <c r="Q42" s="27">
        <f t="shared" si="28"/>
        <v>1601.6200000000001</v>
      </c>
      <c r="R42" s="10">
        <f t="shared" si="28"/>
        <v>32267</v>
      </c>
      <c r="S42" s="41">
        <v>91638.28</v>
      </c>
      <c r="T42" s="10"/>
      <c r="U42" t="s">
        <v>94</v>
      </c>
      <c r="V42" s="1" t="e">
        <f ca="1">OFFSET(#REF!,X42,0,1,1)</f>
        <v>#REF!</v>
      </c>
      <c r="W42" s="1" t="e">
        <f ca="1">OFFSET(#REF!,X42,-1,1,1)</f>
        <v>#REF!</v>
      </c>
      <c r="X42" s="1">
        <v>636</v>
      </c>
      <c r="Z42" s="18"/>
      <c r="AA42" s="19"/>
    </row>
    <row r="43" spans="2:27" ht="16.149999999999999" customHeight="1" x14ac:dyDescent="0.2">
      <c r="B43" s="4">
        <v>11</v>
      </c>
      <c r="C43" s="5" t="s">
        <v>24</v>
      </c>
      <c r="D43" s="4">
        <v>73</v>
      </c>
      <c r="E43" s="4">
        <v>16</v>
      </c>
      <c r="F43" s="4">
        <v>1</v>
      </c>
      <c r="G43" s="5">
        <v>6.5</v>
      </c>
      <c r="H43" s="4" t="s">
        <v>33</v>
      </c>
      <c r="I43" s="5" t="s">
        <v>21</v>
      </c>
      <c r="J43" s="5" t="s">
        <v>18</v>
      </c>
      <c r="K43" s="26">
        <v>206.5</v>
      </c>
      <c r="L43" s="26">
        <v>150.80000000000001</v>
      </c>
      <c r="M43" s="26">
        <v>12.3</v>
      </c>
      <c r="N43" s="26">
        <f t="shared" ref="N43:N45" si="29">SUBTOTAL(9,K43:M43)</f>
        <v>369.6</v>
      </c>
      <c r="O43" s="26">
        <v>470.6</v>
      </c>
      <c r="P43" s="26"/>
      <c r="Q43" s="26">
        <f t="shared" ref="Q43:Q45" si="30">SUM(N43:P43)</f>
        <v>840.2</v>
      </c>
      <c r="R43" s="6">
        <v>6957</v>
      </c>
      <c r="S43" s="10"/>
      <c r="T43" s="7" t="s">
        <v>48</v>
      </c>
      <c r="U43" t="s">
        <v>95</v>
      </c>
      <c r="Z43" s="18"/>
      <c r="AA43" s="19"/>
    </row>
    <row r="44" spans="2:27" ht="16.149999999999999" customHeight="1" x14ac:dyDescent="0.2">
      <c r="B44" s="4" t="s">
        <v>39</v>
      </c>
      <c r="C44" s="5"/>
      <c r="D44" s="4"/>
      <c r="E44" s="4"/>
      <c r="F44" s="4"/>
      <c r="G44" s="5"/>
      <c r="H44" s="4" t="s">
        <v>37</v>
      </c>
      <c r="I44" s="5"/>
      <c r="J44" s="5" t="s">
        <v>17</v>
      </c>
      <c r="K44" s="26">
        <v>47.2</v>
      </c>
      <c r="L44" s="26">
        <v>52.1</v>
      </c>
      <c r="M44" s="26">
        <v>18.3</v>
      </c>
      <c r="N44" s="26">
        <f t="shared" si="29"/>
        <v>117.60000000000001</v>
      </c>
      <c r="O44" s="26">
        <v>164</v>
      </c>
      <c r="P44" s="26"/>
      <c r="Q44" s="26">
        <f t="shared" si="30"/>
        <v>281.60000000000002</v>
      </c>
      <c r="R44" s="6">
        <v>10868</v>
      </c>
      <c r="S44" s="10"/>
      <c r="T44" s="6"/>
      <c r="U44" t="s">
        <v>96</v>
      </c>
      <c r="Z44" s="18"/>
    </row>
    <row r="45" spans="2:27" ht="16.149999999999999" customHeight="1" x14ac:dyDescent="0.2">
      <c r="B45" s="4" t="s">
        <v>39</v>
      </c>
      <c r="C45" s="5"/>
      <c r="D45" s="4"/>
      <c r="E45" s="4"/>
      <c r="F45" s="4"/>
      <c r="G45" s="5"/>
      <c r="H45" s="4">
        <v>50</v>
      </c>
      <c r="I45" s="5"/>
      <c r="J45" s="5" t="s">
        <v>19</v>
      </c>
      <c r="K45" s="26">
        <v>34.06</v>
      </c>
      <c r="L45" s="26">
        <v>55.4</v>
      </c>
      <c r="M45" s="26">
        <v>10.1</v>
      </c>
      <c r="N45" s="26">
        <f t="shared" si="29"/>
        <v>99.56</v>
      </c>
      <c r="O45" s="26">
        <v>180.46</v>
      </c>
      <c r="P45" s="26"/>
      <c r="Q45" s="26">
        <f t="shared" si="30"/>
        <v>280.02</v>
      </c>
      <c r="R45" s="6">
        <v>5262</v>
      </c>
      <c r="S45" s="10"/>
      <c r="T45" s="6"/>
      <c r="U45" t="s">
        <v>97</v>
      </c>
      <c r="Z45" s="18"/>
      <c r="AA45" s="19"/>
    </row>
    <row r="46" spans="2:27" ht="16.149999999999999" customHeight="1" x14ac:dyDescent="0.2">
      <c r="B46" s="4" t="s">
        <v>39</v>
      </c>
      <c r="C46" s="5"/>
      <c r="D46" s="4"/>
      <c r="E46" s="8"/>
      <c r="F46" s="8"/>
      <c r="G46" s="9"/>
      <c r="H46" s="4"/>
      <c r="I46" s="9"/>
      <c r="J46" s="9" t="s">
        <v>15</v>
      </c>
      <c r="K46" s="27">
        <f>SUM(K43:K45)</f>
        <v>287.76</v>
      </c>
      <c r="L46" s="27">
        <f t="shared" ref="L46:R46" si="31">SUM(L43:L45)</f>
        <v>258.3</v>
      </c>
      <c r="M46" s="27">
        <f t="shared" si="31"/>
        <v>40.700000000000003</v>
      </c>
      <c r="N46" s="27">
        <f t="shared" si="31"/>
        <v>586.76</v>
      </c>
      <c r="O46" s="27">
        <f t="shared" si="31"/>
        <v>815.06000000000006</v>
      </c>
      <c r="P46" s="27">
        <f t="shared" si="31"/>
        <v>0</v>
      </c>
      <c r="Q46" s="27">
        <f t="shared" si="31"/>
        <v>1401.8200000000002</v>
      </c>
      <c r="R46" s="10">
        <f t="shared" si="31"/>
        <v>23087</v>
      </c>
      <c r="S46" s="41">
        <v>72031.44</v>
      </c>
      <c r="T46" s="10"/>
      <c r="U46" t="s">
        <v>98</v>
      </c>
      <c r="V46" s="1" t="e">
        <f ca="1">OFFSET(#REF!,X46,0,1,1)</f>
        <v>#REF!</v>
      </c>
      <c r="W46" s="1" t="e">
        <f ca="1">OFFSET(#REF!,X46,-1,1,1)</f>
        <v>#REF!</v>
      </c>
      <c r="X46" s="1">
        <v>673</v>
      </c>
      <c r="Z46" s="18"/>
      <c r="AA46" s="19"/>
    </row>
    <row r="47" spans="2:27" ht="16.149999999999999" customHeight="1" x14ac:dyDescent="0.2">
      <c r="B47" s="4">
        <v>12</v>
      </c>
      <c r="C47" s="5" t="s">
        <v>28</v>
      </c>
      <c r="D47" s="4">
        <v>71</v>
      </c>
      <c r="E47" s="4">
        <v>24</v>
      </c>
      <c r="F47" s="4">
        <v>1</v>
      </c>
      <c r="G47" s="5">
        <v>5.8</v>
      </c>
      <c r="H47" s="4" t="s">
        <v>33</v>
      </c>
      <c r="I47" s="5" t="s">
        <v>21</v>
      </c>
      <c r="J47" s="5" t="s">
        <v>17</v>
      </c>
      <c r="K47" s="26">
        <v>68.150000000000006</v>
      </c>
      <c r="L47" s="26">
        <v>184.44</v>
      </c>
      <c r="M47" s="26">
        <v>17.11</v>
      </c>
      <c r="N47" s="26">
        <f t="shared" ref="N47:N48" si="32">SUBTOTAL(9,K47:M47)</f>
        <v>269.7</v>
      </c>
      <c r="O47" s="26">
        <v>289.52</v>
      </c>
      <c r="P47" s="26"/>
      <c r="Q47" s="26">
        <f t="shared" ref="Q47:Q48" si="33">SUM(N47:P47)</f>
        <v>559.22</v>
      </c>
      <c r="R47" s="6">
        <v>24087</v>
      </c>
      <c r="S47" s="10"/>
      <c r="T47" s="7" t="s">
        <v>50</v>
      </c>
      <c r="U47" t="s">
        <v>99</v>
      </c>
      <c r="Z47" s="18"/>
      <c r="AA47" s="19"/>
    </row>
    <row r="48" spans="2:27" ht="16.149999999999999" customHeight="1" x14ac:dyDescent="0.2">
      <c r="B48" s="4" t="s">
        <v>39</v>
      </c>
      <c r="C48" s="5"/>
      <c r="D48" s="4"/>
      <c r="E48" s="4"/>
      <c r="F48" s="4"/>
      <c r="G48" s="5"/>
      <c r="H48" s="4" t="s">
        <v>30</v>
      </c>
      <c r="I48" s="5"/>
      <c r="J48" s="5" t="s">
        <v>29</v>
      </c>
      <c r="K48" s="26">
        <v>10.83</v>
      </c>
      <c r="L48" s="26">
        <v>174.29</v>
      </c>
      <c r="M48" s="26">
        <v>23.39</v>
      </c>
      <c r="N48" s="26">
        <f t="shared" si="32"/>
        <v>208.51</v>
      </c>
      <c r="O48" s="26">
        <v>137.27000000000001</v>
      </c>
      <c r="P48" s="26"/>
      <c r="Q48" s="26">
        <f t="shared" si="33"/>
        <v>345.78</v>
      </c>
      <c r="R48" s="6">
        <v>9599</v>
      </c>
      <c r="S48" s="10"/>
      <c r="T48" s="6"/>
      <c r="U48" t="s">
        <v>100</v>
      </c>
      <c r="Z48" s="18"/>
    </row>
    <row r="49" spans="2:27" ht="16.149999999999999" customHeight="1" x14ac:dyDescent="0.2">
      <c r="B49" s="4" t="s">
        <v>39</v>
      </c>
      <c r="C49" s="5"/>
      <c r="D49" s="4"/>
      <c r="E49" s="8"/>
      <c r="F49" s="8"/>
      <c r="G49" s="9"/>
      <c r="H49" s="4">
        <v>65</v>
      </c>
      <c r="I49" s="9"/>
      <c r="J49" s="9" t="s">
        <v>15</v>
      </c>
      <c r="K49" s="27">
        <f>SUM(K47:K48)</f>
        <v>78.98</v>
      </c>
      <c r="L49" s="27">
        <f t="shared" ref="L49:R49" si="34">SUM(L47:L48)</f>
        <v>358.73</v>
      </c>
      <c r="M49" s="27">
        <f t="shared" si="34"/>
        <v>40.5</v>
      </c>
      <c r="N49" s="27">
        <f t="shared" si="34"/>
        <v>478.21</v>
      </c>
      <c r="O49" s="27">
        <f t="shared" si="34"/>
        <v>426.78999999999996</v>
      </c>
      <c r="P49" s="27">
        <f t="shared" si="34"/>
        <v>0</v>
      </c>
      <c r="Q49" s="27">
        <f t="shared" si="34"/>
        <v>905</v>
      </c>
      <c r="R49" s="10">
        <f t="shared" si="34"/>
        <v>33686</v>
      </c>
      <c r="S49" s="41">
        <v>76804.08</v>
      </c>
      <c r="T49" s="10"/>
      <c r="U49" t="s">
        <v>101</v>
      </c>
      <c r="V49" s="1" t="e">
        <f ca="1">OFFSET(#REF!,X49,0,1,1)</f>
        <v>#REF!</v>
      </c>
      <c r="W49" s="1" t="e">
        <f ca="1">OFFSET(#REF!,X49,-1,1,1)</f>
        <v>#REF!</v>
      </c>
      <c r="X49" s="1">
        <v>710</v>
      </c>
      <c r="Z49" s="18"/>
      <c r="AA49" s="19"/>
    </row>
    <row r="50" spans="2:27" ht="16.149999999999999" customHeight="1" x14ac:dyDescent="0.2">
      <c r="B50" s="4">
        <v>13</v>
      </c>
      <c r="C50" s="5" t="s">
        <v>28</v>
      </c>
      <c r="D50" s="4">
        <v>71</v>
      </c>
      <c r="E50" s="4">
        <v>24</v>
      </c>
      <c r="F50" s="4">
        <v>2</v>
      </c>
      <c r="G50" s="5">
        <v>4.2</v>
      </c>
      <c r="H50" s="4" t="s">
        <v>33</v>
      </c>
      <c r="I50" s="5" t="s">
        <v>21</v>
      </c>
      <c r="J50" s="5" t="s">
        <v>17</v>
      </c>
      <c r="K50" s="26">
        <v>48.3</v>
      </c>
      <c r="L50" s="26">
        <v>141.12</v>
      </c>
      <c r="M50" s="26">
        <v>15.75</v>
      </c>
      <c r="N50" s="26">
        <f t="shared" ref="N50:N51" si="35">SUBTOTAL(9,K50:M50)</f>
        <v>205.17000000000002</v>
      </c>
      <c r="O50" s="26">
        <v>254.32</v>
      </c>
      <c r="P50" s="26"/>
      <c r="Q50" s="26">
        <f t="shared" ref="Q50:Q51" si="36">SUM(N50:P50)</f>
        <v>459.49</v>
      </c>
      <c r="R50" s="6">
        <v>18320</v>
      </c>
      <c r="S50" s="10"/>
      <c r="T50" s="7" t="s">
        <v>50</v>
      </c>
      <c r="U50" t="s">
        <v>102</v>
      </c>
      <c r="Z50" s="18"/>
    </row>
    <row r="51" spans="2:27" ht="16.149999999999999" customHeight="1" x14ac:dyDescent="0.2">
      <c r="B51" s="4" t="s">
        <v>39</v>
      </c>
      <c r="C51" s="5"/>
      <c r="D51" s="4"/>
      <c r="E51" s="4"/>
      <c r="F51" s="4"/>
      <c r="G51" s="5"/>
      <c r="H51" s="4" t="s">
        <v>30</v>
      </c>
      <c r="I51" s="5"/>
      <c r="J51" s="5" t="s">
        <v>29</v>
      </c>
      <c r="K51" s="26">
        <v>11.03</v>
      </c>
      <c r="L51" s="26">
        <v>143.22</v>
      </c>
      <c r="M51" s="26">
        <v>14.81</v>
      </c>
      <c r="N51" s="26">
        <f t="shared" si="35"/>
        <v>169.06</v>
      </c>
      <c r="O51" s="26">
        <v>117.92</v>
      </c>
      <c r="P51" s="26"/>
      <c r="Q51" s="26">
        <f t="shared" si="36"/>
        <v>286.98</v>
      </c>
      <c r="R51" s="6">
        <v>7926</v>
      </c>
      <c r="S51" s="10"/>
      <c r="T51" s="6"/>
      <c r="U51" t="s">
        <v>103</v>
      </c>
      <c r="Z51" s="18"/>
    </row>
    <row r="52" spans="2:27" ht="16.149999999999999" customHeight="1" x14ac:dyDescent="0.2">
      <c r="B52" s="4" t="s">
        <v>39</v>
      </c>
      <c r="C52" s="5"/>
      <c r="D52" s="4"/>
      <c r="E52" s="8"/>
      <c r="F52" s="8"/>
      <c r="G52" s="9"/>
      <c r="H52" s="4">
        <v>65</v>
      </c>
      <c r="I52" s="9"/>
      <c r="J52" s="9" t="s">
        <v>15</v>
      </c>
      <c r="K52" s="27">
        <f>SUM(K50:K51)</f>
        <v>59.33</v>
      </c>
      <c r="L52" s="27">
        <f t="shared" ref="L52:R52" si="37">SUM(L50:L51)</f>
        <v>284.34000000000003</v>
      </c>
      <c r="M52" s="27">
        <f t="shared" si="37"/>
        <v>30.560000000000002</v>
      </c>
      <c r="N52" s="27">
        <f t="shared" si="37"/>
        <v>374.23</v>
      </c>
      <c r="O52" s="27">
        <f t="shared" si="37"/>
        <v>372.24</v>
      </c>
      <c r="P52" s="27">
        <f t="shared" si="37"/>
        <v>0</v>
      </c>
      <c r="Q52" s="27">
        <f t="shared" si="37"/>
        <v>746.47</v>
      </c>
      <c r="R52" s="10">
        <f t="shared" si="37"/>
        <v>26246</v>
      </c>
      <c r="S52" s="41">
        <v>57741.200000000004</v>
      </c>
      <c r="T52" s="10"/>
      <c r="U52" t="s">
        <v>104</v>
      </c>
      <c r="V52" s="1" t="e">
        <f ca="1">OFFSET(#REF!,X52,0,1,1)</f>
        <v>#REF!</v>
      </c>
      <c r="W52" s="1" t="e">
        <f ca="1">OFFSET(#REF!,X52,-1,1,1)</f>
        <v>#REF!</v>
      </c>
      <c r="X52" s="1">
        <v>747</v>
      </c>
      <c r="Z52" s="18"/>
      <c r="AA52" s="19"/>
    </row>
    <row r="53" spans="2:27" ht="16.149999999999999" customHeight="1" x14ac:dyDescent="0.2">
      <c r="B53" s="4" t="s">
        <v>39</v>
      </c>
      <c r="C53" s="5"/>
      <c r="D53" s="4"/>
      <c r="E53" s="4"/>
      <c r="F53" s="4"/>
      <c r="G53" s="5"/>
      <c r="H53" s="4"/>
      <c r="I53" s="5"/>
      <c r="J53" s="5"/>
      <c r="K53" s="26"/>
      <c r="L53" s="26"/>
      <c r="M53" s="26"/>
      <c r="N53" s="26"/>
      <c r="O53" s="26"/>
      <c r="P53" s="26"/>
      <c r="Q53" s="26"/>
      <c r="R53" s="6"/>
      <c r="S53" s="10"/>
      <c r="T53" s="6"/>
      <c r="U53" t="s">
        <v>105</v>
      </c>
      <c r="Z53" s="18"/>
      <c r="AA53" s="19"/>
    </row>
    <row r="54" spans="2:27" ht="16.149999999999999" customHeight="1" x14ac:dyDescent="0.2">
      <c r="B54" s="4"/>
      <c r="C54" s="9"/>
      <c r="D54" s="8" t="s">
        <v>20</v>
      </c>
      <c r="E54" s="8"/>
      <c r="F54" s="8"/>
      <c r="G54" s="9">
        <f>SUM(G7:G53)</f>
        <v>72.400000000000006</v>
      </c>
      <c r="H54" s="4"/>
      <c r="I54" s="9"/>
      <c r="J54" s="9"/>
      <c r="K54" s="27">
        <f>K11+K15+K19+K22+K24+K26+K30+K34+K38+K42+K46+K49+K52</f>
        <v>2598.0899999999997</v>
      </c>
      <c r="L54" s="27">
        <f t="shared" ref="L54:S54" si="38">L11+L15+L19+L22+L24+L26+L30+L34+L38+L42+L46+L49+L52</f>
        <v>4305.0700000000006</v>
      </c>
      <c r="M54" s="27">
        <f t="shared" si="38"/>
        <v>498.97</v>
      </c>
      <c r="N54" s="27">
        <f t="shared" si="38"/>
        <v>7402.130000000001</v>
      </c>
      <c r="O54" s="27">
        <f t="shared" si="38"/>
        <v>7256.59</v>
      </c>
      <c r="P54" s="27">
        <f t="shared" si="38"/>
        <v>0</v>
      </c>
      <c r="Q54" s="27">
        <f t="shared" si="38"/>
        <v>14658.72</v>
      </c>
      <c r="R54" s="10">
        <f t="shared" si="38"/>
        <v>284386.09999999998</v>
      </c>
      <c r="S54" s="10">
        <f t="shared" si="38"/>
        <v>826961.2300000001</v>
      </c>
      <c r="T54" s="10"/>
      <c r="U54" t="s">
        <v>105</v>
      </c>
      <c r="Z54" s="18"/>
      <c r="AA54" s="19"/>
    </row>
    <row r="55" spans="2:27" x14ac:dyDescent="0.2">
      <c r="U55" t="s">
        <v>105</v>
      </c>
      <c r="Z55" s="18"/>
      <c r="AA55" s="19"/>
    </row>
    <row r="56" spans="2:27" x14ac:dyDescent="0.2">
      <c r="F56" s="12" t="s">
        <v>55</v>
      </c>
      <c r="H56" s="13"/>
      <c r="J56" s="22"/>
      <c r="K56" s="12"/>
      <c r="L56" s="12"/>
      <c r="M56" s="12"/>
      <c r="N56" s="12"/>
      <c r="O56" s="13" t="s">
        <v>56</v>
      </c>
      <c r="P56" s="12"/>
      <c r="Q56" s="12"/>
      <c r="R56" s="23"/>
      <c r="U56" t="s">
        <v>105</v>
      </c>
      <c r="Z56" s="18"/>
      <c r="AA56" s="19"/>
    </row>
    <row r="57" spans="2:27" x14ac:dyDescent="0.2">
      <c r="H57" s="13"/>
      <c r="J57" s="22"/>
      <c r="K57" s="12"/>
      <c r="L57" s="12"/>
      <c r="M57" s="12"/>
      <c r="N57" s="12"/>
      <c r="O57" s="12"/>
      <c r="P57" s="12"/>
      <c r="Q57" s="12"/>
      <c r="R57" s="23"/>
      <c r="Z57" s="18"/>
      <c r="AA57" s="19"/>
    </row>
    <row r="58" spans="2:27" ht="12.75" customHeight="1" x14ac:dyDescent="0.2">
      <c r="C58" s="32" t="s">
        <v>57</v>
      </c>
      <c r="D58" s="33"/>
      <c r="E58" s="33"/>
      <c r="F58" s="33"/>
      <c r="G58" s="34" t="s">
        <v>58</v>
      </c>
      <c r="H58" s="34"/>
      <c r="I58" s="34"/>
      <c r="J58" s="24"/>
      <c r="K58" s="25"/>
      <c r="L58" s="12"/>
      <c r="M58" s="12"/>
      <c r="N58" s="12" t="s">
        <v>38</v>
      </c>
      <c r="O58" s="12"/>
      <c r="P58" s="12"/>
      <c r="Q58" s="12"/>
      <c r="R58" s="23"/>
      <c r="Z58" s="18"/>
      <c r="AA58" s="19"/>
    </row>
    <row r="59" spans="2:27" x14ac:dyDescent="0.2">
      <c r="C59" s="33"/>
      <c r="D59" s="33"/>
      <c r="E59" s="33"/>
      <c r="F59" s="33"/>
      <c r="H59" s="13"/>
      <c r="J59" s="22"/>
      <c r="K59" s="12"/>
      <c r="L59" s="35"/>
      <c r="M59" s="36"/>
      <c r="N59" s="36"/>
      <c r="O59" s="12"/>
      <c r="P59" s="12"/>
      <c r="Q59" s="12"/>
      <c r="R59" s="23"/>
      <c r="Z59" s="18"/>
      <c r="AA59" s="19"/>
    </row>
    <row r="60" spans="2:27" x14ac:dyDescent="0.2">
      <c r="C60" s="15"/>
      <c r="D60" s="16"/>
      <c r="E60" s="16"/>
      <c r="F60" s="16"/>
      <c r="M60" s="17"/>
      <c r="N60" s="17"/>
      <c r="Z60" s="18"/>
      <c r="AA60" s="19"/>
    </row>
    <row r="61" spans="2:27" x14ac:dyDescent="0.2">
      <c r="Z61" s="18"/>
      <c r="AA61" s="19"/>
    </row>
    <row r="62" spans="2:27" x14ac:dyDescent="0.2">
      <c r="Z62" s="18"/>
    </row>
  </sheetData>
  <sheetProtection selectLockedCells="1" autoFilter="0"/>
  <autoFilter ref="B5:T56">
    <filterColumn colId="9" showButton="0"/>
    <filterColumn colId="10" showButton="0"/>
    <filterColumn colId="11" showButton="0"/>
  </autoFilter>
  <sortState ref="C10:R385">
    <sortCondition ref="C385"/>
  </sortState>
  <mergeCells count="21">
    <mergeCell ref="T5:T6"/>
    <mergeCell ref="B3:T3"/>
    <mergeCell ref="B2:T2"/>
    <mergeCell ref="C58:F59"/>
    <mergeCell ref="G58:I58"/>
    <mergeCell ref="L59:N59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</mergeCells>
  <pageMargins left="0" right="0" top="0" bottom="0" header="0.31496062992125984" footer="0.31496062992125984"/>
  <pageSetup paperSize="9" scale="70" orientation="landscape" r:id="rId1"/>
  <colBreaks count="1" manualBreakCount="1">
    <brk id="20" max="88" man="1"/>
  </colBreaks>
  <ignoredErrors>
    <ignoredError sqref="K53:R53" unlockedFormula="1"/>
    <ignoredError sqref="K11:R11 K30:R30 N7 P7:Q7 N8 P8:Q8 N9 P9:Q9 N10 P10:Q10 K15:R15 N12 P12:Q12 N13 P13:Q13 N14 P14:Q14 K19:R19 N16 P16:Q16 N17 P17:Q17 N18 P18:Q18 K22:R22 N20 P20:Q20 N21 P21:Q21 K24:R24 N23 P23:Q23 K26:R26 N25 P25:Q25 N27 P27:Q27 N28 P28:Q28 N29 P29:Q29 K34:R34 N31 P31:Q31 N32 P32:Q32 N33 P33:Q33 K38:R38 N35 P35:Q35 N36 P36:Q36 N37 P37:Q37 K42:R42 N39 P39:Q39 N40 P40:Q40 N41 P41:Q41 K46:R46 N43 P43:Q43 N44 P44:Q44 N45 P45:Q45 K49:R49 N47 P47:Q47 N48 P48:Q48 K52:R52 N50 P50:Q50 N51 P51:Q51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</cp:lastModifiedBy>
  <cp:lastPrinted>2016-10-26T11:25:22Z</cp:lastPrinted>
  <dcterms:created xsi:type="dcterms:W3CDTF">1996-10-08T23:32:33Z</dcterms:created>
  <dcterms:modified xsi:type="dcterms:W3CDTF">2016-12-06T07:01:45Z</dcterms:modified>
</cp:coreProperties>
</file>