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РАСЧЕТ" sheetId="1" r:id="rId1"/>
    <sheet name="ЛОТ" sheetId="5" r:id="rId2"/>
    <sheet name="Извещение" sheetId="7" r:id="rId3"/>
  </sheets>
  <definedNames>
    <definedName name="_xlnm.Print_Area" localSheetId="2">Извещение!$B$1:$T$45</definedName>
    <definedName name="_xlnm.Print_Area" localSheetId="1">ЛОТ!$A$1:$H$221</definedName>
    <definedName name="_xlnm.Print_Area" localSheetId="0">РАСЧЕТ!$A$1:$P$501</definedName>
  </definedNames>
  <calcPr calcId="144525"/>
</workbook>
</file>

<file path=xl/calcChain.xml><?xml version="1.0" encoding="utf-8"?>
<calcChain xmlns="http://schemas.openxmlformats.org/spreadsheetml/2006/main">
  <c r="J380" i="1" l="1"/>
  <c r="L380" i="1"/>
  <c r="G381" i="1"/>
  <c r="H381" i="1"/>
  <c r="I381" i="1"/>
  <c r="J381" i="1"/>
  <c r="K381" i="1"/>
  <c r="L381" i="1"/>
  <c r="J382" i="1"/>
  <c r="L382" i="1"/>
  <c r="G383" i="1"/>
  <c r="H383" i="1"/>
  <c r="J383" i="1"/>
  <c r="K383" i="1"/>
  <c r="L383" i="1"/>
  <c r="J384" i="1"/>
  <c r="L384" i="1"/>
  <c r="G385" i="1"/>
  <c r="H385" i="1"/>
  <c r="I385" i="1"/>
  <c r="J385" i="1"/>
  <c r="K385" i="1"/>
  <c r="L385" i="1"/>
  <c r="S42" i="7" l="1"/>
  <c r="R42" i="7"/>
  <c r="Q42" i="7"/>
  <c r="O42" i="7"/>
  <c r="N42" i="7"/>
  <c r="M42" i="7"/>
  <c r="L42" i="7"/>
  <c r="K42" i="7"/>
  <c r="G42" i="7"/>
  <c r="K479" i="1" l="1"/>
  <c r="J480" i="1"/>
  <c r="J478" i="1"/>
  <c r="L478" i="1" s="1"/>
  <c r="J477" i="1"/>
  <c r="J476" i="1"/>
  <c r="L476" i="1" s="1"/>
  <c r="J474" i="1"/>
  <c r="L474" i="1" s="1"/>
  <c r="L480" i="1" s="1"/>
  <c r="H479" i="1"/>
  <c r="G479" i="1"/>
  <c r="K477" i="1"/>
  <c r="K475" i="1"/>
  <c r="I475" i="1"/>
  <c r="I481" i="1" s="1"/>
  <c r="H475" i="1"/>
  <c r="G475" i="1"/>
  <c r="J475" i="1" s="1"/>
  <c r="L475" i="1" s="1"/>
  <c r="J433" i="1"/>
  <c r="J431" i="1"/>
  <c r="L431" i="1" s="1"/>
  <c r="J429" i="1"/>
  <c r="L429" i="1" s="1"/>
  <c r="J428" i="1"/>
  <c r="J427" i="1"/>
  <c r="L427" i="1" s="1"/>
  <c r="J425" i="1"/>
  <c r="L425" i="1" s="1"/>
  <c r="L433" i="1" s="1"/>
  <c r="K432" i="1"/>
  <c r="I432" i="1"/>
  <c r="H432" i="1"/>
  <c r="G432" i="1"/>
  <c r="J432" i="1" s="1"/>
  <c r="L432" i="1" s="1"/>
  <c r="K430" i="1"/>
  <c r="I430" i="1"/>
  <c r="H430" i="1"/>
  <c r="J430" i="1" s="1"/>
  <c r="L430" i="1" s="1"/>
  <c r="K428" i="1"/>
  <c r="K426" i="1"/>
  <c r="I426" i="1"/>
  <c r="H426" i="1"/>
  <c r="G426" i="1"/>
  <c r="J426" i="1" s="1"/>
  <c r="L426" i="1" s="1"/>
  <c r="J339" i="1"/>
  <c r="L339" i="1" s="1"/>
  <c r="J337" i="1"/>
  <c r="L337" i="1" s="1"/>
  <c r="J335" i="1"/>
  <c r="L335" i="1" s="1"/>
  <c r="J333" i="1"/>
  <c r="L333" i="1" s="1"/>
  <c r="K338" i="1"/>
  <c r="I338" i="1"/>
  <c r="H338" i="1"/>
  <c r="G338" i="1"/>
  <c r="J338" i="1" s="1"/>
  <c r="L338" i="1" s="1"/>
  <c r="K336" i="1"/>
  <c r="I336" i="1"/>
  <c r="H336" i="1"/>
  <c r="K334" i="1"/>
  <c r="I334" i="1"/>
  <c r="H334" i="1"/>
  <c r="G334" i="1"/>
  <c r="J334" i="1" s="1"/>
  <c r="L334" i="1" s="1"/>
  <c r="J292" i="1"/>
  <c r="L292" i="1" s="1"/>
  <c r="J290" i="1"/>
  <c r="L290" i="1" s="1"/>
  <c r="J288" i="1"/>
  <c r="L288" i="1" s="1"/>
  <c r="K291" i="1"/>
  <c r="I291" i="1"/>
  <c r="H291" i="1"/>
  <c r="J291" i="1" s="1"/>
  <c r="L291" i="1" s="1"/>
  <c r="K289" i="1"/>
  <c r="I289" i="1"/>
  <c r="H289" i="1"/>
  <c r="G289" i="1"/>
  <c r="J289" i="1" s="1"/>
  <c r="L289" i="1" s="1"/>
  <c r="I293" i="1" l="1"/>
  <c r="K293" i="1"/>
  <c r="H340" i="1"/>
  <c r="K340" i="1"/>
  <c r="L428" i="1"/>
  <c r="K481" i="1"/>
  <c r="L477" i="1"/>
  <c r="L293" i="1"/>
  <c r="G293" i="1"/>
  <c r="H293" i="1"/>
  <c r="J336" i="1"/>
  <c r="L336" i="1" s="1"/>
  <c r="L340" i="1" s="1"/>
  <c r="G340" i="1"/>
  <c r="K434" i="1"/>
  <c r="G481" i="1"/>
  <c r="H481" i="1"/>
  <c r="J479" i="1"/>
  <c r="L479" i="1" s="1"/>
  <c r="L481" i="1" s="1"/>
  <c r="G434" i="1"/>
  <c r="I434" i="1"/>
  <c r="H434" i="1"/>
  <c r="I340" i="1"/>
  <c r="J340" i="1" s="1"/>
  <c r="J248" i="1"/>
  <c r="L248" i="1" s="1"/>
  <c r="J246" i="1"/>
  <c r="L246" i="1" s="1"/>
  <c r="J244" i="1"/>
  <c r="L244" i="1" s="1"/>
  <c r="K247" i="1"/>
  <c r="I247" i="1"/>
  <c r="H247" i="1"/>
  <c r="J247" i="1" s="1"/>
  <c r="L247" i="1" s="1"/>
  <c r="K245" i="1"/>
  <c r="I245" i="1"/>
  <c r="H245" i="1"/>
  <c r="G245" i="1"/>
  <c r="J245" i="1" s="1"/>
  <c r="L245" i="1" s="1"/>
  <c r="L249" i="1" s="1"/>
  <c r="I200" i="1"/>
  <c r="H200" i="1"/>
  <c r="G203" i="1"/>
  <c r="J203" i="1"/>
  <c r="L203" i="1" s="1"/>
  <c r="J201" i="1"/>
  <c r="L201" i="1" s="1"/>
  <c r="J199" i="1"/>
  <c r="L199" i="1" s="1"/>
  <c r="K202" i="1"/>
  <c r="I202" i="1"/>
  <c r="I204" i="1" s="1"/>
  <c r="H202" i="1"/>
  <c r="H204" i="1" s="1"/>
  <c r="G202" i="1"/>
  <c r="K200" i="1"/>
  <c r="G200" i="1"/>
  <c r="J200" i="1" s="1"/>
  <c r="L200" i="1" s="1"/>
  <c r="H158" i="1"/>
  <c r="G158" i="1"/>
  <c r="J158" i="1"/>
  <c r="J156" i="1"/>
  <c r="L156" i="1" s="1"/>
  <c r="J155" i="1"/>
  <c r="J154" i="1"/>
  <c r="L154" i="1" s="1"/>
  <c r="H153" i="1"/>
  <c r="I153" i="1"/>
  <c r="H157" i="1"/>
  <c r="H159" i="1" s="1"/>
  <c r="I157" i="1"/>
  <c r="I159" i="1" s="1"/>
  <c r="J152" i="1"/>
  <c r="L152" i="1" s="1"/>
  <c r="L158" i="1" s="1"/>
  <c r="K157" i="1"/>
  <c r="K155" i="1"/>
  <c r="K153" i="1"/>
  <c r="K111" i="1"/>
  <c r="I111" i="1"/>
  <c r="H111" i="1"/>
  <c r="G111" i="1"/>
  <c r="K110" i="1"/>
  <c r="I110" i="1"/>
  <c r="H110" i="1"/>
  <c r="G110" i="1"/>
  <c r="K108" i="1"/>
  <c r="I108" i="1"/>
  <c r="H108" i="1"/>
  <c r="G108" i="1"/>
  <c r="K66" i="1"/>
  <c r="K64" i="1"/>
  <c r="I64" i="1"/>
  <c r="I68" i="1" s="1"/>
  <c r="H64" i="1"/>
  <c r="H68" i="1" s="1"/>
  <c r="G64" i="1"/>
  <c r="G68" i="1" s="1"/>
  <c r="J68" i="1" s="1"/>
  <c r="J108" i="1"/>
  <c r="L108" i="1"/>
  <c r="J109" i="1"/>
  <c r="L109" i="1"/>
  <c r="J110" i="1"/>
  <c r="L110" i="1"/>
  <c r="J111" i="1"/>
  <c r="L111" i="1"/>
  <c r="J107" i="1"/>
  <c r="L107" i="1" s="1"/>
  <c r="J64" i="1"/>
  <c r="L64" i="1" s="1"/>
  <c r="J65" i="1"/>
  <c r="L65" i="1" s="1"/>
  <c r="J66" i="1"/>
  <c r="L66" i="1" s="1"/>
  <c r="J67" i="1"/>
  <c r="L67" i="1" s="1"/>
  <c r="J63" i="1"/>
  <c r="L63" i="1" s="1"/>
  <c r="H23" i="1"/>
  <c r="J22" i="1"/>
  <c r="L22" i="1" s="1"/>
  <c r="J24" i="1"/>
  <c r="J20" i="1"/>
  <c r="L20" i="1" s="1"/>
  <c r="G21" i="1"/>
  <c r="G25" i="1"/>
  <c r="K23" i="1"/>
  <c r="I23" i="1"/>
  <c r="J23" i="1" s="1"/>
  <c r="L23" i="1" s="1"/>
  <c r="K21" i="1"/>
  <c r="I21" i="1"/>
  <c r="H21" i="1"/>
  <c r="H25" i="1" s="1"/>
  <c r="K68" i="1" l="1"/>
  <c r="L68" i="1" s="1"/>
  <c r="J153" i="1"/>
  <c r="L153" i="1" s="1"/>
  <c r="L155" i="1"/>
  <c r="G204" i="1"/>
  <c r="J204" i="1" s="1"/>
  <c r="I249" i="1"/>
  <c r="G112" i="1"/>
  <c r="H112" i="1"/>
  <c r="I112" i="1"/>
  <c r="K112" i="1"/>
  <c r="J157" i="1"/>
  <c r="J202" i="1"/>
  <c r="L202" i="1" s="1"/>
  <c r="L204" i="1" s="1"/>
  <c r="G249" i="1"/>
  <c r="H249" i="1"/>
  <c r="J434" i="1"/>
  <c r="L434" i="1" s="1"/>
  <c r="J481" i="1"/>
  <c r="J293" i="1"/>
  <c r="L24" i="1"/>
  <c r="J25" i="1"/>
  <c r="J21" i="1"/>
  <c r="L21" i="1" s="1"/>
  <c r="L25" i="1"/>
  <c r="J112" i="1"/>
  <c r="L112" i="1" s="1"/>
  <c r="R41" i="7"/>
  <c r="R37" i="7"/>
  <c r="R34" i="7"/>
  <c r="R31" i="7"/>
  <c r="R28" i="7"/>
  <c r="R25" i="7"/>
  <c r="R22" i="7"/>
  <c r="R18" i="7"/>
  <c r="R13" i="7"/>
  <c r="R9" i="7"/>
  <c r="J249" i="1" l="1"/>
  <c r="J159" i="1"/>
  <c r="L157" i="1"/>
  <c r="L159" i="1" s="1"/>
  <c r="K28" i="7"/>
  <c r="Q41" i="7" l="1"/>
  <c r="O41" i="7"/>
  <c r="N41" i="7"/>
  <c r="M41" i="7"/>
  <c r="L41" i="7"/>
  <c r="K41" i="7"/>
  <c r="Q37" i="7"/>
  <c r="O37" i="7"/>
  <c r="N37" i="7"/>
  <c r="M37" i="7"/>
  <c r="L37" i="7"/>
  <c r="K37" i="7"/>
  <c r="O34" i="7"/>
  <c r="N34" i="7"/>
  <c r="M34" i="7"/>
  <c r="L34" i="7"/>
  <c r="K34" i="7"/>
  <c r="Q31" i="7"/>
  <c r="O31" i="7"/>
  <c r="N31" i="7"/>
  <c r="M31" i="7"/>
  <c r="L31" i="7"/>
  <c r="K31" i="7"/>
  <c r="Q28" i="7"/>
  <c r="O28" i="7"/>
  <c r="N28" i="7"/>
  <c r="M28" i="7"/>
  <c r="L28" i="7"/>
  <c r="G451" i="5"/>
  <c r="G450" i="5"/>
  <c r="G449" i="5"/>
  <c r="G448" i="5"/>
  <c r="G447" i="5"/>
  <c r="G446" i="5"/>
  <c r="E457" i="5" s="1"/>
  <c r="G445" i="5"/>
  <c r="E456" i="5" s="1"/>
  <c r="G444" i="5"/>
  <c r="G443" i="5"/>
  <c r="E455" i="5" s="1"/>
  <c r="G442" i="5"/>
  <c r="E454" i="5" s="1"/>
  <c r="E458" i="5" s="1"/>
  <c r="D460" i="5" s="1"/>
  <c r="D461" i="5" s="1"/>
  <c r="G434" i="5"/>
  <c r="G403" i="5"/>
  <c r="G402" i="5"/>
  <c r="G401" i="5"/>
  <c r="G400" i="5"/>
  <c r="G399" i="5"/>
  <c r="G398" i="5"/>
  <c r="E409" i="5" s="1"/>
  <c r="G397" i="5"/>
  <c r="E408" i="5" s="1"/>
  <c r="G396" i="5"/>
  <c r="G395" i="5"/>
  <c r="E407" i="5" s="1"/>
  <c r="G394" i="5"/>
  <c r="E406" i="5" s="1"/>
  <c r="E410" i="5" s="1"/>
  <c r="D412" i="5" s="1"/>
  <c r="D413" i="5" s="1"/>
  <c r="G386" i="5"/>
  <c r="G355" i="5"/>
  <c r="G354" i="5"/>
  <c r="G353" i="5"/>
  <c r="G352" i="5"/>
  <c r="G351" i="5"/>
  <c r="G350" i="5"/>
  <c r="E361" i="5" s="1"/>
  <c r="G349" i="5"/>
  <c r="E360" i="5" s="1"/>
  <c r="G348" i="5"/>
  <c r="G347" i="5"/>
  <c r="E359" i="5" s="1"/>
  <c r="G346" i="5"/>
  <c r="E358" i="5" s="1"/>
  <c r="E362" i="5" s="1"/>
  <c r="D364" i="5" s="1"/>
  <c r="D365" i="5" s="1"/>
  <c r="G338" i="5"/>
  <c r="G307" i="5"/>
  <c r="G306" i="5"/>
  <c r="G305" i="5"/>
  <c r="G304" i="5"/>
  <c r="G303" i="5"/>
  <c r="G302" i="5"/>
  <c r="E313" i="5" s="1"/>
  <c r="G301" i="5"/>
  <c r="E312" i="5" s="1"/>
  <c r="G300" i="5"/>
  <c r="G299" i="5"/>
  <c r="E311" i="5" s="1"/>
  <c r="G298" i="5"/>
  <c r="E310" i="5" s="1"/>
  <c r="E314" i="5" s="1"/>
  <c r="D316" i="5" s="1"/>
  <c r="D317" i="5" s="1"/>
  <c r="G290" i="5"/>
  <c r="G259" i="5"/>
  <c r="G258" i="5"/>
  <c r="G257" i="5"/>
  <c r="G256" i="5"/>
  <c r="G255" i="5"/>
  <c r="G254" i="5"/>
  <c r="E265" i="5" s="1"/>
  <c r="G253" i="5"/>
  <c r="E264" i="5" s="1"/>
  <c r="G252" i="5"/>
  <c r="G251" i="5"/>
  <c r="E263" i="5" s="1"/>
  <c r="G250" i="5"/>
  <c r="E262" i="5" s="1"/>
  <c r="E266" i="5" s="1"/>
  <c r="D268" i="5" s="1"/>
  <c r="D269" i="5" s="1"/>
  <c r="G242" i="5"/>
  <c r="G210" i="5"/>
  <c r="G209" i="5"/>
  <c r="G208" i="5"/>
  <c r="G207" i="5"/>
  <c r="G206" i="5"/>
  <c r="G205" i="5"/>
  <c r="E216" i="5" s="1"/>
  <c r="G204" i="5"/>
  <c r="E215" i="5" s="1"/>
  <c r="G203" i="5"/>
  <c r="G202" i="5"/>
  <c r="E214" i="5" s="1"/>
  <c r="G201" i="5"/>
  <c r="E213" i="5" s="1"/>
  <c r="E217" i="5" s="1"/>
  <c r="D219" i="5" s="1"/>
  <c r="D220" i="5" s="1"/>
  <c r="G193" i="5"/>
  <c r="G162" i="5"/>
  <c r="G161" i="5"/>
  <c r="G160" i="5"/>
  <c r="G159" i="5"/>
  <c r="G158" i="5"/>
  <c r="G157" i="5"/>
  <c r="E168" i="5" s="1"/>
  <c r="G156" i="5"/>
  <c r="E167" i="5" s="1"/>
  <c r="G155" i="5"/>
  <c r="G154" i="5"/>
  <c r="E166" i="5" s="1"/>
  <c r="G153" i="5"/>
  <c r="E165" i="5" s="1"/>
  <c r="E169" i="5" s="1"/>
  <c r="D171" i="5" s="1"/>
  <c r="D172" i="5" s="1"/>
  <c r="G145" i="5"/>
  <c r="G116" i="5"/>
  <c r="G115" i="5"/>
  <c r="G114" i="5"/>
  <c r="G113" i="5"/>
  <c r="G112" i="5"/>
  <c r="G111" i="5"/>
  <c r="E122" i="5" s="1"/>
  <c r="G110" i="5"/>
  <c r="E121" i="5" s="1"/>
  <c r="G109" i="5"/>
  <c r="G108" i="5"/>
  <c r="E120" i="5" s="1"/>
  <c r="G107" i="5"/>
  <c r="E119" i="5" s="1"/>
  <c r="E123" i="5" s="1"/>
  <c r="D125" i="5" s="1"/>
  <c r="D126" i="5" s="1"/>
  <c r="G99" i="5"/>
  <c r="G70" i="5"/>
  <c r="G69" i="5"/>
  <c r="G68" i="5"/>
  <c r="G67" i="5"/>
  <c r="G66" i="5"/>
  <c r="G65" i="5"/>
  <c r="E76" i="5" s="1"/>
  <c r="G64" i="5"/>
  <c r="E75" i="5" s="1"/>
  <c r="G63" i="5"/>
  <c r="G62" i="5"/>
  <c r="E74" i="5" s="1"/>
  <c r="G61" i="5"/>
  <c r="E73" i="5" s="1"/>
  <c r="E77" i="5" s="1"/>
  <c r="D79" i="5" s="1"/>
  <c r="D80" i="5" s="1"/>
  <c r="G53" i="5"/>
  <c r="G26" i="5"/>
  <c r="G25" i="5"/>
  <c r="G24" i="5"/>
  <c r="G23" i="5"/>
  <c r="G22" i="5"/>
  <c r="G21" i="5"/>
  <c r="E32" i="5" s="1"/>
  <c r="G20" i="5"/>
  <c r="E31" i="5" s="1"/>
  <c r="G19" i="5"/>
  <c r="G18" i="5"/>
  <c r="E30" i="5" s="1"/>
  <c r="G17" i="5"/>
  <c r="E29" i="5" s="1"/>
  <c r="E33" i="5" s="1"/>
  <c r="D35" i="5" s="1"/>
  <c r="D36" i="5" s="1"/>
  <c r="G9" i="5"/>
</calcChain>
</file>

<file path=xl/sharedStrings.xml><?xml version="1.0" encoding="utf-8"?>
<sst xmlns="http://schemas.openxmlformats.org/spreadsheetml/2006/main" count="1248" uniqueCount="165">
  <si>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</si>
  <si>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</si>
  <si>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</si>
  <si>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</si>
  <si>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</si>
  <si>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</si>
  <si>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</si>
  <si>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</si>
  <si>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Участковое лесничество</t>
  </si>
  <si>
    <t>Вид рубки</t>
  </si>
  <si>
    <t>№ квартала</t>
  </si>
  <si>
    <t>№ выдела</t>
  </si>
  <si>
    <t>Площадь,га</t>
  </si>
  <si>
    <t>Порода</t>
  </si>
  <si>
    <t>Деловая древесина</t>
  </si>
  <si>
    <t>Дрова</t>
  </si>
  <si>
    <t>Вего</t>
  </si>
  <si>
    <t>крупная</t>
  </si>
  <si>
    <t>средняя</t>
  </si>
  <si>
    <t>мелкая</t>
  </si>
  <si>
    <t>итого</t>
  </si>
  <si>
    <t>куб.м</t>
  </si>
  <si>
    <t>Дуб, Клен</t>
  </si>
  <si>
    <t>Береза</t>
  </si>
  <si>
    <t>Ольха ч., липа</t>
  </si>
  <si>
    <t>Осина, ольха бел.</t>
  </si>
  <si>
    <t>Бутинское</t>
  </si>
  <si>
    <t>сплошная</t>
  </si>
  <si>
    <t>Осина</t>
  </si>
  <si>
    <t>рубка</t>
  </si>
  <si>
    <t>стоимость</t>
  </si>
  <si>
    <t>итого куб.м</t>
  </si>
  <si>
    <t>стоимость,руб</t>
  </si>
  <si>
    <t>Реквизиты для оплаты</t>
  </si>
  <si>
    <t>ГРКЦ НБ Респ. Татарстан Банка России г. Казань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</si>
  <si>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</si>
  <si>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</si>
  <si>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</si>
  <si>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</si>
  <si>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</si>
  <si>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</si>
  <si>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Продавец</t>
  </si>
  <si>
    <t>Покупатель</t>
  </si>
  <si>
    <t>(фамилия, имя, отчество)</t>
  </si>
  <si>
    <t>(подпись)</t>
  </si>
  <si>
    <t>М.П.</t>
  </si>
  <si>
    <t>Липа</t>
  </si>
  <si>
    <t>Шешминское</t>
  </si>
  <si>
    <t>Ракашевское</t>
  </si>
  <si>
    <t>ОКТМО – 92608000</t>
  </si>
  <si>
    <t>_______________________20_____г</t>
  </si>
  <si>
    <t>ставки 2017 г.</t>
  </si>
  <si>
    <t>Клен</t>
  </si>
  <si>
    <t>М.П</t>
  </si>
  <si>
    <t>КИВ</t>
  </si>
  <si>
    <t>Э.Н. Бедертдинов</t>
  </si>
  <si>
    <t>А.А. Назиров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</si>
  <si>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</si>
  <si>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</si>
  <si>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</si>
  <si>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ГКУ "Калейкинское лесничество"</t>
  </si>
  <si>
    <t>Шешминское участковое лесничество</t>
  </si>
  <si>
    <t>кв. 48 выд. 8 делянка 1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</si>
  <si>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</si>
  <si>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</si>
  <si>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</si>
  <si>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</si>
  <si>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</si>
  <si>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10Ос+Лпн</t>
  </si>
  <si>
    <t>возраст</t>
  </si>
  <si>
    <t>45 лет</t>
  </si>
  <si>
    <t>способ рубки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</si>
  <si>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</si>
  <si>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</si>
  <si>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</si>
  <si>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</si>
  <si>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</si>
  <si>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</si>
  <si>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</si>
  <si>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</si>
  <si>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</si>
  <si>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Устройство противопожарных минерализованных полос</t>
  </si>
  <si>
    <t>Очистка от захламленности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</si>
  <si>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</si>
  <si>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</si>
  <si>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Создание лесных культур</t>
  </si>
  <si>
    <t>Подготовка почвы под лесные культуры</t>
  </si>
  <si>
    <t>Дополнение лесных культур</t>
  </si>
  <si>
    <t>Агротехнический уход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</si>
  <si>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</si>
  <si>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</si>
  <si>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</si>
  <si>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</si>
  <si>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</si>
  <si>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</si>
  <si>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</si>
  <si>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</si>
  <si>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</si>
  <si>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</si>
  <si>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кв. 65 выд. 8 делянка 1</t>
  </si>
  <si>
    <t>7Ос1Кл1Лпн1Б</t>
  </si>
  <si>
    <t>кв. 112 выд. 2 делянка 1</t>
  </si>
  <si>
    <t>7Ос2Б1Лпн</t>
  </si>
  <si>
    <t>кв. 115 выд. 10 делянка1</t>
  </si>
  <si>
    <t>Ракашевское участковое лесничество</t>
  </si>
  <si>
    <t>кв. 20 выд. 2 делянка1</t>
  </si>
  <si>
    <t>9Ос1Лпн</t>
  </si>
  <si>
    <t>55 лет</t>
  </si>
  <si>
    <t>Бутинское участковое лесничество</t>
  </si>
  <si>
    <t>кв. 64 выд. 12 делянка1</t>
  </si>
  <si>
    <t>5Ос2Б+Кл</t>
  </si>
  <si>
    <t>кв. 67 выд. 27 делянка1</t>
  </si>
  <si>
    <t>кв. 78 выд. 25 делянка1</t>
  </si>
  <si>
    <t>65 лет</t>
  </si>
  <si>
    <t>кв. 83 выд. 18 делянка1</t>
  </si>
  <si>
    <t>кв. 88 выд. 18 делянка1</t>
  </si>
  <si>
    <t>6Ос2Лпн2Б</t>
  </si>
  <si>
    <t>50 лет</t>
  </si>
  <si>
    <t>Выборочная</t>
  </si>
  <si>
    <t xml:space="preserve">Ведомость 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</si>
  <si>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</si>
  <si>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</si>
  <si>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</si>
  <si>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</si>
  <si>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</si>
  <si>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</si>
  <si>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</si>
  <si>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</si>
  <si>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Деловая древесина куб. метр</t>
  </si>
  <si>
    <t>Дровяная</t>
  </si>
  <si>
    <t>хворост, неликвид</t>
  </si>
  <si>
    <t>Всего</t>
  </si>
  <si>
    <t>Крупная</t>
  </si>
  <si>
    <t>Средняя</t>
  </si>
  <si>
    <t>Мелкая</t>
  </si>
  <si>
    <t>Итого</t>
  </si>
  <si>
    <t>лиственное</t>
  </si>
  <si>
    <t>Клён</t>
  </si>
  <si>
    <t>Берёза</t>
  </si>
  <si>
    <t>ВСЕГО</t>
  </si>
  <si>
    <t xml:space="preserve">Бутинское </t>
  </si>
  <si>
    <t xml:space="preserve">Осина </t>
  </si>
  <si>
    <t xml:space="preserve">Липа </t>
  </si>
  <si>
    <t>Из ведомости исключены все виды ООПТ и резервных лесов, в т.ч. для населения.</t>
  </si>
  <si>
    <t>Делянки обсчитаны по ставкам 2017 года</t>
  </si>
  <si>
    <t xml:space="preserve">                                                                                                                                              </t>
  </si>
  <si>
    <t>Руководитель-лесничий ГКУ "Калейкинское лесничество"                                         Д.Г. Миндрахманов</t>
  </si>
  <si>
    <t>Аукционная цена, руб</t>
  </si>
  <si>
    <t>Кадастровый номер участка</t>
  </si>
  <si>
    <t>СР</t>
  </si>
  <si>
    <t>Таксовая стоимость, руб.</t>
  </si>
  <si>
    <t>16:07:000000:4440</t>
  </si>
  <si>
    <t>16:31:000000:792</t>
  </si>
  <si>
    <t>с учетом коэффициента 1,51 на 2017 год (постановление Правительства РФ от 14.12.2016г №1350)</t>
  </si>
  <si>
    <t xml:space="preserve">аукционных единиц купли-продажи лесонасаждений для аукциона (малый и средний бизнес) </t>
  </si>
  <si>
    <t>ЛОТ № 70</t>
  </si>
  <si>
    <t>ЛОТ № 71</t>
  </si>
  <si>
    <t>ЛОТ № 72</t>
  </si>
  <si>
    <t>ЛОТ № 73</t>
  </si>
  <si>
    <t>ЛОТ № 74</t>
  </si>
  <si>
    <t>ЛОТ № 75</t>
  </si>
  <si>
    <t>ЛОТ № 76</t>
  </si>
  <si>
    <t>ЛОТ № 77</t>
  </si>
  <si>
    <t>ЛОТ № 78</t>
  </si>
  <si>
    <t>ЛОТ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</si>
</sst>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_₽_-;\-* #,##0.00\ _₽_-;_-* &quot;-&quot;??\ _₽_-;_-@_-"/>
    <numFmt numFmtId="166" formatCode="#,##0.00_р_.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Arial"/>
    </font>
    <font>
      <b/>
      <sz val="1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9" fillId="0" borderId="0"/>
  </cellStyleXfs>
  <cellXfs count="228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 vertical="top"/>
    </xf>
    <xf numFmtId="0" fontId="0" fillId="0" borderId="2" xfId="0" applyBorder="1"/>
    <xf numFmtId="0" fontId="0" fillId="0" borderId="3" xfId="0" applyBorder="1" applyAlignment="1">
      <alignment horizontal="center" vertical="top"/>
    </xf>
    <xf numFmtId="2" fontId="0" fillId="0" borderId="2" xfId="0" applyNumberFormat="1" applyBorder="1"/>
    <xf numFmtId="2" fontId="0" fillId="0" borderId="2" xfId="0" applyNumberFormat="1" applyBorder="1" applyAlignment="1">
      <alignment horizontal="center" vertical="top"/>
    </xf>
    <xf numFmtId="0" fontId="0" fillId="0" borderId="2" xfId="0" applyFill="1" applyBorder="1"/>
    <xf numFmtId="0" fontId="3" fillId="0" borderId="2" xfId="0" applyFont="1" applyFill="1" applyBorder="1"/>
    <xf numFmtId="2" fontId="3" fillId="0" borderId="2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1" fontId="3" fillId="0" borderId="0" xfId="0" applyNumberFormat="1" applyFont="1" applyBorder="1"/>
    <xf numFmtId="2" fontId="3" fillId="0" borderId="0" xfId="0" applyNumberFormat="1" applyFont="1" applyBorder="1"/>
    <xf numFmtId="0" fontId="5" fillId="0" borderId="0" xfId="0" applyFont="1"/>
    <xf numFmtId="0" fontId="5" fillId="0" borderId="0" xfId="0" applyFont="1" applyFill="1"/>
    <xf numFmtId="0" fontId="0" fillId="0" borderId="6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4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3" xfId="0" applyFill="1" applyBorder="1" applyAlignment="1">
      <alignment horizontal="center" vertical="top" wrapText="1"/>
    </xf>
    <xf numFmtId="0" fontId="4" fillId="0" borderId="6" xfId="0" applyFont="1" applyBorder="1" applyAlignment="1">
      <alignment horizontal="left"/>
    </xf>
    <xf numFmtId="2" fontId="3" fillId="0" borderId="6" xfId="0" applyNumberFormat="1" applyFont="1" applyBorder="1"/>
    <xf numFmtId="0" fontId="3" fillId="0" borderId="4" xfId="0" applyFont="1" applyBorder="1"/>
    <xf numFmtId="1" fontId="3" fillId="0" borderId="4" xfId="0" applyNumberFormat="1" applyFont="1" applyBorder="1"/>
    <xf numFmtId="0" fontId="3" fillId="0" borderId="2" xfId="0" applyFont="1" applyBorder="1"/>
    <xf numFmtId="0" fontId="4" fillId="0" borderId="3" xfId="0" applyFont="1" applyBorder="1" applyAlignment="1">
      <alignment horizontal="left"/>
    </xf>
    <xf numFmtId="164" fontId="3" fillId="0" borderId="2" xfId="0" applyNumberFormat="1" applyFont="1" applyBorder="1"/>
    <xf numFmtId="0" fontId="5" fillId="0" borderId="3" xfId="0" applyFont="1" applyBorder="1"/>
    <xf numFmtId="1" fontId="3" fillId="0" borderId="2" xfId="0" applyNumberFormat="1" applyFont="1" applyBorder="1"/>
    <xf numFmtId="2" fontId="3" fillId="0" borderId="3" xfId="0" applyNumberFormat="1" applyFont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Fill="1" applyBorder="1"/>
    <xf numFmtId="0" fontId="7" fillId="0" borderId="0" xfId="0" applyFont="1" applyBorder="1"/>
    <xf numFmtId="0" fontId="8" fillId="0" borderId="0" xfId="0" applyFont="1" applyBorder="1"/>
    <xf numFmtId="164" fontId="8" fillId="0" borderId="0" xfId="0" applyNumberFormat="1" applyFont="1" applyBorder="1"/>
    <xf numFmtId="1" fontId="8" fillId="0" borderId="0" xfId="0" applyNumberFormat="1" applyFont="1" applyBorder="1"/>
    <xf numFmtId="0" fontId="9" fillId="0" borderId="6" xfId="0" applyFont="1" applyFill="1" applyBorder="1"/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0" fillId="0" borderId="1" xfId="0" applyBorder="1"/>
    <xf numFmtId="0" fontId="0" fillId="0" borderId="14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1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2" xfId="0" applyFont="1" applyBorder="1"/>
    <xf numFmtId="0" fontId="7" fillId="0" borderId="5" xfId="0" applyFont="1" applyBorder="1"/>
    <xf numFmtId="0" fontId="7" fillId="0" borderId="0" xfId="0" applyFo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6" xfId="0" applyFill="1" applyBorder="1"/>
    <xf numFmtId="0" fontId="0" fillId="0" borderId="6" xfId="0" applyFont="1" applyBorder="1"/>
    <xf numFmtId="0" fontId="10" fillId="0" borderId="6" xfId="0" applyFont="1" applyBorder="1"/>
    <xf numFmtId="0" fontId="0" fillId="0" borderId="8" xfId="0" applyBorder="1"/>
    <xf numFmtId="0" fontId="2" fillId="0" borderId="8" xfId="0" applyFont="1" applyBorder="1"/>
    <xf numFmtId="0" fontId="2" fillId="0" borderId="2" xfId="0" applyFont="1" applyBorder="1"/>
    <xf numFmtId="0" fontId="2" fillId="0" borderId="4" xfId="0" applyFont="1" applyBorder="1"/>
    <xf numFmtId="0" fontId="7" fillId="0" borderId="2" xfId="0" applyFont="1" applyFill="1" applyBorder="1"/>
    <xf numFmtId="2" fontId="7" fillId="0" borderId="2" xfId="0" applyNumberFormat="1" applyFont="1" applyBorder="1"/>
    <xf numFmtId="2" fontId="7" fillId="0" borderId="2" xfId="0" applyNumberFormat="1" applyFont="1" applyFill="1" applyBorder="1"/>
    <xf numFmtId="0" fontId="7" fillId="0" borderId="3" xfId="0" applyFont="1" applyBorder="1"/>
    <xf numFmtId="0" fontId="7" fillId="0" borderId="6" xfId="0" applyFont="1" applyBorder="1"/>
    <xf numFmtId="0" fontId="6" fillId="0" borderId="6" xfId="0" applyFont="1" applyBorder="1" applyAlignment="1">
      <alignment horizontal="left"/>
    </xf>
    <xf numFmtId="0" fontId="12" fillId="2" borderId="0" xfId="1" applyFont="1" applyFill="1" applyAlignment="1">
      <alignment horizontal="center"/>
    </xf>
    <xf numFmtId="0" fontId="1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right" vertical="center"/>
    </xf>
    <xf numFmtId="0" fontId="15" fillId="2" borderId="0" xfId="1" applyFont="1" applyFill="1" applyAlignment="1">
      <alignment horizontal="right" vertical="center"/>
    </xf>
    <xf numFmtId="0" fontId="12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vertical="center"/>
    </xf>
    <xf numFmtId="0" fontId="16" fillId="2" borderId="10" xfId="1" applyFont="1" applyFill="1" applyBorder="1" applyAlignment="1">
      <alignment horizontal="right" vertical="center"/>
    </xf>
    <xf numFmtId="4" fontId="19" fillId="3" borderId="3" xfId="1" applyNumberFormat="1" applyFont="1" applyFill="1" applyBorder="1" applyAlignment="1">
      <alignment horizontal="center" vertical="center"/>
    </xf>
    <xf numFmtId="4" fontId="13" fillId="2" borderId="0" xfId="1" applyNumberFormat="1" applyFont="1" applyFill="1" applyBorder="1" applyAlignment="1">
      <alignment vertical="center"/>
    </xf>
    <xf numFmtId="0" fontId="16" fillId="2" borderId="8" xfId="1" applyFont="1" applyFill="1" applyBorder="1" applyAlignment="1">
      <alignment horizontal="right" vertical="center"/>
    </xf>
    <xf numFmtId="4" fontId="19" fillId="3" borderId="2" xfId="1" applyNumberFormat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right" vertical="center"/>
    </xf>
    <xf numFmtId="4" fontId="12" fillId="2" borderId="0" xfId="1" applyNumberFormat="1" applyFont="1" applyFill="1" applyBorder="1" applyAlignment="1">
      <alignment horizontal="center" vertical="center"/>
    </xf>
    <xf numFmtId="4" fontId="13" fillId="2" borderId="0" xfId="1" applyNumberFormat="1" applyFont="1" applyFill="1" applyAlignment="1">
      <alignment vertical="center"/>
    </xf>
    <xf numFmtId="0" fontId="22" fillId="2" borderId="2" xfId="1" applyFont="1" applyFill="1" applyBorder="1" applyAlignment="1">
      <alignment horizontal="right"/>
    </xf>
    <xf numFmtId="0" fontId="23" fillId="3" borderId="2" xfId="1" applyFont="1" applyFill="1" applyBorder="1" applyAlignment="1">
      <alignment horizontal="center"/>
    </xf>
    <xf numFmtId="0" fontId="12" fillId="2" borderId="0" xfId="1" applyFont="1" applyFill="1" applyAlignment="1">
      <alignment vertical="center"/>
    </xf>
    <xf numFmtId="0" fontId="18" fillId="3" borderId="2" xfId="1" applyFont="1" applyFill="1" applyBorder="1" applyAlignment="1">
      <alignment horizontal="center"/>
    </xf>
    <xf numFmtId="0" fontId="12" fillId="2" borderId="0" xfId="1" applyFont="1" applyFill="1" applyAlignment="1">
      <alignment horizontal="right" vertical="center"/>
    </xf>
    <xf numFmtId="0" fontId="24" fillId="2" borderId="17" xfId="1" applyFont="1" applyFill="1" applyBorder="1" applyAlignment="1">
      <alignment horizontal="center" vertical="center" wrapText="1"/>
    </xf>
    <xf numFmtId="0" fontId="24" fillId="2" borderId="20" xfId="1" applyFont="1" applyFill="1" applyBorder="1" applyAlignment="1">
      <alignment horizontal="center" vertical="center" wrapText="1"/>
    </xf>
    <xf numFmtId="0" fontId="26" fillId="3" borderId="17" xfId="1" applyFont="1" applyFill="1" applyBorder="1" applyAlignment="1">
      <alignment vertical="top" wrapText="1"/>
    </xf>
    <xf numFmtId="0" fontId="26" fillId="3" borderId="17" xfId="1" applyFont="1" applyFill="1" applyBorder="1" applyAlignment="1">
      <alignment horizontal="center" vertical="top" wrapText="1"/>
    </xf>
    <xf numFmtId="4" fontId="16" fillId="2" borderId="17" xfId="1" applyNumberFormat="1" applyFont="1" applyFill="1" applyBorder="1" applyAlignment="1">
      <alignment horizontal="center" vertical="top" wrapText="1"/>
    </xf>
    <xf numFmtId="2" fontId="26" fillId="2" borderId="21" xfId="1" applyNumberFormat="1" applyFont="1" applyFill="1" applyBorder="1" applyAlignment="1">
      <alignment horizontal="center" vertical="top" wrapText="1"/>
    </xf>
    <xf numFmtId="0" fontId="13" fillId="2" borderId="0" xfId="1" applyFont="1" applyFill="1" applyAlignment="1">
      <alignment horizontal="left" vertical="center" wrapText="1"/>
    </xf>
    <xf numFmtId="0" fontId="26" fillId="3" borderId="23" xfId="1" applyFont="1" applyFill="1" applyBorder="1" applyAlignment="1">
      <alignment vertical="top" wrapText="1"/>
    </xf>
    <xf numFmtId="0" fontId="26" fillId="3" borderId="23" xfId="1" applyFont="1" applyFill="1" applyBorder="1" applyAlignment="1">
      <alignment horizontal="center" vertical="top" wrapText="1"/>
    </xf>
    <xf numFmtId="4" fontId="16" fillId="2" borderId="23" xfId="1" applyNumberFormat="1" applyFont="1" applyFill="1" applyBorder="1" applyAlignment="1">
      <alignment horizontal="center" vertical="top" wrapText="1"/>
    </xf>
    <xf numFmtId="2" fontId="26" fillId="2" borderId="24" xfId="1" applyNumberFormat="1" applyFont="1" applyFill="1" applyBorder="1" applyAlignment="1">
      <alignment horizontal="center" vertical="top" wrapText="1"/>
    </xf>
    <xf numFmtId="0" fontId="13" fillId="2" borderId="0" xfId="1" applyFont="1" applyFill="1" applyAlignment="1">
      <alignment horizontal="left" vertical="top" wrapText="1"/>
    </xf>
    <xf numFmtId="0" fontId="26" fillId="3" borderId="26" xfId="1" applyFont="1" applyFill="1" applyBorder="1" applyAlignment="1">
      <alignment vertical="top" wrapText="1"/>
    </xf>
    <xf numFmtId="0" fontId="26" fillId="3" borderId="26" xfId="1" applyFont="1" applyFill="1" applyBorder="1" applyAlignment="1">
      <alignment horizontal="center" vertical="top" wrapText="1"/>
    </xf>
    <xf numFmtId="4" fontId="16" fillId="2" borderId="26" xfId="1" applyNumberFormat="1" applyFont="1" applyFill="1" applyBorder="1" applyAlignment="1">
      <alignment horizontal="center" vertical="top" wrapText="1"/>
    </xf>
    <xf numFmtId="2" fontId="26" fillId="2" borderId="27" xfId="1" applyNumberFormat="1" applyFont="1" applyFill="1" applyBorder="1" applyAlignment="1">
      <alignment horizontal="center" vertical="top" wrapText="1"/>
    </xf>
    <xf numFmtId="0" fontId="26" fillId="3" borderId="29" xfId="1" applyFont="1" applyFill="1" applyBorder="1" applyAlignment="1">
      <alignment vertical="top" wrapText="1"/>
    </xf>
    <xf numFmtId="0" fontId="26" fillId="3" borderId="29" xfId="1" applyFont="1" applyFill="1" applyBorder="1" applyAlignment="1">
      <alignment horizontal="center" vertical="top" wrapText="1"/>
    </xf>
    <xf numFmtId="4" fontId="16" fillId="2" borderId="29" xfId="1" applyNumberFormat="1" applyFont="1" applyFill="1" applyBorder="1" applyAlignment="1">
      <alignment horizontal="center" vertical="top" wrapText="1"/>
    </xf>
    <xf numFmtId="2" fontId="26" fillId="2" borderId="20" xfId="1" applyNumberFormat="1" applyFont="1" applyFill="1" applyBorder="1" applyAlignment="1">
      <alignment horizontal="center" vertical="top" wrapText="1"/>
    </xf>
    <xf numFmtId="0" fontId="26" fillId="3" borderId="3" xfId="1" applyFont="1" applyFill="1" applyBorder="1" applyAlignment="1">
      <alignment vertical="top" wrapText="1"/>
    </xf>
    <xf numFmtId="0" fontId="26" fillId="3" borderId="3" xfId="1" applyFont="1" applyFill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center" vertical="top" wrapText="1"/>
    </xf>
    <xf numFmtId="2" fontId="26" fillId="2" borderId="31" xfId="1" applyNumberFormat="1" applyFont="1" applyFill="1" applyBorder="1" applyAlignment="1">
      <alignment horizontal="center" vertical="top" wrapText="1"/>
    </xf>
    <xf numFmtId="0" fontId="26" fillId="3" borderId="2" xfId="1" applyFont="1" applyFill="1" applyBorder="1" applyAlignment="1">
      <alignment vertical="top" wrapText="1"/>
    </xf>
    <xf numFmtId="0" fontId="26" fillId="3" borderId="2" xfId="1" applyFont="1" applyFill="1" applyBorder="1" applyAlignment="1">
      <alignment horizontal="center" vertical="top" wrapText="1"/>
    </xf>
    <xf numFmtId="2" fontId="26" fillId="2" borderId="32" xfId="1" applyNumberFormat="1" applyFont="1" applyFill="1" applyBorder="1" applyAlignment="1">
      <alignment horizontal="center" vertical="top" wrapText="1"/>
    </xf>
    <xf numFmtId="0" fontId="12" fillId="2" borderId="0" xfId="1" applyFont="1" applyFill="1" applyBorder="1" applyAlignment="1">
      <alignment horizontal="left" vertical="center" wrapText="1"/>
    </xf>
    <xf numFmtId="165" fontId="16" fillId="2" borderId="0" xfId="1" applyNumberFormat="1" applyFont="1" applyFill="1" applyBorder="1" applyAlignment="1">
      <alignment horizontal="center" vertical="center" wrapText="1"/>
    </xf>
    <xf numFmtId="165" fontId="13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top"/>
    </xf>
    <xf numFmtId="0" fontId="12" fillId="2" borderId="0" xfId="1" applyFont="1" applyFill="1" applyAlignment="1">
      <alignment horizontal="left" vertical="top" wrapText="1"/>
    </xf>
    <xf numFmtId="0" fontId="28" fillId="2" borderId="0" xfId="1" applyFont="1" applyFill="1" applyBorder="1" applyAlignment="1">
      <alignment horizontal="right" vertical="center"/>
    </xf>
    <xf numFmtId="2" fontId="12" fillId="2" borderId="0" xfId="1" applyNumberFormat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horizontal="center" vertical="center"/>
    </xf>
    <xf numFmtId="2" fontId="13" fillId="2" borderId="0" xfId="1" applyNumberFormat="1" applyFont="1" applyFill="1" applyAlignment="1">
      <alignment horizontal="center" vertical="center"/>
    </xf>
    <xf numFmtId="0" fontId="12" fillId="2" borderId="0" xfId="1" applyFont="1" applyFill="1" applyBorder="1" applyAlignment="1">
      <alignment vertical="center"/>
    </xf>
    <xf numFmtId="0" fontId="28" fillId="2" borderId="6" xfId="1" applyFont="1" applyFill="1" applyBorder="1" applyAlignment="1">
      <alignment horizontal="right" vertical="center"/>
    </xf>
    <xf numFmtId="2" fontId="12" fillId="2" borderId="6" xfId="1" applyNumberFormat="1" applyFont="1" applyFill="1" applyBorder="1" applyAlignment="1">
      <alignment horizontal="left" vertical="center"/>
    </xf>
    <xf numFmtId="0" fontId="14" fillId="2" borderId="4" xfId="1" applyFont="1" applyFill="1" applyBorder="1" applyAlignment="1">
      <alignment horizontal="right" vertical="center"/>
    </xf>
    <xf numFmtId="2" fontId="14" fillId="2" borderId="4" xfId="1" applyNumberFormat="1" applyFont="1" applyFill="1" applyBorder="1" applyAlignment="1">
      <alignment horizontal="left" vertical="center"/>
    </xf>
    <xf numFmtId="2" fontId="14" fillId="2" borderId="0" xfId="1" applyNumberFormat="1" applyFont="1" applyFill="1" applyAlignment="1">
      <alignment vertical="center"/>
    </xf>
    <xf numFmtId="4" fontId="12" fillId="2" borderId="0" xfId="1" applyNumberFormat="1" applyFont="1" applyFill="1" applyAlignment="1">
      <alignment horizontal="right" vertical="center"/>
    </xf>
    <xf numFmtId="0" fontId="15" fillId="2" borderId="0" xfId="1" applyFont="1" applyFill="1" applyAlignment="1">
      <alignment horizontal="right"/>
    </xf>
    <xf numFmtId="0" fontId="21" fillId="2" borderId="0" xfId="1" applyFont="1" applyFill="1" applyBorder="1" applyAlignment="1">
      <alignment horizontal="right"/>
    </xf>
    <xf numFmtId="4" fontId="12" fillId="2" borderId="6" xfId="1" applyNumberFormat="1" applyFont="1" applyFill="1" applyBorder="1" applyAlignment="1"/>
    <xf numFmtId="2" fontId="9" fillId="0" borderId="0" xfId="2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0" fontId="29" fillId="0" borderId="0" xfId="2"/>
    <xf numFmtId="1" fontId="5" fillId="0" borderId="0" xfId="2" applyNumberFormat="1" applyFont="1" applyFill="1" applyBorder="1" applyAlignment="1">
      <alignment horizontal="center" vertical="center"/>
    </xf>
    <xf numFmtId="1" fontId="5" fillId="0" borderId="2" xfId="2" applyNumberFormat="1" applyFont="1" applyFill="1" applyBorder="1" applyAlignment="1">
      <alignment horizontal="center" vertical="top" wrapText="1"/>
    </xf>
    <xf numFmtId="2" fontId="5" fillId="0" borderId="2" xfId="2" applyNumberFormat="1" applyFont="1" applyFill="1" applyBorder="1" applyAlignment="1">
      <alignment horizontal="center" vertical="top" wrapText="1"/>
    </xf>
    <xf numFmtId="166" fontId="5" fillId="0" borderId="2" xfId="2" applyNumberFormat="1" applyFont="1" applyFill="1" applyBorder="1" applyAlignment="1">
      <alignment horizontal="center" vertical="top" wrapText="1"/>
    </xf>
    <xf numFmtId="2" fontId="9" fillId="0" borderId="2" xfId="2" applyNumberFormat="1" applyFont="1" applyFill="1" applyBorder="1" applyAlignment="1">
      <alignment horizontal="center" vertical="top" wrapText="1"/>
    </xf>
    <xf numFmtId="1" fontId="9" fillId="0" borderId="2" xfId="2" applyNumberFormat="1" applyFont="1" applyFill="1" applyBorder="1" applyAlignment="1">
      <alignment horizontal="center" vertical="top" wrapText="1"/>
    </xf>
    <xf numFmtId="166" fontId="9" fillId="0" borderId="2" xfId="2" applyNumberFormat="1" applyFont="1" applyFill="1" applyBorder="1" applyAlignment="1">
      <alignment horizontal="center" vertical="top" wrapText="1"/>
    </xf>
    <xf numFmtId="1" fontId="5" fillId="0" borderId="2" xfId="2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/>
    </xf>
    <xf numFmtId="1" fontId="5" fillId="0" borderId="2" xfId="2" applyNumberFormat="1" applyFont="1" applyFill="1" applyBorder="1" applyAlignment="1">
      <alignment horizontal="center" vertical="center"/>
    </xf>
    <xf numFmtId="166" fontId="5" fillId="0" borderId="2" xfId="2" applyNumberFormat="1" applyFont="1" applyFill="1" applyBorder="1" applyAlignment="1">
      <alignment horizontal="center" vertical="center"/>
    </xf>
    <xf numFmtId="1" fontId="9" fillId="0" borderId="2" xfId="2" applyNumberFormat="1" applyFont="1" applyFill="1" applyBorder="1" applyAlignment="1">
      <alignment horizontal="center" vertical="center" wrapText="1"/>
    </xf>
    <xf numFmtId="2" fontId="9" fillId="0" borderId="2" xfId="2" applyNumberFormat="1" applyFont="1" applyFill="1" applyBorder="1" applyAlignment="1">
      <alignment horizontal="center" vertical="center"/>
    </xf>
    <xf numFmtId="1" fontId="9" fillId="0" borderId="2" xfId="2" applyNumberFormat="1" applyFont="1" applyFill="1" applyBorder="1" applyAlignment="1">
      <alignment horizontal="center" vertical="center"/>
    </xf>
    <xf numFmtId="166" fontId="9" fillId="0" borderId="2" xfId="2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 wrapText="1"/>
    </xf>
    <xf numFmtId="166" fontId="5" fillId="0" borderId="2" xfId="2" applyNumberFormat="1" applyFont="1" applyFill="1" applyBorder="1" applyAlignment="1">
      <alignment horizontal="center" vertical="center" wrapText="1"/>
    </xf>
    <xf numFmtId="2" fontId="9" fillId="0" borderId="2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left"/>
    </xf>
    <xf numFmtId="1" fontId="5" fillId="0" borderId="0" xfId="2" applyNumberFormat="1" applyFont="1" applyFill="1" applyBorder="1" applyAlignment="1">
      <alignment horizontal="center"/>
    </xf>
    <xf numFmtId="2" fontId="5" fillId="0" borderId="0" xfId="2" applyNumberFormat="1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center" vertical="center"/>
    </xf>
    <xf numFmtId="0" fontId="29" fillId="0" borderId="0" xfId="2" applyFill="1" applyAlignment="1">
      <alignment horizontal="center" vertical="center"/>
    </xf>
    <xf numFmtId="0" fontId="5" fillId="0" borderId="2" xfId="2" applyFont="1" applyBorder="1"/>
    <xf numFmtId="0" fontId="5" fillId="0" borderId="5" xfId="2" applyFont="1" applyBorder="1"/>
    <xf numFmtId="0" fontId="5" fillId="0" borderId="14" xfId="2" applyFont="1" applyBorder="1"/>
    <xf numFmtId="0" fontId="5" fillId="0" borderId="13" xfId="2" applyFont="1" applyBorder="1"/>
    <xf numFmtId="0" fontId="5" fillId="0" borderId="1" xfId="2" applyFont="1" applyBorder="1" applyAlignment="1">
      <alignment horizontal="center" vertical="top" wrapText="1"/>
    </xf>
    <xf numFmtId="0" fontId="5" fillId="0" borderId="9" xfId="2" applyFont="1" applyBorder="1" applyAlignment="1">
      <alignment vertical="top" wrapText="1"/>
    </xf>
    <xf numFmtId="0" fontId="9" fillId="0" borderId="14" xfId="2" applyFont="1" applyBorder="1"/>
    <xf numFmtId="2" fontId="9" fillId="0" borderId="14" xfId="2" applyNumberFormat="1" applyFont="1" applyBorder="1"/>
    <xf numFmtId="0" fontId="9" fillId="0" borderId="2" xfId="2" applyFont="1" applyBorder="1"/>
    <xf numFmtId="0" fontId="9" fillId="0" borderId="5" xfId="2" applyFont="1" applyBorder="1"/>
    <xf numFmtId="2" fontId="9" fillId="0" borderId="2" xfId="2" applyNumberFormat="1" applyFont="1" applyBorder="1"/>
    <xf numFmtId="2" fontId="9" fillId="0" borderId="3" xfId="0" applyNumberFormat="1" applyFont="1" applyBorder="1"/>
    <xf numFmtId="0" fontId="31" fillId="0" borderId="2" xfId="0" applyFont="1" applyFill="1" applyBorder="1"/>
    <xf numFmtId="2" fontId="31" fillId="0" borderId="2" xfId="0" applyNumberFormat="1" applyFont="1" applyBorder="1"/>
    <xf numFmtId="2" fontId="31" fillId="0" borderId="2" xfId="0" applyNumberFormat="1" applyFont="1" applyFill="1" applyBorder="1"/>
    <xf numFmtId="0" fontId="31" fillId="0" borderId="2" xfId="0" applyFont="1" applyBorder="1"/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2" fillId="2" borderId="0" xfId="1" applyFont="1" applyFill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/>
    </xf>
    <xf numFmtId="0" fontId="16" fillId="2" borderId="14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 wrapText="1"/>
    </xf>
    <xf numFmtId="4" fontId="20" fillId="2" borderId="7" xfId="1" applyNumberFormat="1" applyFont="1" applyFill="1" applyBorder="1" applyAlignment="1">
      <alignment horizontal="center" vertical="center" wrapText="1"/>
    </xf>
    <xf numFmtId="4" fontId="20" fillId="2" borderId="9" xfId="1" applyNumberFormat="1" applyFont="1" applyFill="1" applyBorder="1" applyAlignment="1">
      <alignment horizontal="center" vertical="center" wrapText="1"/>
    </xf>
    <xf numFmtId="4" fontId="20" fillId="2" borderId="6" xfId="1" applyNumberFormat="1" applyFont="1" applyFill="1" applyBorder="1" applyAlignment="1">
      <alignment horizontal="center" vertical="center" wrapText="1"/>
    </xf>
    <xf numFmtId="4" fontId="20" fillId="2" borderId="1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4" fillId="2" borderId="15" xfId="1" applyFont="1" applyFill="1" applyBorder="1" applyAlignment="1">
      <alignment horizontal="center" vertical="center"/>
    </xf>
    <xf numFmtId="0" fontId="24" fillId="2" borderId="16" xfId="1" applyFont="1" applyFill="1" applyBorder="1" applyAlignment="1">
      <alignment horizontal="center" vertical="center"/>
    </xf>
    <xf numFmtId="0" fontId="24" fillId="2" borderId="18" xfId="1" applyFont="1" applyFill="1" applyBorder="1" applyAlignment="1">
      <alignment horizontal="center" vertical="center" wrapText="1"/>
    </xf>
    <xf numFmtId="0" fontId="24" fillId="2" borderId="19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left" vertical="top" wrapText="1"/>
    </xf>
    <xf numFmtId="0" fontId="25" fillId="2" borderId="17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center" vertical="center" textRotation="90" wrapText="1"/>
    </xf>
    <xf numFmtId="0" fontId="25" fillId="2" borderId="22" xfId="1" applyFont="1" applyFill="1" applyBorder="1" applyAlignment="1">
      <alignment horizontal="left" vertical="top" wrapText="1"/>
    </xf>
    <xf numFmtId="0" fontId="25" fillId="2" borderId="23" xfId="1" applyFont="1" applyFill="1" applyBorder="1" applyAlignment="1">
      <alignment horizontal="left" vertical="top" wrapText="1"/>
    </xf>
    <xf numFmtId="0" fontId="25" fillId="2" borderId="25" xfId="1" applyFont="1" applyFill="1" applyBorder="1" applyAlignment="1">
      <alignment horizontal="left" vertical="top" wrapText="1"/>
    </xf>
    <xf numFmtId="0" fontId="25" fillId="2" borderId="26" xfId="1" applyFont="1" applyFill="1" applyBorder="1" applyAlignment="1">
      <alignment horizontal="left" vertical="top" wrapText="1"/>
    </xf>
    <xf numFmtId="0" fontId="25" fillId="2" borderId="28" xfId="1" applyFont="1" applyFill="1" applyBorder="1" applyAlignment="1">
      <alignment horizontal="left" vertical="top" wrapText="1"/>
    </xf>
    <xf numFmtId="0" fontId="25" fillId="2" borderId="29" xfId="1" applyFont="1" applyFill="1" applyBorder="1" applyAlignment="1">
      <alignment horizontal="left" vertical="top" wrapText="1"/>
    </xf>
    <xf numFmtId="4" fontId="15" fillId="2" borderId="0" xfId="1" applyNumberFormat="1" applyFont="1" applyFill="1" applyAlignment="1">
      <alignment horizontal="center"/>
    </xf>
    <xf numFmtId="4" fontId="12" fillId="2" borderId="0" xfId="1" applyNumberFormat="1" applyFont="1" applyFill="1" applyBorder="1" applyAlignment="1">
      <alignment horizontal="center"/>
    </xf>
    <xf numFmtId="0" fontId="25" fillId="2" borderId="30" xfId="1" applyFont="1" applyFill="1" applyBorder="1" applyAlignment="1">
      <alignment horizontal="left" vertical="top" wrapText="1"/>
    </xf>
    <xf numFmtId="0" fontId="25" fillId="2" borderId="2" xfId="1" applyFont="1" applyFill="1" applyBorder="1" applyAlignment="1">
      <alignment horizontal="left" vertical="top" wrapText="1"/>
    </xf>
    <xf numFmtId="0" fontId="28" fillId="2" borderId="0" xfId="1" applyFont="1" applyFill="1" applyBorder="1" applyAlignment="1">
      <alignment horizontal="right" vertical="center"/>
    </xf>
    <xf numFmtId="1" fontId="5" fillId="0" borderId="2" xfId="2" applyNumberFormat="1" applyFont="1" applyFill="1" applyBorder="1" applyAlignment="1">
      <alignment horizontal="center" vertical="top" wrapText="1"/>
    </xf>
    <xf numFmtId="2" fontId="5" fillId="0" borderId="0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0"/>
  <sheetViews>
    <sheetView topLeftCell="A320" zoomScale="80" zoomScaleNormal="80" zoomScaleSheetLayoutView="100" workbookViewId="0">
      <selection activeCell="A361" sqref="A361:J404"/>
    </sheetView>
  </sheetViews>
  <sheetFormatPr defaultRowHeight="15" x14ac:dyDescent="0.25"/>
  <cols>
    <col min="1" max="1" width="14.5703125" customWidth="1"/>
    <col min="2" max="2" width="11.140625" customWidth="1"/>
    <col min="6" max="6" width="13.5703125" customWidth="1"/>
    <col min="8" max="8" width="10.28515625" bestFit="1" customWidth="1"/>
    <col min="10" max="10" width="10.28515625" bestFit="1" customWidth="1"/>
    <col min="16" max="16" width="23.5703125" customWidth="1"/>
  </cols>
  <sheetData>
    <row r="1" spans="1:12" x14ac:dyDescent="0.25">
      <c r="F1" s="1"/>
      <c r="K1" t="s">
        <v>0</v>
      </c>
    </row>
    <row r="2" spans="1:12" x14ac:dyDescent="0.25">
      <c r="F2" s="1"/>
      <c r="K2" t="s">
        <v>1</v>
      </c>
    </row>
    <row r="3" spans="1:12" x14ac:dyDescent="0.25">
      <c r="F3" s="1"/>
      <c r="K3" t="s">
        <v>2</v>
      </c>
    </row>
    <row r="4" spans="1:12" x14ac:dyDescent="0.25">
      <c r="F4" s="1"/>
    </row>
    <row r="5" spans="1:12" x14ac:dyDescent="0.25">
      <c r="B5" s="20" t="s">
        <v>3</v>
      </c>
      <c r="C5" s="20"/>
      <c r="D5" s="20"/>
      <c r="E5" s="20"/>
      <c r="F5" s="20"/>
      <c r="G5" s="20"/>
      <c r="H5" s="20"/>
      <c r="I5" s="20"/>
      <c r="J5" s="20"/>
    </row>
    <row r="6" spans="1:12" x14ac:dyDescent="0.25">
      <c r="B6" s="20" t="s">
        <v>4</v>
      </c>
      <c r="C6" s="20"/>
      <c r="D6" s="20"/>
      <c r="E6" s="20"/>
      <c r="F6" s="20"/>
      <c r="G6" s="20"/>
      <c r="H6" s="20"/>
      <c r="I6" s="20"/>
      <c r="J6" s="20"/>
    </row>
    <row r="7" spans="1:12" x14ac:dyDescent="0.25">
      <c r="A7" t="s">
        <v>5</v>
      </c>
      <c r="B7" s="20"/>
      <c r="C7" s="20"/>
      <c r="D7" s="20"/>
      <c r="E7" s="20"/>
      <c r="F7" s="20"/>
      <c r="G7" s="20"/>
      <c r="H7" s="20"/>
      <c r="I7" s="20"/>
      <c r="J7" s="20"/>
      <c r="K7" s="20" t="s">
        <v>50</v>
      </c>
      <c r="L7" s="20"/>
    </row>
    <row r="8" spans="1:12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x14ac:dyDescent="0.25">
      <c r="A9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x14ac:dyDescent="0.25">
      <c r="A10" t="s">
        <v>7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x14ac:dyDescent="0.25">
      <c r="A11" t="s">
        <v>153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x14ac:dyDescent="0.25">
      <c r="F13" s="1"/>
    </row>
    <row r="14" spans="1:12" ht="15" customHeight="1" x14ac:dyDescent="0.25">
      <c r="A14" s="23" t="s">
        <v>8</v>
      </c>
      <c r="B14" s="25" t="s">
        <v>9</v>
      </c>
      <c r="C14" s="23" t="s">
        <v>10</v>
      </c>
      <c r="D14" s="23" t="s">
        <v>11</v>
      </c>
      <c r="E14" s="23" t="s">
        <v>12</v>
      </c>
      <c r="F14" s="24" t="s">
        <v>13</v>
      </c>
      <c r="G14" s="191" t="s">
        <v>14</v>
      </c>
      <c r="H14" s="192"/>
      <c r="I14" s="192"/>
      <c r="J14" s="25"/>
      <c r="K14" s="2" t="s">
        <v>15</v>
      </c>
      <c r="L14" s="2" t="s">
        <v>16</v>
      </c>
    </row>
    <row r="15" spans="1:12" x14ac:dyDescent="0.25">
      <c r="A15" s="21"/>
      <c r="B15" s="22"/>
      <c r="C15" s="21"/>
      <c r="D15" s="21"/>
      <c r="E15" s="21"/>
      <c r="F15" s="30"/>
      <c r="G15" s="3" t="s">
        <v>17</v>
      </c>
      <c r="H15" s="3" t="s">
        <v>18</v>
      </c>
      <c r="I15" s="3" t="s">
        <v>19</v>
      </c>
      <c r="J15" s="3" t="s">
        <v>20</v>
      </c>
      <c r="K15" s="26"/>
      <c r="L15" s="26" t="s">
        <v>21</v>
      </c>
    </row>
    <row r="16" spans="1:12" ht="16.5" customHeight="1" x14ac:dyDescent="0.25">
      <c r="A16" s="3"/>
      <c r="B16" s="3"/>
      <c r="C16" s="194" t="s">
        <v>51</v>
      </c>
      <c r="D16" s="195"/>
      <c r="E16" s="23"/>
      <c r="F16" s="24" t="s">
        <v>22</v>
      </c>
      <c r="G16" s="5">
        <v>855.9</v>
      </c>
      <c r="H16" s="5">
        <v>611.54999999999995</v>
      </c>
      <c r="I16" s="5">
        <v>307.68</v>
      </c>
      <c r="J16" s="5"/>
      <c r="K16" s="6">
        <v>26.64</v>
      </c>
      <c r="L16" s="6"/>
    </row>
    <row r="17" spans="1:12" x14ac:dyDescent="0.25">
      <c r="A17" s="3"/>
      <c r="B17" s="3"/>
      <c r="C17" s="23"/>
      <c r="D17" s="23"/>
      <c r="E17" s="23"/>
      <c r="F17" s="24" t="s">
        <v>23</v>
      </c>
      <c r="G17" s="5">
        <v>114.43</v>
      </c>
      <c r="H17" s="5">
        <v>81.540000000000006</v>
      </c>
      <c r="I17" s="5">
        <v>41.31</v>
      </c>
      <c r="J17" s="5"/>
      <c r="K17" s="6">
        <v>6.52</v>
      </c>
      <c r="L17" s="6"/>
    </row>
    <row r="18" spans="1:12" ht="30" x14ac:dyDescent="0.25">
      <c r="A18" s="3"/>
      <c r="B18" s="3"/>
      <c r="C18" s="23"/>
      <c r="D18" s="23"/>
      <c r="E18" s="23"/>
      <c r="F18" s="24" t="s">
        <v>24</v>
      </c>
      <c r="G18" s="5">
        <v>67.95</v>
      </c>
      <c r="H18" s="5">
        <v>49.47</v>
      </c>
      <c r="I18" s="5">
        <v>25.28</v>
      </c>
      <c r="J18" s="5"/>
      <c r="K18" s="6">
        <v>1.36</v>
      </c>
      <c r="L18" s="6"/>
    </row>
    <row r="19" spans="1:12" ht="30" x14ac:dyDescent="0.25">
      <c r="A19" s="3"/>
      <c r="B19" s="3"/>
      <c r="C19" s="23"/>
      <c r="D19" s="23"/>
      <c r="E19" s="23"/>
      <c r="F19" s="24" t="s">
        <v>25</v>
      </c>
      <c r="G19" s="5">
        <v>21.74</v>
      </c>
      <c r="H19" s="5">
        <v>16.579999999999998</v>
      </c>
      <c r="I19" s="5">
        <v>8.43</v>
      </c>
      <c r="J19" s="5"/>
      <c r="K19" s="6">
        <v>0.54</v>
      </c>
      <c r="L19" s="6"/>
    </row>
    <row r="20" spans="1:12" x14ac:dyDescent="0.25">
      <c r="A20" s="3" t="s">
        <v>48</v>
      </c>
      <c r="B20" s="3" t="s">
        <v>27</v>
      </c>
      <c r="C20" s="7">
        <v>20</v>
      </c>
      <c r="D20" s="7">
        <v>2</v>
      </c>
      <c r="E20" s="7">
        <v>4.8</v>
      </c>
      <c r="F20" s="187" t="s">
        <v>28</v>
      </c>
      <c r="G20" s="188">
        <v>43</v>
      </c>
      <c r="H20" s="188">
        <v>294</v>
      </c>
      <c r="I20" s="188">
        <v>81</v>
      </c>
      <c r="J20" s="188">
        <f>SUM(G20:I20)</f>
        <v>418</v>
      </c>
      <c r="K20" s="188">
        <v>522</v>
      </c>
      <c r="L20" s="189">
        <f>SUM(J20:K20)</f>
        <v>940</v>
      </c>
    </row>
    <row r="21" spans="1:12" x14ac:dyDescent="0.25">
      <c r="A21" s="3"/>
      <c r="B21" s="3" t="s">
        <v>29</v>
      </c>
      <c r="C21" s="3"/>
      <c r="D21" s="3"/>
      <c r="E21" s="3"/>
      <c r="F21" s="187" t="s">
        <v>30</v>
      </c>
      <c r="G21" s="188">
        <f>G20*G19</f>
        <v>934.81999999999994</v>
      </c>
      <c r="H21" s="188">
        <f>H20*H19</f>
        <v>4874.5199999999995</v>
      </c>
      <c r="I21" s="190">
        <f>I20*I19</f>
        <v>682.82999999999993</v>
      </c>
      <c r="J21" s="188">
        <f t="shared" ref="J21:J25" si="0">SUM(G21:I21)</f>
        <v>6492.1699999999992</v>
      </c>
      <c r="K21" s="190">
        <f>K20*K19</f>
        <v>281.88</v>
      </c>
      <c r="L21" s="189">
        <f t="shared" ref="L21:L23" si="1">SUM(J21:K21)</f>
        <v>6774.0499999999993</v>
      </c>
    </row>
    <row r="22" spans="1:12" x14ac:dyDescent="0.25">
      <c r="A22" s="3"/>
      <c r="B22" s="3"/>
      <c r="C22" s="3"/>
      <c r="D22" s="3"/>
      <c r="E22" s="3"/>
      <c r="F22" s="8" t="s">
        <v>46</v>
      </c>
      <c r="G22" s="9">
        <v>0</v>
      </c>
      <c r="H22" s="9">
        <v>28</v>
      </c>
      <c r="I22" s="9">
        <v>9</v>
      </c>
      <c r="J22" s="188">
        <f t="shared" si="0"/>
        <v>37</v>
      </c>
      <c r="K22" s="9">
        <v>65</v>
      </c>
      <c r="L22" s="189">
        <f t="shared" si="1"/>
        <v>102</v>
      </c>
    </row>
    <row r="23" spans="1:12" x14ac:dyDescent="0.25">
      <c r="A23" s="3"/>
      <c r="B23" s="3"/>
      <c r="C23" s="3"/>
      <c r="D23" s="3"/>
      <c r="E23" s="3"/>
      <c r="F23" s="8" t="s">
        <v>30</v>
      </c>
      <c r="G23" s="9">
        <v>0</v>
      </c>
      <c r="H23" s="9">
        <f>H22*H18</f>
        <v>1385.1599999999999</v>
      </c>
      <c r="I23" s="9">
        <f>I22*I18</f>
        <v>227.52</v>
      </c>
      <c r="J23" s="188">
        <f t="shared" si="0"/>
        <v>1612.6799999999998</v>
      </c>
      <c r="K23" s="9">
        <f>K22*K18</f>
        <v>88.4</v>
      </c>
      <c r="L23" s="189">
        <f t="shared" si="1"/>
        <v>1701.08</v>
      </c>
    </row>
    <row r="24" spans="1:12" x14ac:dyDescent="0.25">
      <c r="A24" s="35"/>
      <c r="B24" s="33"/>
      <c r="C24" s="35"/>
      <c r="D24" s="33"/>
      <c r="E24" s="37"/>
      <c r="F24" s="34" t="s">
        <v>31</v>
      </c>
      <c r="G24" s="39">
        <v>87</v>
      </c>
      <c r="H24" s="34">
        <v>645</v>
      </c>
      <c r="I24" s="39">
        <v>181</v>
      </c>
      <c r="J24" s="188">
        <f t="shared" si="0"/>
        <v>913</v>
      </c>
      <c r="K24" s="39">
        <v>1175</v>
      </c>
      <c r="L24" s="189">
        <f>L20+L22</f>
        <v>1042</v>
      </c>
    </row>
    <row r="25" spans="1:12" ht="15.75" x14ac:dyDescent="0.25">
      <c r="A25" s="36"/>
      <c r="B25" s="31"/>
      <c r="C25" s="36"/>
      <c r="D25" s="31"/>
      <c r="E25" s="38"/>
      <c r="F25" s="48" t="s">
        <v>32</v>
      </c>
      <c r="G25" s="186">
        <f>G21+G23</f>
        <v>934.81999999999994</v>
      </c>
      <c r="H25" s="32">
        <f>H21+H23</f>
        <v>6259.6799999999994</v>
      </c>
      <c r="I25" s="40">
        <v>1820.08</v>
      </c>
      <c r="J25" s="188">
        <f t="shared" si="0"/>
        <v>9014.5799999999981</v>
      </c>
      <c r="K25" s="40">
        <v>739.3</v>
      </c>
      <c r="L25" s="189">
        <f>L21+L23</f>
        <v>8475.1299999999992</v>
      </c>
    </row>
    <row r="26" spans="1:12" ht="15.75" x14ac:dyDescent="0.25">
      <c r="A26" s="29"/>
      <c r="B26" s="29"/>
      <c r="C26" s="29"/>
      <c r="D26" s="29"/>
      <c r="E26" s="29"/>
      <c r="F26" s="29"/>
      <c r="G26" s="29"/>
      <c r="H26" s="12"/>
      <c r="I26" s="12"/>
      <c r="J26" s="13"/>
      <c r="K26" s="12"/>
      <c r="L26" s="12"/>
    </row>
    <row r="27" spans="1:12" ht="15.75" x14ac:dyDescent="0.25">
      <c r="A27" s="29" t="s">
        <v>33</v>
      </c>
      <c r="B27" s="29"/>
      <c r="C27" s="29"/>
      <c r="D27" s="29"/>
      <c r="E27" s="29"/>
      <c r="F27" s="29"/>
      <c r="G27" s="29"/>
      <c r="H27" s="12"/>
      <c r="I27" s="12"/>
      <c r="J27" s="13"/>
      <c r="K27" s="12"/>
      <c r="L27" s="12"/>
    </row>
    <row r="28" spans="1:12" ht="15.75" x14ac:dyDescent="0.25">
      <c r="A28" s="29" t="s">
        <v>34</v>
      </c>
      <c r="B28" s="29"/>
      <c r="C28" s="29"/>
      <c r="D28" s="29"/>
      <c r="E28" s="29"/>
      <c r="F28" s="29"/>
      <c r="G28" s="29"/>
      <c r="H28" s="12"/>
      <c r="I28" s="12"/>
      <c r="J28" s="13"/>
      <c r="K28" s="12"/>
      <c r="L28" s="12"/>
    </row>
    <row r="29" spans="1:12" ht="15.75" x14ac:dyDescent="0.25">
      <c r="A29" s="29" t="s">
        <v>35</v>
      </c>
      <c r="B29" s="29"/>
      <c r="C29" s="29"/>
      <c r="D29" s="29"/>
      <c r="E29" s="29"/>
      <c r="F29" s="29"/>
      <c r="G29" s="29"/>
      <c r="H29" s="12"/>
      <c r="I29" s="12"/>
      <c r="J29" s="13"/>
      <c r="K29" s="12"/>
      <c r="L29" s="12"/>
    </row>
    <row r="30" spans="1:12" ht="15.75" x14ac:dyDescent="0.25">
      <c r="A30" s="29" t="s">
        <v>36</v>
      </c>
      <c r="B30" s="29"/>
      <c r="C30" s="29"/>
      <c r="D30" s="29"/>
      <c r="E30" s="29"/>
      <c r="F30" s="29"/>
      <c r="G30" s="29"/>
    </row>
    <row r="31" spans="1:12" ht="15.75" x14ac:dyDescent="0.25">
      <c r="A31" s="29" t="s">
        <v>37</v>
      </c>
      <c r="B31" s="29"/>
      <c r="C31" s="29"/>
      <c r="D31" s="29"/>
      <c r="E31" s="29"/>
      <c r="F31" s="29"/>
      <c r="G31" s="29"/>
    </row>
    <row r="32" spans="1:12" ht="15.75" x14ac:dyDescent="0.25">
      <c r="A32" s="29" t="s">
        <v>38</v>
      </c>
      <c r="B32" s="29"/>
      <c r="C32" s="29"/>
      <c r="D32" s="29"/>
      <c r="E32" s="29"/>
      <c r="F32" s="29"/>
      <c r="G32" s="29"/>
    </row>
    <row r="33" spans="1:11" ht="15.75" x14ac:dyDescent="0.25">
      <c r="A33" s="29" t="s">
        <v>39</v>
      </c>
      <c r="B33" s="29"/>
      <c r="C33" s="29"/>
      <c r="D33" s="29"/>
      <c r="E33" s="29"/>
      <c r="F33" s="29"/>
      <c r="G33" s="29"/>
    </row>
    <row r="34" spans="1:11" ht="15.75" x14ac:dyDescent="0.25">
      <c r="A34" s="29" t="s">
        <v>40</v>
      </c>
      <c r="B34" s="29"/>
      <c r="C34" s="29"/>
      <c r="D34" s="29"/>
      <c r="E34" s="29"/>
      <c r="F34" s="29"/>
      <c r="G34" s="29"/>
    </row>
    <row r="35" spans="1:11" x14ac:dyDescent="0.25">
      <c r="A35" t="s">
        <v>49</v>
      </c>
      <c r="F35" s="1"/>
      <c r="I35" s="41"/>
    </row>
    <row r="36" spans="1:11" x14ac:dyDescent="0.25">
      <c r="A36" s="41"/>
      <c r="B36" s="41"/>
      <c r="F36" s="1"/>
      <c r="H36" s="41"/>
      <c r="I36" s="41"/>
      <c r="J36" s="41"/>
    </row>
    <row r="37" spans="1:11" x14ac:dyDescent="0.25">
      <c r="A37" s="17" t="s">
        <v>41</v>
      </c>
      <c r="F37" s="1"/>
      <c r="H37" t="s">
        <v>42</v>
      </c>
    </row>
    <row r="38" spans="1:11" x14ac:dyDescent="0.25">
      <c r="A38" s="16" t="s">
        <v>56</v>
      </c>
      <c r="B38" s="16"/>
      <c r="F38" s="1"/>
      <c r="H38" s="16"/>
      <c r="I38" s="16"/>
      <c r="J38" s="16"/>
    </row>
    <row r="39" spans="1:11" x14ac:dyDescent="0.25">
      <c r="A39" s="41" t="s">
        <v>43</v>
      </c>
      <c r="B39" s="41"/>
      <c r="F39" s="1"/>
      <c r="H39" s="41" t="s">
        <v>43</v>
      </c>
      <c r="I39" s="41"/>
      <c r="J39" s="41"/>
    </row>
    <row r="40" spans="1:11" x14ac:dyDescent="0.25">
      <c r="A40" s="18"/>
      <c r="F40" s="1"/>
      <c r="H40" s="66"/>
      <c r="I40" s="66"/>
      <c r="J40" s="66"/>
    </row>
    <row r="41" spans="1:11" x14ac:dyDescent="0.25">
      <c r="A41" s="16"/>
      <c r="B41" s="16"/>
      <c r="F41" s="1"/>
      <c r="H41" s="16"/>
      <c r="I41" s="16"/>
      <c r="J41" s="16"/>
    </row>
    <row r="42" spans="1:11" x14ac:dyDescent="0.25">
      <c r="A42" s="19" t="s">
        <v>44</v>
      </c>
      <c r="F42" s="1"/>
      <c r="H42" t="s">
        <v>44</v>
      </c>
    </row>
    <row r="44" spans="1:11" x14ac:dyDescent="0.25">
      <c r="F44" s="1"/>
      <c r="K44" t="s">
        <v>0</v>
      </c>
    </row>
    <row r="45" spans="1:11" x14ac:dyDescent="0.25">
      <c r="F45" s="1"/>
      <c r="K45" t="s">
        <v>1</v>
      </c>
    </row>
    <row r="46" spans="1:11" x14ac:dyDescent="0.25">
      <c r="F46" s="1"/>
      <c r="K46" t="s">
        <v>2</v>
      </c>
    </row>
    <row r="47" spans="1:11" x14ac:dyDescent="0.25">
      <c r="F47" s="1"/>
    </row>
    <row r="48" spans="1:11" x14ac:dyDescent="0.25">
      <c r="B48" s="20" t="s">
        <v>3</v>
      </c>
      <c r="C48" s="20"/>
      <c r="D48" s="20"/>
      <c r="E48" s="20"/>
      <c r="F48" s="20"/>
      <c r="G48" s="20"/>
      <c r="H48" s="20"/>
      <c r="I48" s="20"/>
      <c r="J48" s="20"/>
    </row>
    <row r="49" spans="1:12" x14ac:dyDescent="0.25">
      <c r="B49" s="20" t="s">
        <v>4</v>
      </c>
      <c r="C49" s="20"/>
      <c r="D49" s="20"/>
      <c r="E49" s="20"/>
      <c r="F49" s="20"/>
      <c r="G49" s="20"/>
      <c r="H49" s="20"/>
      <c r="I49" s="20"/>
      <c r="J49" s="20"/>
    </row>
    <row r="50" spans="1:12" x14ac:dyDescent="0.25">
      <c r="A50" t="s">
        <v>5</v>
      </c>
      <c r="B50" s="20"/>
      <c r="C50" s="20"/>
      <c r="D50" s="20"/>
      <c r="E50" s="20"/>
      <c r="F50" s="20"/>
      <c r="G50" s="20"/>
      <c r="H50" s="20"/>
      <c r="I50" s="20"/>
      <c r="J50" s="20"/>
      <c r="K50" s="20" t="s">
        <v>50</v>
      </c>
      <c r="L50" s="20"/>
    </row>
    <row r="51" spans="1:12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 x14ac:dyDescent="0.25">
      <c r="A52" t="s">
        <v>6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1:12" x14ac:dyDescent="0.25">
      <c r="A53" t="s">
        <v>7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1:12" x14ac:dyDescent="0.25">
      <c r="A54" t="s">
        <v>153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1:12" x14ac:dyDescent="0.2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1:12" x14ac:dyDescent="0.25">
      <c r="F56" s="1"/>
    </row>
    <row r="57" spans="1:12" ht="15" customHeight="1" x14ac:dyDescent="0.25">
      <c r="A57" s="23" t="s">
        <v>8</v>
      </c>
      <c r="B57" s="25" t="s">
        <v>9</v>
      </c>
      <c r="C57" s="23" t="s">
        <v>10</v>
      </c>
      <c r="D57" s="23" t="s">
        <v>11</v>
      </c>
      <c r="E57" s="23" t="s">
        <v>12</v>
      </c>
      <c r="F57" s="24" t="s">
        <v>13</v>
      </c>
      <c r="G57" s="191" t="s">
        <v>14</v>
      </c>
      <c r="H57" s="192"/>
      <c r="I57" s="193"/>
      <c r="J57" s="25"/>
      <c r="K57" s="26" t="s">
        <v>15</v>
      </c>
      <c r="L57" s="26" t="s">
        <v>16</v>
      </c>
    </row>
    <row r="58" spans="1:12" x14ac:dyDescent="0.25">
      <c r="A58" s="21"/>
      <c r="B58" s="22"/>
      <c r="C58" s="23"/>
      <c r="D58" s="23"/>
      <c r="E58" s="23"/>
      <c r="F58" s="24"/>
      <c r="G58" s="3" t="s">
        <v>17</v>
      </c>
      <c r="H58" s="3" t="s">
        <v>18</v>
      </c>
      <c r="I58" s="3" t="s">
        <v>19</v>
      </c>
      <c r="J58" s="3" t="s">
        <v>20</v>
      </c>
      <c r="K58" s="26"/>
      <c r="L58" s="4" t="s">
        <v>21</v>
      </c>
    </row>
    <row r="59" spans="1:12" ht="15.75" customHeight="1" x14ac:dyDescent="0.25">
      <c r="A59" s="3"/>
      <c r="B59" s="3"/>
      <c r="C59" s="194" t="s">
        <v>51</v>
      </c>
      <c r="D59" s="195"/>
      <c r="E59" s="23"/>
      <c r="F59" s="24" t="s">
        <v>22</v>
      </c>
      <c r="G59" s="5">
        <v>855.9</v>
      </c>
      <c r="H59" s="5">
        <v>611.54999999999995</v>
      </c>
      <c r="I59" s="5">
        <v>307.68</v>
      </c>
      <c r="J59" s="5"/>
      <c r="K59" s="6">
        <v>26.64</v>
      </c>
      <c r="L59" s="6"/>
    </row>
    <row r="60" spans="1:12" x14ac:dyDescent="0.25">
      <c r="A60" s="3"/>
      <c r="B60" s="3"/>
      <c r="C60" s="23"/>
      <c r="D60" s="23"/>
      <c r="E60" s="23"/>
      <c r="F60" s="24" t="s">
        <v>23</v>
      </c>
      <c r="G60" s="5">
        <v>114.43</v>
      </c>
      <c r="H60" s="5">
        <v>81.540000000000006</v>
      </c>
      <c r="I60" s="5">
        <v>41.31</v>
      </c>
      <c r="J60" s="5"/>
      <c r="K60" s="6">
        <v>6.52</v>
      </c>
      <c r="L60" s="6"/>
    </row>
    <row r="61" spans="1:12" ht="30" x14ac:dyDescent="0.25">
      <c r="A61" s="3"/>
      <c r="B61" s="3"/>
      <c r="C61" s="23"/>
      <c r="D61" s="23"/>
      <c r="E61" s="23"/>
      <c r="F61" s="24" t="s">
        <v>24</v>
      </c>
      <c r="G61" s="5">
        <v>67.95</v>
      </c>
      <c r="H61" s="5">
        <v>49.47</v>
      </c>
      <c r="I61" s="5">
        <v>25.28</v>
      </c>
      <c r="J61" s="5"/>
      <c r="K61" s="6">
        <v>1.36</v>
      </c>
      <c r="L61" s="6"/>
    </row>
    <row r="62" spans="1:12" ht="30" x14ac:dyDescent="0.25">
      <c r="A62" s="3"/>
      <c r="B62" s="3"/>
      <c r="C62" s="23"/>
      <c r="D62" s="23"/>
      <c r="E62" s="23"/>
      <c r="F62" s="24" t="s">
        <v>25</v>
      </c>
      <c r="G62" s="5">
        <v>21.74</v>
      </c>
      <c r="H62" s="5">
        <v>16.579999999999998</v>
      </c>
      <c r="I62" s="5">
        <v>8.43</v>
      </c>
      <c r="J62" s="5"/>
      <c r="K62" s="6">
        <v>0.54</v>
      </c>
      <c r="L62" s="6"/>
    </row>
    <row r="63" spans="1:12" x14ac:dyDescent="0.25">
      <c r="A63" s="3" t="s">
        <v>47</v>
      </c>
      <c r="B63" s="3" t="s">
        <v>27</v>
      </c>
      <c r="C63" s="7">
        <v>48</v>
      </c>
      <c r="D63" s="7">
        <v>8</v>
      </c>
      <c r="E63" s="7">
        <v>1.4</v>
      </c>
      <c r="F63" s="74" t="s">
        <v>28</v>
      </c>
      <c r="G63" s="76">
        <v>3</v>
      </c>
      <c r="H63" s="76">
        <v>114</v>
      </c>
      <c r="I63" s="76">
        <v>8</v>
      </c>
      <c r="J63" s="76">
        <f>SUM(G63:I63)</f>
        <v>125</v>
      </c>
      <c r="K63" s="76">
        <v>175</v>
      </c>
      <c r="L63" s="76">
        <f>SUM(J63:K63)</f>
        <v>300</v>
      </c>
    </row>
    <row r="64" spans="1:12" x14ac:dyDescent="0.25">
      <c r="A64" s="3"/>
      <c r="B64" s="3" t="s">
        <v>29</v>
      </c>
      <c r="C64" s="3"/>
      <c r="D64" s="3"/>
      <c r="E64" s="3"/>
      <c r="F64" s="74" t="s">
        <v>30</v>
      </c>
      <c r="G64" s="75">
        <f>G63*G62</f>
        <v>65.22</v>
      </c>
      <c r="H64" s="75">
        <f>H63*H62</f>
        <v>1890.12</v>
      </c>
      <c r="I64" s="75">
        <f>I63*I62</f>
        <v>67.44</v>
      </c>
      <c r="J64" s="76">
        <f t="shared" ref="J64:J68" si="2">SUM(G64:I64)</f>
        <v>2022.78</v>
      </c>
      <c r="K64" s="75">
        <f>K63*K62</f>
        <v>94.5</v>
      </c>
      <c r="L64" s="76">
        <f t="shared" ref="L64:L68" si="3">SUM(J64:K64)</f>
        <v>2117.2799999999997</v>
      </c>
    </row>
    <row r="65" spans="1:12" x14ac:dyDescent="0.25">
      <c r="A65" s="3"/>
      <c r="B65" s="3"/>
      <c r="C65" s="3"/>
      <c r="D65" s="3"/>
      <c r="E65" s="3"/>
      <c r="F65" s="74" t="s">
        <v>52</v>
      </c>
      <c r="G65" s="75">
        <v>0</v>
      </c>
      <c r="H65" s="75">
        <v>0</v>
      </c>
      <c r="I65" s="75">
        <v>0</v>
      </c>
      <c r="J65" s="76">
        <f t="shared" si="2"/>
        <v>0</v>
      </c>
      <c r="K65" s="75">
        <v>7</v>
      </c>
      <c r="L65" s="76">
        <f t="shared" si="3"/>
        <v>7</v>
      </c>
    </row>
    <row r="66" spans="1:12" x14ac:dyDescent="0.25">
      <c r="A66" s="3"/>
      <c r="B66" s="3"/>
      <c r="C66" s="3"/>
      <c r="D66" s="3"/>
      <c r="E66" s="3"/>
      <c r="F66" s="74" t="s">
        <v>30</v>
      </c>
      <c r="G66" s="75">
        <v>0</v>
      </c>
      <c r="H66" s="75">
        <v>0</v>
      </c>
      <c r="I66" s="75">
        <v>0</v>
      </c>
      <c r="J66" s="76">
        <f t="shared" si="2"/>
        <v>0</v>
      </c>
      <c r="K66" s="75">
        <f>K65*K59</f>
        <v>186.48000000000002</v>
      </c>
      <c r="L66" s="76">
        <f t="shared" si="3"/>
        <v>186.48000000000002</v>
      </c>
    </row>
    <row r="67" spans="1:12" x14ac:dyDescent="0.25">
      <c r="A67" s="3"/>
      <c r="B67" s="3"/>
      <c r="C67" s="3"/>
      <c r="D67" s="3"/>
      <c r="E67" s="3"/>
      <c r="F67" s="74" t="s">
        <v>31</v>
      </c>
      <c r="G67" s="62">
        <v>3</v>
      </c>
      <c r="H67" s="62">
        <v>114</v>
      </c>
      <c r="I67" s="62">
        <v>8</v>
      </c>
      <c r="J67" s="76">
        <f t="shared" si="2"/>
        <v>125</v>
      </c>
      <c r="K67" s="62">
        <v>182</v>
      </c>
      <c r="L67" s="76">
        <f t="shared" si="3"/>
        <v>307</v>
      </c>
    </row>
    <row r="68" spans="1:12" x14ac:dyDescent="0.25">
      <c r="A68" s="3"/>
      <c r="B68" s="3"/>
      <c r="C68" s="3"/>
      <c r="D68" s="3"/>
      <c r="E68" s="3"/>
      <c r="F68" s="74" t="s">
        <v>32</v>
      </c>
      <c r="G68" s="75">
        <f>G66+G64</f>
        <v>65.22</v>
      </c>
      <c r="H68" s="75">
        <f>H66+H64</f>
        <v>1890.12</v>
      </c>
      <c r="I68" s="75">
        <f>I66+I64</f>
        <v>67.44</v>
      </c>
      <c r="J68" s="76">
        <f t="shared" si="2"/>
        <v>2022.78</v>
      </c>
      <c r="K68" s="75">
        <f>K66+K64</f>
        <v>280.98</v>
      </c>
      <c r="L68" s="76">
        <f t="shared" si="3"/>
        <v>2303.7600000000002</v>
      </c>
    </row>
    <row r="69" spans="1:12" x14ac:dyDescent="0.25">
      <c r="A69" s="44" t="s">
        <v>33</v>
      </c>
      <c r="B69" s="41"/>
      <c r="C69" s="41"/>
      <c r="D69" s="41"/>
      <c r="E69" s="41"/>
      <c r="F69" s="17"/>
      <c r="G69" s="41"/>
      <c r="H69" s="41"/>
      <c r="I69" s="41"/>
      <c r="J69" s="42"/>
      <c r="K69" s="41"/>
      <c r="L69" s="43"/>
    </row>
    <row r="70" spans="1:12" x14ac:dyDescent="0.25">
      <c r="A70" s="45" t="s">
        <v>34</v>
      </c>
      <c r="B70" s="45"/>
      <c r="C70" s="45"/>
      <c r="D70" s="45"/>
      <c r="E70" s="46"/>
      <c r="F70" s="47"/>
      <c r="G70" s="12"/>
      <c r="H70" s="12"/>
      <c r="I70" s="12"/>
      <c r="J70" s="13"/>
      <c r="K70" s="12"/>
      <c r="L70" s="12"/>
    </row>
    <row r="71" spans="1:12" ht="15.75" x14ac:dyDescent="0.25">
      <c r="A71" s="29" t="s">
        <v>35</v>
      </c>
      <c r="B71" s="29"/>
      <c r="C71" s="29"/>
      <c r="D71" s="29"/>
      <c r="E71" s="14"/>
      <c r="F71" s="15"/>
      <c r="G71" s="14"/>
      <c r="H71" s="12"/>
      <c r="I71" s="12"/>
      <c r="J71" s="13"/>
      <c r="K71" s="12"/>
      <c r="L71" s="12"/>
    </row>
    <row r="72" spans="1:12" ht="15.75" x14ac:dyDescent="0.25">
      <c r="A72" s="29" t="s">
        <v>36</v>
      </c>
      <c r="B72" s="29"/>
      <c r="C72" s="29"/>
      <c r="D72" s="29"/>
      <c r="E72" s="29"/>
      <c r="F72" s="29"/>
      <c r="G72" s="29"/>
      <c r="H72" s="12"/>
      <c r="I72" s="12"/>
      <c r="J72" s="13"/>
      <c r="K72" s="12"/>
      <c r="L72" s="12"/>
    </row>
    <row r="73" spans="1:12" ht="15.75" x14ac:dyDescent="0.25">
      <c r="A73" s="29" t="s">
        <v>37</v>
      </c>
      <c r="B73" s="29"/>
      <c r="C73" s="29"/>
      <c r="D73" s="29"/>
      <c r="E73" s="29"/>
      <c r="F73" s="29"/>
      <c r="G73" s="29"/>
      <c r="H73" s="12"/>
      <c r="I73" s="12"/>
      <c r="J73" s="13"/>
      <c r="K73" s="12"/>
      <c r="L73" s="12"/>
    </row>
    <row r="74" spans="1:12" ht="15.75" x14ac:dyDescent="0.25">
      <c r="A74" s="29" t="s">
        <v>38</v>
      </c>
      <c r="B74" s="29"/>
      <c r="C74" s="29"/>
      <c r="D74" s="29"/>
      <c r="E74" s="29"/>
      <c r="F74" s="29"/>
      <c r="G74" s="29"/>
      <c r="H74" s="12"/>
      <c r="I74" s="12"/>
      <c r="J74" s="13"/>
      <c r="K74" s="12"/>
      <c r="L74" s="12"/>
    </row>
    <row r="75" spans="1:12" ht="15.75" x14ac:dyDescent="0.25">
      <c r="A75" s="29" t="s">
        <v>39</v>
      </c>
      <c r="B75" s="29"/>
      <c r="C75" s="29"/>
      <c r="D75" s="29"/>
      <c r="E75" s="29"/>
      <c r="F75" s="29"/>
      <c r="G75" s="29"/>
      <c r="H75" s="12"/>
      <c r="I75" s="12"/>
      <c r="J75" s="13"/>
      <c r="K75" s="12"/>
      <c r="L75" s="12"/>
    </row>
    <row r="76" spans="1:12" ht="15.75" x14ac:dyDescent="0.25">
      <c r="A76" s="29" t="s">
        <v>40</v>
      </c>
      <c r="B76" s="29"/>
      <c r="C76" s="29"/>
      <c r="D76" s="29"/>
      <c r="E76" s="29"/>
      <c r="F76" s="29"/>
      <c r="G76" s="29"/>
    </row>
    <row r="77" spans="1:12" ht="15.75" x14ac:dyDescent="0.25">
      <c r="A77" s="29" t="s">
        <v>49</v>
      </c>
      <c r="B77" s="29"/>
      <c r="C77" s="29"/>
      <c r="D77" s="29"/>
      <c r="E77" s="29"/>
      <c r="F77" s="29"/>
      <c r="G77" s="29"/>
      <c r="L77" s="41"/>
    </row>
    <row r="78" spans="1:12" ht="15.75" x14ac:dyDescent="0.25">
      <c r="A78" s="29"/>
      <c r="B78" s="29"/>
      <c r="C78" s="29"/>
      <c r="D78" s="29"/>
      <c r="E78" s="29"/>
      <c r="F78" s="29"/>
      <c r="G78" s="29"/>
    </row>
    <row r="79" spans="1:12" ht="15.75" x14ac:dyDescent="0.25">
      <c r="A79" s="29" t="s">
        <v>41</v>
      </c>
      <c r="B79" s="29"/>
      <c r="C79" s="29"/>
      <c r="D79" s="29"/>
      <c r="E79" s="29"/>
      <c r="F79" s="29"/>
      <c r="G79" s="29"/>
      <c r="H79" t="s">
        <v>42</v>
      </c>
    </row>
    <row r="80" spans="1:12" ht="15.75" x14ac:dyDescent="0.25">
      <c r="A80" s="79" t="s">
        <v>56</v>
      </c>
      <c r="B80" s="79"/>
      <c r="C80" s="29"/>
      <c r="D80" s="29"/>
      <c r="E80" s="29"/>
      <c r="F80" s="29"/>
      <c r="G80" s="29"/>
      <c r="H80" s="16"/>
      <c r="I80" s="16"/>
      <c r="J80" s="16"/>
    </row>
    <row r="81" spans="1:12" x14ac:dyDescent="0.25">
      <c r="A81" t="s">
        <v>43</v>
      </c>
      <c r="F81" s="1"/>
      <c r="H81" t="s">
        <v>43</v>
      </c>
    </row>
    <row r="82" spans="1:12" x14ac:dyDescent="0.25">
      <c r="A82" s="41"/>
      <c r="B82" s="41"/>
      <c r="F82" s="1"/>
      <c r="H82" s="41"/>
      <c r="I82" s="41"/>
      <c r="J82" s="41"/>
    </row>
    <row r="83" spans="1:12" x14ac:dyDescent="0.25">
      <c r="A83" s="67"/>
      <c r="B83" s="16"/>
      <c r="F83" s="1"/>
      <c r="H83" s="16"/>
      <c r="I83" s="16"/>
      <c r="J83" s="16"/>
    </row>
    <row r="84" spans="1:12" x14ac:dyDescent="0.25">
      <c r="A84" t="s">
        <v>44</v>
      </c>
      <c r="F84" s="1"/>
      <c r="H84" t="s">
        <v>44</v>
      </c>
    </row>
    <row r="85" spans="1:12" x14ac:dyDescent="0.25">
      <c r="A85" s="41"/>
      <c r="B85" s="41"/>
      <c r="F85" s="1"/>
      <c r="H85" s="41"/>
      <c r="I85" s="41"/>
      <c r="J85" s="41"/>
    </row>
    <row r="86" spans="1:12" x14ac:dyDescent="0.25">
      <c r="A86" s="18" t="s">
        <v>45</v>
      </c>
      <c r="F86" s="1"/>
      <c r="H86" s="66" t="s">
        <v>45</v>
      </c>
      <c r="I86" s="66"/>
      <c r="J86" s="66"/>
    </row>
    <row r="87" spans="1:12" x14ac:dyDescent="0.25">
      <c r="F87" s="1"/>
    </row>
    <row r="88" spans="1:12" x14ac:dyDescent="0.25">
      <c r="F88" s="1"/>
      <c r="K88" t="s">
        <v>0</v>
      </c>
    </row>
    <row r="89" spans="1:12" x14ac:dyDescent="0.25">
      <c r="F89" s="1"/>
      <c r="K89" t="s">
        <v>1</v>
      </c>
    </row>
    <row r="90" spans="1:12" x14ac:dyDescent="0.25">
      <c r="F90" s="1"/>
      <c r="K90" t="s">
        <v>2</v>
      </c>
    </row>
    <row r="91" spans="1:12" x14ac:dyDescent="0.25">
      <c r="F91" s="1"/>
    </row>
    <row r="92" spans="1:12" x14ac:dyDescent="0.25">
      <c r="B92" s="20" t="s">
        <v>3</v>
      </c>
      <c r="C92" s="20"/>
      <c r="D92" s="20"/>
      <c r="E92" s="20"/>
      <c r="F92" s="20"/>
      <c r="G92" s="20"/>
      <c r="H92" s="20"/>
      <c r="I92" s="20"/>
      <c r="J92" s="20"/>
    </row>
    <row r="93" spans="1:12" x14ac:dyDescent="0.25">
      <c r="B93" s="20" t="s">
        <v>4</v>
      </c>
      <c r="C93" s="20"/>
      <c r="D93" s="20"/>
      <c r="E93" s="20"/>
      <c r="F93" s="20"/>
      <c r="G93" s="20"/>
      <c r="H93" s="20"/>
      <c r="I93" s="20"/>
      <c r="J93" s="20"/>
    </row>
    <row r="94" spans="1:12" x14ac:dyDescent="0.25">
      <c r="A94" t="s">
        <v>5</v>
      </c>
      <c r="B94" s="20"/>
      <c r="C94" s="20"/>
      <c r="D94" s="20"/>
      <c r="E94" s="20"/>
      <c r="F94" s="20"/>
      <c r="G94" s="20"/>
      <c r="H94" s="20"/>
      <c r="I94" s="20"/>
      <c r="J94" s="20"/>
      <c r="K94" s="20" t="s">
        <v>50</v>
      </c>
      <c r="L94" s="20"/>
    </row>
    <row r="95" spans="1:12" x14ac:dyDescent="0.25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1:12" x14ac:dyDescent="0.25">
      <c r="A96" t="s">
        <v>6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1:12" x14ac:dyDescent="0.25">
      <c r="A97" t="s">
        <v>7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1:12" x14ac:dyDescent="0.25">
      <c r="A98" t="s">
        <v>153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1:12" x14ac:dyDescent="0.25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1:12" x14ac:dyDescent="0.25">
      <c r="F100" s="1"/>
    </row>
    <row r="101" spans="1:12" ht="15" customHeight="1" x14ac:dyDescent="0.25">
      <c r="A101" s="23" t="s">
        <v>8</v>
      </c>
      <c r="B101" s="25" t="s">
        <v>9</v>
      </c>
      <c r="C101" s="23" t="s">
        <v>10</v>
      </c>
      <c r="D101" s="23" t="s">
        <v>11</v>
      </c>
      <c r="E101" s="23" t="s">
        <v>12</v>
      </c>
      <c r="F101" s="24" t="s">
        <v>13</v>
      </c>
      <c r="G101" s="191" t="s">
        <v>14</v>
      </c>
      <c r="H101" s="192"/>
      <c r="I101" s="193"/>
      <c r="J101" s="25"/>
      <c r="K101" s="26" t="s">
        <v>15</v>
      </c>
      <c r="L101" s="26" t="s">
        <v>16</v>
      </c>
    </row>
    <row r="102" spans="1:12" x14ac:dyDescent="0.25">
      <c r="A102" s="21"/>
      <c r="B102" s="22"/>
      <c r="C102" s="23"/>
      <c r="D102" s="23"/>
      <c r="E102" s="23"/>
      <c r="F102" s="24"/>
      <c r="G102" s="3" t="s">
        <v>17</v>
      </c>
      <c r="H102" s="3" t="s">
        <v>18</v>
      </c>
      <c r="I102" s="3" t="s">
        <v>19</v>
      </c>
      <c r="J102" s="3" t="s">
        <v>20</v>
      </c>
      <c r="K102" s="26"/>
      <c r="L102" s="4" t="s">
        <v>21</v>
      </c>
    </row>
    <row r="103" spans="1:12" ht="16.5" customHeight="1" x14ac:dyDescent="0.25">
      <c r="A103" s="3"/>
      <c r="B103" s="3"/>
      <c r="C103" s="194" t="s">
        <v>51</v>
      </c>
      <c r="D103" s="195"/>
      <c r="E103" s="23"/>
      <c r="F103" s="24" t="s">
        <v>22</v>
      </c>
      <c r="G103" s="5">
        <v>855.9</v>
      </c>
      <c r="H103" s="5">
        <v>611.54999999999995</v>
      </c>
      <c r="I103" s="5">
        <v>307.68</v>
      </c>
      <c r="J103" s="5"/>
      <c r="K103" s="6">
        <v>26.64</v>
      </c>
      <c r="L103" s="6"/>
    </row>
    <row r="104" spans="1:12" x14ac:dyDescent="0.25">
      <c r="A104" s="3"/>
      <c r="B104" s="3"/>
      <c r="C104" s="23"/>
      <c r="D104" s="23"/>
      <c r="E104" s="23"/>
      <c r="F104" s="24" t="s">
        <v>23</v>
      </c>
      <c r="G104" s="5">
        <v>114.43</v>
      </c>
      <c r="H104" s="5">
        <v>81.540000000000006</v>
      </c>
      <c r="I104" s="5">
        <v>41.31</v>
      </c>
      <c r="J104" s="5"/>
      <c r="K104" s="6">
        <v>6.52</v>
      </c>
      <c r="L104" s="6"/>
    </row>
    <row r="105" spans="1:12" ht="30" x14ac:dyDescent="0.25">
      <c r="A105" s="3"/>
      <c r="B105" s="3"/>
      <c r="C105" s="23"/>
      <c r="D105" s="23"/>
      <c r="E105" s="23"/>
      <c r="F105" s="24" t="s">
        <v>24</v>
      </c>
      <c r="G105" s="5">
        <v>67.95</v>
      </c>
      <c r="H105" s="5">
        <v>49.47</v>
      </c>
      <c r="I105" s="5">
        <v>25.28</v>
      </c>
      <c r="J105" s="5"/>
      <c r="K105" s="6">
        <v>1.36</v>
      </c>
      <c r="L105" s="6"/>
    </row>
    <row r="106" spans="1:12" ht="30" x14ac:dyDescent="0.25">
      <c r="A106" s="3"/>
      <c r="B106" s="3"/>
      <c r="C106" s="23"/>
      <c r="D106" s="23"/>
      <c r="E106" s="23"/>
      <c r="F106" s="24" t="s">
        <v>25</v>
      </c>
      <c r="G106" s="5">
        <v>21.74</v>
      </c>
      <c r="H106" s="5">
        <v>16.579999999999998</v>
      </c>
      <c r="I106" s="5">
        <v>8.43</v>
      </c>
      <c r="J106" s="5"/>
      <c r="K106" s="6">
        <v>0.54</v>
      </c>
      <c r="L106" s="6"/>
    </row>
    <row r="107" spans="1:12" x14ac:dyDescent="0.25">
      <c r="A107" s="3" t="s">
        <v>26</v>
      </c>
      <c r="B107" s="3" t="s">
        <v>27</v>
      </c>
      <c r="C107" s="7">
        <v>64</v>
      </c>
      <c r="D107" s="7">
        <v>12</v>
      </c>
      <c r="E107" s="7">
        <v>2.4</v>
      </c>
      <c r="F107" s="187" t="s">
        <v>28</v>
      </c>
      <c r="G107" s="189">
        <v>43</v>
      </c>
      <c r="H107" s="189">
        <v>126</v>
      </c>
      <c r="I107" s="189">
        <v>11</v>
      </c>
      <c r="J107" s="189">
        <f>SUM(G107:I107)</f>
        <v>180</v>
      </c>
      <c r="K107" s="189">
        <v>280</v>
      </c>
      <c r="L107" s="189">
        <f>SUM(J107:K107)</f>
        <v>460</v>
      </c>
    </row>
    <row r="108" spans="1:12" x14ac:dyDescent="0.25">
      <c r="A108" s="3"/>
      <c r="B108" s="3" t="s">
        <v>29</v>
      </c>
      <c r="C108" s="3"/>
      <c r="D108" s="3"/>
      <c r="E108" s="3"/>
      <c r="F108" s="187" t="s">
        <v>30</v>
      </c>
      <c r="G108" s="189">
        <f>G107*G106</f>
        <v>934.81999999999994</v>
      </c>
      <c r="H108" s="189">
        <f>H107*H106</f>
        <v>2089.08</v>
      </c>
      <c r="I108" s="189">
        <f>I107*I106</f>
        <v>92.72999999999999</v>
      </c>
      <c r="J108" s="189">
        <f t="shared" ref="J108:J112" si="4">SUM(G108:I108)</f>
        <v>3116.6299999999997</v>
      </c>
      <c r="K108" s="189">
        <f>K107*K106</f>
        <v>151.20000000000002</v>
      </c>
      <c r="L108" s="189">
        <f t="shared" ref="L108:L112" si="5">SUM(J108:K108)</f>
        <v>3267.8299999999995</v>
      </c>
    </row>
    <row r="109" spans="1:12" x14ac:dyDescent="0.25">
      <c r="A109" s="3"/>
      <c r="B109" s="3"/>
      <c r="C109" s="3"/>
      <c r="D109" s="3"/>
      <c r="E109" s="3"/>
      <c r="F109" s="187" t="s">
        <v>23</v>
      </c>
      <c r="G109" s="189">
        <v>5</v>
      </c>
      <c r="H109" s="189">
        <v>28</v>
      </c>
      <c r="I109" s="189">
        <v>3</v>
      </c>
      <c r="J109" s="189">
        <f t="shared" si="4"/>
        <v>36</v>
      </c>
      <c r="K109" s="189">
        <v>54</v>
      </c>
      <c r="L109" s="189">
        <f t="shared" si="5"/>
        <v>90</v>
      </c>
    </row>
    <row r="110" spans="1:12" x14ac:dyDescent="0.25">
      <c r="A110" s="3"/>
      <c r="B110" s="3"/>
      <c r="C110" s="3"/>
      <c r="D110" s="3"/>
      <c r="E110" s="3"/>
      <c r="F110" s="187" t="s">
        <v>30</v>
      </c>
      <c r="G110" s="189">
        <f>G109*G104</f>
        <v>572.15000000000009</v>
      </c>
      <c r="H110" s="189">
        <f>H109*H104</f>
        <v>2283.1200000000003</v>
      </c>
      <c r="I110" s="189">
        <f>I109*I104</f>
        <v>123.93</v>
      </c>
      <c r="J110" s="189">
        <f t="shared" si="4"/>
        <v>2979.2000000000003</v>
      </c>
      <c r="K110" s="189">
        <f>K109*K104</f>
        <v>352.08</v>
      </c>
      <c r="L110" s="189">
        <f t="shared" si="5"/>
        <v>3331.28</v>
      </c>
    </row>
    <row r="111" spans="1:12" x14ac:dyDescent="0.25">
      <c r="A111" s="3"/>
      <c r="B111" s="3"/>
      <c r="C111" s="3"/>
      <c r="D111" s="3"/>
      <c r="E111" s="3"/>
      <c r="F111" s="8" t="s">
        <v>31</v>
      </c>
      <c r="G111" s="189">
        <f>G107+G109</f>
        <v>48</v>
      </c>
      <c r="H111" s="189">
        <f>H109+H107</f>
        <v>154</v>
      </c>
      <c r="I111" s="189">
        <f>I109+I107</f>
        <v>14</v>
      </c>
      <c r="J111" s="189">
        <f t="shared" si="4"/>
        <v>216</v>
      </c>
      <c r="K111" s="189">
        <f>K109+K107</f>
        <v>334</v>
      </c>
      <c r="L111" s="189">
        <f t="shared" si="5"/>
        <v>550</v>
      </c>
    </row>
    <row r="112" spans="1:12" x14ac:dyDescent="0.25">
      <c r="A112" s="3"/>
      <c r="B112" s="3"/>
      <c r="C112" s="3"/>
      <c r="D112" s="3"/>
      <c r="E112" s="3"/>
      <c r="F112" s="8" t="s">
        <v>32</v>
      </c>
      <c r="G112" s="189">
        <f>G110+G108</f>
        <v>1506.97</v>
      </c>
      <c r="H112" s="189">
        <f>H110+H108</f>
        <v>4372.2000000000007</v>
      </c>
      <c r="I112" s="189">
        <f>I110+I108</f>
        <v>216.66</v>
      </c>
      <c r="J112" s="189">
        <f t="shared" si="4"/>
        <v>6095.8300000000008</v>
      </c>
      <c r="K112" s="189">
        <f>K110+K108</f>
        <v>503.28</v>
      </c>
      <c r="L112" s="189">
        <f t="shared" si="5"/>
        <v>6599.1100000000006</v>
      </c>
    </row>
    <row r="113" spans="1:12" x14ac:dyDescent="0.25">
      <c r="A113" s="10"/>
      <c r="B113" s="10"/>
      <c r="C113" s="10"/>
      <c r="D113" s="10"/>
      <c r="E113" s="11"/>
      <c r="F113" s="12"/>
      <c r="G113" s="12"/>
      <c r="H113" s="12"/>
      <c r="I113" s="12"/>
      <c r="J113" s="13"/>
      <c r="K113" s="12"/>
      <c r="L113" s="12"/>
    </row>
    <row r="114" spans="1:12" ht="15.75" x14ac:dyDescent="0.25">
      <c r="A114" s="27" t="s">
        <v>33</v>
      </c>
      <c r="B114" s="27"/>
      <c r="C114" s="27"/>
      <c r="D114" s="27"/>
      <c r="E114" s="14"/>
      <c r="F114" s="15"/>
      <c r="G114" s="14"/>
      <c r="H114" s="12"/>
      <c r="I114" s="12"/>
      <c r="J114" s="13"/>
      <c r="K114" s="12"/>
      <c r="L114" s="12"/>
    </row>
    <row r="115" spans="1:12" ht="15.75" x14ac:dyDescent="0.25">
      <c r="A115" s="29" t="s">
        <v>34</v>
      </c>
      <c r="B115" s="29"/>
      <c r="C115" s="29"/>
      <c r="D115" s="29"/>
      <c r="E115" s="29"/>
      <c r="F115" s="29"/>
      <c r="G115" s="29"/>
      <c r="H115" s="12"/>
      <c r="I115" s="12"/>
      <c r="J115" s="13"/>
      <c r="K115" s="12"/>
      <c r="L115" s="12"/>
    </row>
    <row r="116" spans="1:12" ht="15.75" x14ac:dyDescent="0.25">
      <c r="A116" s="29" t="s">
        <v>35</v>
      </c>
      <c r="B116" s="29"/>
      <c r="C116" s="29"/>
      <c r="D116" s="29"/>
      <c r="E116" s="29"/>
      <c r="F116" s="29"/>
      <c r="G116" s="29"/>
      <c r="H116" s="12"/>
      <c r="I116" s="12"/>
      <c r="J116" s="13"/>
      <c r="K116" s="12"/>
      <c r="L116" s="12"/>
    </row>
    <row r="117" spans="1:12" ht="15.75" x14ac:dyDescent="0.25">
      <c r="A117" s="29" t="s">
        <v>36</v>
      </c>
      <c r="B117" s="29"/>
      <c r="C117" s="29"/>
      <c r="D117" s="29"/>
      <c r="E117" s="29"/>
      <c r="F117" s="29"/>
      <c r="G117" s="29"/>
      <c r="H117" s="12"/>
      <c r="I117" s="12"/>
      <c r="J117" s="13"/>
      <c r="K117" s="12"/>
      <c r="L117" s="12"/>
    </row>
    <row r="118" spans="1:12" ht="15.75" x14ac:dyDescent="0.25">
      <c r="A118" s="29" t="s">
        <v>37</v>
      </c>
      <c r="B118" s="29"/>
      <c r="C118" s="29"/>
      <c r="D118" s="29"/>
      <c r="E118" s="29"/>
      <c r="F118" s="29"/>
      <c r="G118" s="29"/>
      <c r="H118" s="12"/>
      <c r="I118" s="12"/>
      <c r="J118" s="13"/>
      <c r="K118" s="12"/>
      <c r="L118" s="12"/>
    </row>
    <row r="119" spans="1:12" ht="15.75" x14ac:dyDescent="0.25">
      <c r="A119" s="29" t="s">
        <v>38</v>
      </c>
      <c r="B119" s="29"/>
      <c r="C119" s="29"/>
      <c r="D119" s="29"/>
      <c r="E119" s="29"/>
      <c r="F119" s="29"/>
      <c r="G119" s="29"/>
    </row>
    <row r="120" spans="1:12" ht="15.75" x14ac:dyDescent="0.25">
      <c r="A120" s="29" t="s">
        <v>39</v>
      </c>
      <c r="B120" s="29"/>
      <c r="C120" s="29"/>
      <c r="D120" s="29"/>
      <c r="E120" s="29"/>
      <c r="F120" s="29"/>
      <c r="G120" s="29"/>
    </row>
    <row r="121" spans="1:12" ht="15.75" x14ac:dyDescent="0.25">
      <c r="A121" s="29" t="s">
        <v>40</v>
      </c>
      <c r="B121" s="29"/>
      <c r="C121" s="29"/>
      <c r="D121" s="29"/>
      <c r="E121" s="29"/>
      <c r="F121" s="29"/>
      <c r="G121" s="29"/>
    </row>
    <row r="122" spans="1:12" ht="15.75" x14ac:dyDescent="0.25">
      <c r="A122" s="29" t="s">
        <v>49</v>
      </c>
      <c r="B122" s="29"/>
      <c r="C122" s="29"/>
      <c r="D122" s="29"/>
      <c r="E122" s="29"/>
      <c r="F122" s="29"/>
      <c r="G122" s="29"/>
    </row>
    <row r="123" spans="1:12" ht="15.75" x14ac:dyDescent="0.25">
      <c r="A123" s="29"/>
      <c r="B123" s="29"/>
      <c r="C123" s="29"/>
      <c r="D123" s="29"/>
      <c r="E123" s="29"/>
      <c r="F123" s="29"/>
      <c r="G123" s="29"/>
    </row>
    <row r="124" spans="1:12" x14ac:dyDescent="0.25">
      <c r="A124" t="s">
        <v>41</v>
      </c>
      <c r="F124" s="1"/>
      <c r="H124" t="s">
        <v>42</v>
      </c>
    </row>
    <row r="125" spans="1:12" x14ac:dyDescent="0.25">
      <c r="A125" s="16" t="s">
        <v>55</v>
      </c>
      <c r="B125" s="16"/>
      <c r="F125" s="1"/>
      <c r="H125" s="16"/>
      <c r="I125" s="16"/>
      <c r="J125" s="16"/>
    </row>
    <row r="126" spans="1:12" x14ac:dyDescent="0.25">
      <c r="A126" s="17" t="s">
        <v>43</v>
      </c>
      <c r="F126" s="1"/>
      <c r="H126" t="s">
        <v>43</v>
      </c>
    </row>
    <row r="127" spans="1:12" x14ac:dyDescent="0.25">
      <c r="F127" s="1"/>
    </row>
    <row r="128" spans="1:12" x14ac:dyDescent="0.25">
      <c r="A128" s="16"/>
      <c r="B128" s="16"/>
      <c r="F128" s="1"/>
      <c r="H128" s="16"/>
      <c r="I128" s="16"/>
      <c r="J128" s="16"/>
    </row>
    <row r="129" spans="1:12" x14ac:dyDescent="0.25">
      <c r="A129" s="18" t="s">
        <v>44</v>
      </c>
      <c r="F129" s="1"/>
      <c r="H129" s="28" t="s">
        <v>44</v>
      </c>
      <c r="I129" s="28"/>
      <c r="J129" s="28"/>
    </row>
    <row r="130" spans="1:12" x14ac:dyDescent="0.25">
      <c r="F130" s="1"/>
    </row>
    <row r="131" spans="1:12" x14ac:dyDescent="0.25">
      <c r="A131" s="19" t="s">
        <v>45</v>
      </c>
      <c r="F131" s="1"/>
      <c r="H131" t="s">
        <v>45</v>
      </c>
    </row>
    <row r="132" spans="1:12" x14ac:dyDescent="0.25">
      <c r="F132" s="1"/>
    </row>
    <row r="133" spans="1:12" x14ac:dyDescent="0.25">
      <c r="F133" s="1"/>
      <c r="K133" t="s">
        <v>0</v>
      </c>
    </row>
    <row r="134" spans="1:12" x14ac:dyDescent="0.25">
      <c r="F134" s="1"/>
      <c r="K134" t="s">
        <v>1</v>
      </c>
    </row>
    <row r="135" spans="1:12" x14ac:dyDescent="0.25">
      <c r="F135" s="1"/>
      <c r="K135" t="s">
        <v>2</v>
      </c>
    </row>
    <row r="136" spans="1:12" x14ac:dyDescent="0.25">
      <c r="F136" s="1"/>
    </row>
    <row r="137" spans="1:12" x14ac:dyDescent="0.25">
      <c r="B137" s="20" t="s">
        <v>3</v>
      </c>
      <c r="C137" s="20"/>
      <c r="D137" s="20"/>
      <c r="E137" s="20"/>
      <c r="F137" s="20"/>
      <c r="G137" s="20"/>
      <c r="H137" s="20"/>
      <c r="I137" s="20"/>
      <c r="J137" s="20"/>
    </row>
    <row r="138" spans="1:12" x14ac:dyDescent="0.25">
      <c r="B138" s="20" t="s">
        <v>4</v>
      </c>
      <c r="C138" s="20"/>
      <c r="D138" s="20"/>
      <c r="E138" s="20"/>
      <c r="F138" s="20"/>
      <c r="G138" s="20"/>
      <c r="H138" s="20"/>
      <c r="I138" s="20"/>
      <c r="J138" s="20"/>
    </row>
    <row r="139" spans="1:12" x14ac:dyDescent="0.25">
      <c r="A139" t="s">
        <v>5</v>
      </c>
      <c r="B139" s="20"/>
      <c r="C139" s="20"/>
      <c r="D139" s="20"/>
      <c r="E139" s="20"/>
      <c r="F139" s="20"/>
      <c r="G139" s="20"/>
      <c r="H139" s="20"/>
      <c r="I139" s="20"/>
      <c r="J139" s="20"/>
      <c r="K139" s="20" t="s">
        <v>50</v>
      </c>
      <c r="L139" s="20"/>
    </row>
    <row r="140" spans="1:12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</row>
    <row r="141" spans="1:12" x14ac:dyDescent="0.25">
      <c r="A141" t="s">
        <v>6</v>
      </c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</row>
    <row r="142" spans="1:12" x14ac:dyDescent="0.25">
      <c r="A142" t="s">
        <v>7</v>
      </c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</row>
    <row r="143" spans="1:12" x14ac:dyDescent="0.25">
      <c r="A143" t="s">
        <v>153</v>
      </c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</row>
    <row r="144" spans="1:12" x14ac:dyDescent="0.25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</row>
    <row r="145" spans="1:12" x14ac:dyDescent="0.25">
      <c r="F145" s="1"/>
    </row>
    <row r="146" spans="1:12" ht="15" customHeight="1" x14ac:dyDescent="0.25">
      <c r="A146" s="23" t="s">
        <v>8</v>
      </c>
      <c r="B146" s="25" t="s">
        <v>9</v>
      </c>
      <c r="C146" s="23" t="s">
        <v>10</v>
      </c>
      <c r="D146" s="23" t="s">
        <v>11</v>
      </c>
      <c r="E146" s="23" t="s">
        <v>12</v>
      </c>
      <c r="F146" s="24" t="s">
        <v>13</v>
      </c>
      <c r="G146" s="191" t="s">
        <v>14</v>
      </c>
      <c r="H146" s="192"/>
      <c r="I146" s="193"/>
      <c r="J146" s="25"/>
      <c r="K146" s="26" t="s">
        <v>15</v>
      </c>
      <c r="L146" s="26" t="s">
        <v>16</v>
      </c>
    </row>
    <row r="147" spans="1:12" x14ac:dyDescent="0.25">
      <c r="A147" s="21"/>
      <c r="B147" s="22"/>
      <c r="C147" s="23"/>
      <c r="D147" s="23"/>
      <c r="E147" s="23"/>
      <c r="F147" s="24"/>
      <c r="G147" s="3" t="s">
        <v>17</v>
      </c>
      <c r="H147" s="3" t="s">
        <v>18</v>
      </c>
      <c r="I147" s="3" t="s">
        <v>19</v>
      </c>
      <c r="J147" s="3" t="s">
        <v>20</v>
      </c>
      <c r="K147" s="26"/>
      <c r="L147" s="4" t="s">
        <v>21</v>
      </c>
    </row>
    <row r="148" spans="1:12" ht="18" customHeight="1" x14ac:dyDescent="0.25">
      <c r="A148" s="3"/>
      <c r="B148" s="3"/>
      <c r="C148" s="194" t="s">
        <v>51</v>
      </c>
      <c r="D148" s="195"/>
      <c r="E148" s="23"/>
      <c r="F148" s="24" t="s">
        <v>22</v>
      </c>
      <c r="G148" s="5">
        <v>855.9</v>
      </c>
      <c r="H148" s="5">
        <v>611.54999999999995</v>
      </c>
      <c r="I148" s="5">
        <v>307.68</v>
      </c>
      <c r="J148" s="5"/>
      <c r="K148" s="6">
        <v>26.64</v>
      </c>
      <c r="L148" s="6"/>
    </row>
    <row r="149" spans="1:12" x14ac:dyDescent="0.25">
      <c r="A149" s="3"/>
      <c r="B149" s="3"/>
      <c r="C149" s="23"/>
      <c r="D149" s="23"/>
      <c r="E149" s="23"/>
      <c r="F149" s="24" t="s">
        <v>23</v>
      </c>
      <c r="G149" s="5">
        <v>114.43</v>
      </c>
      <c r="H149" s="5">
        <v>81.540000000000006</v>
      </c>
      <c r="I149" s="5">
        <v>41.31</v>
      </c>
      <c r="J149" s="5"/>
      <c r="K149" s="6">
        <v>6.52</v>
      </c>
      <c r="L149" s="6"/>
    </row>
    <row r="150" spans="1:12" ht="30" x14ac:dyDescent="0.25">
      <c r="A150" s="3"/>
      <c r="B150" s="3"/>
      <c r="C150" s="23"/>
      <c r="D150" s="23"/>
      <c r="E150" s="23"/>
      <c r="F150" s="24" t="s">
        <v>24</v>
      </c>
      <c r="G150" s="5">
        <v>67.95</v>
      </c>
      <c r="H150" s="5">
        <v>49.47</v>
      </c>
      <c r="I150" s="5">
        <v>25.28</v>
      </c>
      <c r="J150" s="5"/>
      <c r="K150" s="6">
        <v>1.36</v>
      </c>
      <c r="L150" s="6"/>
    </row>
    <row r="151" spans="1:12" ht="30" x14ac:dyDescent="0.25">
      <c r="A151" s="3"/>
      <c r="B151" s="3"/>
      <c r="C151" s="23"/>
      <c r="D151" s="23"/>
      <c r="E151" s="23"/>
      <c r="F151" s="24" t="s">
        <v>25</v>
      </c>
      <c r="G151" s="5">
        <v>21.74</v>
      </c>
      <c r="H151" s="5">
        <v>16.579999999999998</v>
      </c>
      <c r="I151" s="5">
        <v>8.43</v>
      </c>
      <c r="J151" s="5"/>
      <c r="K151" s="6">
        <v>0.54</v>
      </c>
      <c r="L151" s="6"/>
    </row>
    <row r="152" spans="1:12" x14ac:dyDescent="0.25">
      <c r="A152" s="3" t="s">
        <v>47</v>
      </c>
      <c r="B152" s="3" t="s">
        <v>27</v>
      </c>
      <c r="C152" s="7">
        <v>65</v>
      </c>
      <c r="D152" s="7">
        <v>8</v>
      </c>
      <c r="E152" s="7">
        <v>3.4</v>
      </c>
      <c r="F152" s="187" t="s">
        <v>28</v>
      </c>
      <c r="G152" s="189">
        <v>0</v>
      </c>
      <c r="H152" s="189">
        <v>40</v>
      </c>
      <c r="I152" s="189">
        <v>16</v>
      </c>
      <c r="J152" s="189">
        <f t="shared" ref="J152:J158" si="6">SUM(G152:I152)</f>
        <v>56</v>
      </c>
      <c r="K152" s="189">
        <v>130</v>
      </c>
      <c r="L152" s="189">
        <f t="shared" ref="L152:L157" si="7">SUM(J152:K152)</f>
        <v>186</v>
      </c>
    </row>
    <row r="153" spans="1:12" x14ac:dyDescent="0.25">
      <c r="A153" s="3"/>
      <c r="B153" s="3" t="s">
        <v>29</v>
      </c>
      <c r="C153" s="3"/>
      <c r="D153" s="3"/>
      <c r="E153" s="3"/>
      <c r="F153" s="187" t="s">
        <v>30</v>
      </c>
      <c r="G153" s="188">
        <v>0</v>
      </c>
      <c r="H153" s="188">
        <f>H152*H151</f>
        <v>663.19999999999993</v>
      </c>
      <c r="I153" s="188">
        <f>I152*I151</f>
        <v>134.88</v>
      </c>
      <c r="J153" s="188">
        <f t="shared" si="6"/>
        <v>798.07999999999993</v>
      </c>
      <c r="K153" s="188">
        <f>K152*K151</f>
        <v>70.2</v>
      </c>
      <c r="L153" s="189">
        <f t="shared" si="7"/>
        <v>868.28</v>
      </c>
    </row>
    <row r="154" spans="1:12" x14ac:dyDescent="0.25">
      <c r="A154" s="3"/>
      <c r="B154" s="3"/>
      <c r="C154" s="3"/>
      <c r="D154" s="3"/>
      <c r="E154" s="3"/>
      <c r="F154" s="187" t="s">
        <v>52</v>
      </c>
      <c r="G154" s="188">
        <v>0</v>
      </c>
      <c r="H154" s="188">
        <v>0</v>
      </c>
      <c r="I154" s="188">
        <v>0</v>
      </c>
      <c r="J154" s="188">
        <f t="shared" si="6"/>
        <v>0</v>
      </c>
      <c r="K154" s="188">
        <v>9</v>
      </c>
      <c r="L154" s="189">
        <f t="shared" si="7"/>
        <v>9</v>
      </c>
    </row>
    <row r="155" spans="1:12" x14ac:dyDescent="0.25">
      <c r="A155" s="3"/>
      <c r="B155" s="3"/>
      <c r="C155" s="3"/>
      <c r="D155" s="3"/>
      <c r="E155" s="3"/>
      <c r="F155" s="187" t="s">
        <v>30</v>
      </c>
      <c r="G155" s="188">
        <v>0</v>
      </c>
      <c r="H155" s="188">
        <v>0</v>
      </c>
      <c r="I155" s="188">
        <v>0</v>
      </c>
      <c r="J155" s="188">
        <f t="shared" si="6"/>
        <v>0</v>
      </c>
      <c r="K155" s="188">
        <f>K154*K148</f>
        <v>239.76</v>
      </c>
      <c r="L155" s="189">
        <f t="shared" si="7"/>
        <v>239.76</v>
      </c>
    </row>
    <row r="156" spans="1:12" x14ac:dyDescent="0.25">
      <c r="A156" s="3"/>
      <c r="B156" s="3"/>
      <c r="C156" s="3"/>
      <c r="D156" s="3"/>
      <c r="E156" s="3"/>
      <c r="F156" s="187" t="s">
        <v>46</v>
      </c>
      <c r="G156" s="190">
        <v>0</v>
      </c>
      <c r="H156" s="190">
        <v>1</v>
      </c>
      <c r="I156" s="190">
        <v>1</v>
      </c>
      <c r="J156" s="188">
        <f t="shared" si="6"/>
        <v>2</v>
      </c>
      <c r="K156" s="190">
        <v>22</v>
      </c>
      <c r="L156" s="189">
        <f t="shared" si="7"/>
        <v>24</v>
      </c>
    </row>
    <row r="157" spans="1:12" x14ac:dyDescent="0.25">
      <c r="A157" s="3"/>
      <c r="B157" s="3"/>
      <c r="C157" s="3"/>
      <c r="D157" s="3"/>
      <c r="E157" s="3"/>
      <c r="F157" s="187" t="s">
        <v>30</v>
      </c>
      <c r="G157" s="190">
        <v>0</v>
      </c>
      <c r="H157" s="190">
        <f>H156*H150</f>
        <v>49.47</v>
      </c>
      <c r="I157" s="190">
        <f>I156*I150</f>
        <v>25.28</v>
      </c>
      <c r="J157" s="188">
        <f t="shared" si="6"/>
        <v>74.75</v>
      </c>
      <c r="K157" s="190">
        <f>K156*K150</f>
        <v>29.92</v>
      </c>
      <c r="L157" s="189">
        <f t="shared" si="7"/>
        <v>104.67</v>
      </c>
    </row>
    <row r="158" spans="1:12" x14ac:dyDescent="0.25">
      <c r="A158" s="3"/>
      <c r="B158" s="3"/>
      <c r="C158" s="3"/>
      <c r="D158" s="3"/>
      <c r="E158" s="3"/>
      <c r="F158" s="8" t="s">
        <v>31</v>
      </c>
      <c r="G158" s="9">
        <f>G156+G154+G152</f>
        <v>0</v>
      </c>
      <c r="H158" s="9">
        <f>H156+H154+H152</f>
        <v>41</v>
      </c>
      <c r="I158" s="9">
        <v>17</v>
      </c>
      <c r="J158" s="9">
        <f t="shared" si="6"/>
        <v>58</v>
      </c>
      <c r="K158" s="9">
        <v>161</v>
      </c>
      <c r="L158" s="9">
        <f>L152+L154+L156</f>
        <v>219</v>
      </c>
    </row>
    <row r="159" spans="1:12" x14ac:dyDescent="0.25">
      <c r="A159" s="3"/>
      <c r="B159" s="3"/>
      <c r="C159" s="3"/>
      <c r="D159" s="3"/>
      <c r="E159" s="3"/>
      <c r="F159" s="8" t="s">
        <v>32</v>
      </c>
      <c r="G159" s="9">
        <v>0</v>
      </c>
      <c r="H159" s="9">
        <f>H157+H155+H153</f>
        <v>712.67</v>
      </c>
      <c r="I159" s="9">
        <f>I157+I155+I153</f>
        <v>160.16</v>
      </c>
      <c r="J159" s="9">
        <f>J157+J155+J153</f>
        <v>872.82999999999993</v>
      </c>
      <c r="K159" s="9">
        <v>336.2</v>
      </c>
      <c r="L159" s="9">
        <f>L153+L155+L157</f>
        <v>1212.71</v>
      </c>
    </row>
    <row r="160" spans="1:12" x14ac:dyDescent="0.25">
      <c r="A160" s="10"/>
      <c r="B160" s="10"/>
      <c r="C160" s="10"/>
      <c r="D160" s="10"/>
      <c r="E160" s="11"/>
      <c r="F160" s="12"/>
      <c r="G160" s="12"/>
      <c r="H160" s="12"/>
      <c r="I160" s="12"/>
      <c r="J160" s="13"/>
      <c r="K160" s="12"/>
      <c r="L160" s="12"/>
    </row>
    <row r="161" spans="1:12" ht="15.75" x14ac:dyDescent="0.25">
      <c r="A161" s="27" t="s">
        <v>33</v>
      </c>
      <c r="B161" s="27"/>
      <c r="C161" s="27"/>
      <c r="D161" s="27"/>
      <c r="E161" s="14"/>
      <c r="F161" s="15"/>
      <c r="G161" s="14"/>
      <c r="H161" s="12"/>
      <c r="I161" s="12"/>
      <c r="J161" s="13"/>
      <c r="K161" s="12"/>
      <c r="L161" s="12"/>
    </row>
    <row r="162" spans="1:12" ht="15.75" x14ac:dyDescent="0.25">
      <c r="A162" s="29" t="s">
        <v>34</v>
      </c>
      <c r="B162" s="29"/>
      <c r="C162" s="29"/>
      <c r="D162" s="29"/>
      <c r="E162" s="29"/>
      <c r="F162" s="29"/>
      <c r="G162" s="29"/>
      <c r="H162" s="12"/>
      <c r="I162" s="12"/>
      <c r="J162" s="13"/>
      <c r="K162" s="12"/>
      <c r="L162" s="12"/>
    </row>
    <row r="163" spans="1:12" ht="15.75" x14ac:dyDescent="0.25">
      <c r="A163" s="29" t="s">
        <v>35</v>
      </c>
      <c r="B163" s="29"/>
      <c r="C163" s="29"/>
      <c r="D163" s="29"/>
      <c r="E163" s="29"/>
      <c r="F163" s="29"/>
      <c r="G163" s="29"/>
      <c r="H163" s="12"/>
      <c r="I163" s="12"/>
      <c r="J163" s="13"/>
      <c r="K163" s="12"/>
      <c r="L163" s="12"/>
    </row>
    <row r="164" spans="1:12" ht="15.75" x14ac:dyDescent="0.25">
      <c r="A164" s="29" t="s">
        <v>36</v>
      </c>
      <c r="B164" s="29"/>
      <c r="C164" s="29"/>
      <c r="D164" s="29"/>
      <c r="E164" s="29"/>
      <c r="F164" s="29"/>
      <c r="G164" s="29"/>
      <c r="H164" s="12"/>
      <c r="I164" s="12"/>
      <c r="J164" s="13"/>
      <c r="K164" s="12"/>
      <c r="L164" s="12"/>
    </row>
    <row r="165" spans="1:12" ht="15.75" x14ac:dyDescent="0.25">
      <c r="A165" s="29" t="s">
        <v>37</v>
      </c>
      <c r="B165" s="29"/>
      <c r="C165" s="29"/>
      <c r="D165" s="29"/>
      <c r="E165" s="29"/>
      <c r="F165" s="29"/>
      <c r="G165" s="29"/>
      <c r="H165" s="12"/>
      <c r="I165" s="12"/>
      <c r="J165" s="13"/>
      <c r="K165" s="12"/>
      <c r="L165" s="12"/>
    </row>
    <row r="166" spans="1:12" ht="15.75" x14ac:dyDescent="0.25">
      <c r="A166" s="29" t="s">
        <v>38</v>
      </c>
      <c r="B166" s="29"/>
      <c r="C166" s="29"/>
      <c r="D166" s="29"/>
      <c r="E166" s="29"/>
      <c r="F166" s="29"/>
      <c r="G166" s="29"/>
    </row>
    <row r="167" spans="1:12" ht="15.75" x14ac:dyDescent="0.25">
      <c r="A167" s="29" t="s">
        <v>39</v>
      </c>
      <c r="B167" s="29"/>
      <c r="C167" s="29"/>
      <c r="D167" s="29"/>
      <c r="E167" s="29"/>
      <c r="F167" s="29"/>
      <c r="G167" s="29"/>
    </row>
    <row r="168" spans="1:12" ht="15.75" x14ac:dyDescent="0.25">
      <c r="A168" s="29" t="s">
        <v>40</v>
      </c>
      <c r="B168" s="29"/>
      <c r="C168" s="29"/>
      <c r="D168" s="29"/>
      <c r="E168" s="29"/>
      <c r="F168" s="29"/>
      <c r="G168" s="29"/>
    </row>
    <row r="169" spans="1:12" ht="15.75" x14ac:dyDescent="0.25">
      <c r="A169" s="29" t="s">
        <v>49</v>
      </c>
      <c r="B169" s="29"/>
      <c r="C169" s="29"/>
      <c r="D169" s="29"/>
      <c r="E169" s="29"/>
      <c r="F169" s="29"/>
      <c r="G169" s="29"/>
    </row>
    <row r="170" spans="1:12" ht="15.75" x14ac:dyDescent="0.25">
      <c r="A170" s="29"/>
      <c r="B170" s="29"/>
      <c r="C170" s="29"/>
      <c r="D170" s="29"/>
      <c r="E170" s="29"/>
      <c r="F170" s="29"/>
      <c r="G170" s="29"/>
    </row>
    <row r="171" spans="1:12" x14ac:dyDescent="0.25">
      <c r="A171" t="s">
        <v>41</v>
      </c>
      <c r="F171" s="1"/>
      <c r="H171" t="s">
        <v>42</v>
      </c>
    </row>
    <row r="172" spans="1:12" x14ac:dyDescent="0.25">
      <c r="A172" s="16" t="s">
        <v>55</v>
      </c>
      <c r="B172" s="16"/>
      <c r="C172" s="16"/>
      <c r="F172" s="1"/>
      <c r="H172" s="16"/>
      <c r="I172" s="16"/>
      <c r="J172" s="16"/>
    </row>
    <row r="173" spans="1:12" x14ac:dyDescent="0.25">
      <c r="A173" s="17" t="s">
        <v>43</v>
      </c>
      <c r="F173" s="1"/>
      <c r="H173" t="s">
        <v>43</v>
      </c>
    </row>
    <row r="174" spans="1:12" x14ac:dyDescent="0.25">
      <c r="F174" s="1"/>
    </row>
    <row r="175" spans="1:12" x14ac:dyDescent="0.25">
      <c r="A175" s="16"/>
      <c r="B175" s="16"/>
      <c r="F175" s="1"/>
      <c r="H175" s="16"/>
      <c r="I175" s="16"/>
      <c r="J175" s="16"/>
    </row>
    <row r="176" spans="1:12" x14ac:dyDescent="0.25">
      <c r="A176" s="18" t="s">
        <v>44</v>
      </c>
      <c r="F176" s="1"/>
      <c r="H176" s="28" t="s">
        <v>44</v>
      </c>
      <c r="I176" s="28"/>
      <c r="J176" s="28"/>
    </row>
    <row r="177" spans="1:12" x14ac:dyDescent="0.25">
      <c r="F177" s="1"/>
    </row>
    <row r="178" spans="1:12" x14ac:dyDescent="0.25">
      <c r="A178" s="19" t="s">
        <v>45</v>
      </c>
      <c r="F178" s="1"/>
      <c r="H178" t="s">
        <v>45</v>
      </c>
    </row>
    <row r="179" spans="1:12" x14ac:dyDescent="0.25">
      <c r="F179" s="1"/>
    </row>
    <row r="180" spans="1:12" x14ac:dyDescent="0.25">
      <c r="F180" s="1"/>
      <c r="K180" t="s">
        <v>0</v>
      </c>
    </row>
    <row r="181" spans="1:12" x14ac:dyDescent="0.25">
      <c r="F181" s="1"/>
      <c r="K181" t="s">
        <v>1</v>
      </c>
    </row>
    <row r="182" spans="1:12" x14ac:dyDescent="0.25">
      <c r="F182" s="1"/>
      <c r="K182" t="s">
        <v>2</v>
      </c>
    </row>
    <row r="183" spans="1:12" x14ac:dyDescent="0.25">
      <c r="F183" s="1"/>
    </row>
    <row r="184" spans="1:12" x14ac:dyDescent="0.25">
      <c r="B184" s="20" t="s">
        <v>3</v>
      </c>
      <c r="C184" s="20"/>
      <c r="D184" s="20"/>
      <c r="E184" s="20"/>
      <c r="F184" s="20"/>
      <c r="G184" s="20"/>
      <c r="H184" s="20"/>
      <c r="I184" s="20"/>
      <c r="J184" s="20"/>
    </row>
    <row r="185" spans="1:12" x14ac:dyDescent="0.25">
      <c r="B185" s="20" t="s">
        <v>4</v>
      </c>
      <c r="C185" s="20"/>
      <c r="D185" s="20"/>
      <c r="E185" s="20"/>
      <c r="F185" s="20"/>
      <c r="G185" s="20"/>
      <c r="H185" s="20"/>
      <c r="I185" s="20"/>
      <c r="J185" s="20"/>
    </row>
    <row r="186" spans="1:12" x14ac:dyDescent="0.25">
      <c r="A186" t="s">
        <v>5</v>
      </c>
      <c r="B186" s="20"/>
      <c r="C186" s="20"/>
      <c r="D186" s="20"/>
      <c r="E186" s="20"/>
      <c r="F186" s="20"/>
      <c r="G186" s="20"/>
      <c r="H186" s="20"/>
      <c r="I186" s="20"/>
      <c r="J186" s="20"/>
      <c r="K186" s="20" t="s">
        <v>50</v>
      </c>
      <c r="L186" s="20"/>
    </row>
    <row r="187" spans="1:12" x14ac:dyDescent="0.25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</row>
    <row r="188" spans="1:12" x14ac:dyDescent="0.25">
      <c r="A188" t="s">
        <v>6</v>
      </c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</row>
    <row r="189" spans="1:12" x14ac:dyDescent="0.25">
      <c r="A189" t="s">
        <v>7</v>
      </c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</row>
    <row r="190" spans="1:12" x14ac:dyDescent="0.25">
      <c r="A190" t="s">
        <v>153</v>
      </c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</row>
    <row r="191" spans="1:12" x14ac:dyDescent="0.25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</row>
    <row r="192" spans="1:12" x14ac:dyDescent="0.25">
      <c r="F192" s="1"/>
    </row>
    <row r="193" spans="1:12" ht="15" customHeight="1" x14ac:dyDescent="0.25">
      <c r="A193" s="23" t="s">
        <v>8</v>
      </c>
      <c r="B193" s="25" t="s">
        <v>9</v>
      </c>
      <c r="C193" s="23" t="s">
        <v>10</v>
      </c>
      <c r="D193" s="23" t="s">
        <v>11</v>
      </c>
      <c r="E193" s="23" t="s">
        <v>12</v>
      </c>
      <c r="F193" s="24" t="s">
        <v>13</v>
      </c>
      <c r="G193" s="191" t="s">
        <v>14</v>
      </c>
      <c r="H193" s="192"/>
      <c r="I193" s="193"/>
      <c r="J193" s="25"/>
      <c r="K193" s="26" t="s">
        <v>15</v>
      </c>
      <c r="L193" s="26" t="s">
        <v>16</v>
      </c>
    </row>
    <row r="194" spans="1:12" x14ac:dyDescent="0.25">
      <c r="A194" s="21"/>
      <c r="B194" s="22"/>
      <c r="C194" s="23"/>
      <c r="D194" s="23"/>
      <c r="E194" s="23"/>
      <c r="F194" s="24"/>
      <c r="G194" s="3" t="s">
        <v>17</v>
      </c>
      <c r="H194" s="3" t="s">
        <v>18</v>
      </c>
      <c r="I194" s="3" t="s">
        <v>19</v>
      </c>
      <c r="J194" s="3" t="s">
        <v>20</v>
      </c>
      <c r="K194" s="26"/>
      <c r="L194" s="4" t="s">
        <v>21</v>
      </c>
    </row>
    <row r="195" spans="1:12" ht="15.75" customHeight="1" x14ac:dyDescent="0.25">
      <c r="A195" s="3"/>
      <c r="B195" s="3"/>
      <c r="C195" s="194" t="s">
        <v>51</v>
      </c>
      <c r="D195" s="195"/>
      <c r="E195" s="23"/>
      <c r="F195" s="24" t="s">
        <v>22</v>
      </c>
      <c r="G195" s="5">
        <v>855.9</v>
      </c>
      <c r="H195" s="5">
        <v>611.54999999999995</v>
      </c>
      <c r="I195" s="5">
        <v>307.68</v>
      </c>
      <c r="J195" s="5"/>
      <c r="K195" s="6">
        <v>26.64</v>
      </c>
      <c r="L195" s="6"/>
    </row>
    <row r="196" spans="1:12" x14ac:dyDescent="0.25">
      <c r="A196" s="3"/>
      <c r="B196" s="3"/>
      <c r="C196" s="23"/>
      <c r="D196" s="23"/>
      <c r="E196" s="23"/>
      <c r="F196" s="24" t="s">
        <v>23</v>
      </c>
      <c r="G196" s="5">
        <v>114.43</v>
      </c>
      <c r="H196" s="5">
        <v>81.540000000000006</v>
      </c>
      <c r="I196" s="5">
        <v>41.31</v>
      </c>
      <c r="J196" s="5"/>
      <c r="K196" s="6">
        <v>6.52</v>
      </c>
      <c r="L196" s="6"/>
    </row>
    <row r="197" spans="1:12" ht="30" x14ac:dyDescent="0.25">
      <c r="A197" s="3"/>
      <c r="B197" s="3"/>
      <c r="C197" s="23"/>
      <c r="D197" s="23"/>
      <c r="E197" s="23"/>
      <c r="F197" s="24" t="s">
        <v>24</v>
      </c>
      <c r="G197" s="5">
        <v>67.95</v>
      </c>
      <c r="H197" s="5">
        <v>49.47</v>
      </c>
      <c r="I197" s="5">
        <v>25.28</v>
      </c>
      <c r="J197" s="5"/>
      <c r="K197" s="6">
        <v>1.36</v>
      </c>
      <c r="L197" s="6"/>
    </row>
    <row r="198" spans="1:12" ht="30" x14ac:dyDescent="0.25">
      <c r="A198" s="3"/>
      <c r="B198" s="3"/>
      <c r="C198" s="23"/>
      <c r="D198" s="23"/>
      <c r="E198" s="23"/>
      <c r="F198" s="24" t="s">
        <v>25</v>
      </c>
      <c r="G198" s="5">
        <v>21.74</v>
      </c>
      <c r="H198" s="5">
        <v>16.579999999999998</v>
      </c>
      <c r="I198" s="5">
        <v>8.43</v>
      </c>
      <c r="J198" s="5"/>
      <c r="K198" s="6">
        <v>0.54</v>
      </c>
      <c r="L198" s="6"/>
    </row>
    <row r="199" spans="1:12" x14ac:dyDescent="0.25">
      <c r="A199" s="3" t="s">
        <v>26</v>
      </c>
      <c r="B199" s="3" t="s">
        <v>27</v>
      </c>
      <c r="C199" s="7">
        <v>67</v>
      </c>
      <c r="D199" s="7">
        <v>27</v>
      </c>
      <c r="E199" s="7">
        <v>2.5</v>
      </c>
      <c r="F199" s="187" t="s">
        <v>28</v>
      </c>
      <c r="G199" s="188">
        <v>24</v>
      </c>
      <c r="H199" s="188">
        <v>198</v>
      </c>
      <c r="I199" s="188">
        <v>17</v>
      </c>
      <c r="J199" s="188">
        <f t="shared" ref="J199:J204" si="8">SUM(G199:I199)</f>
        <v>239</v>
      </c>
      <c r="K199" s="188">
        <v>371</v>
      </c>
      <c r="L199" s="189">
        <f>SUM(J199:K199)</f>
        <v>610</v>
      </c>
    </row>
    <row r="200" spans="1:12" x14ac:dyDescent="0.25">
      <c r="A200" s="3"/>
      <c r="B200" s="3" t="s">
        <v>29</v>
      </c>
      <c r="C200" s="3"/>
      <c r="D200" s="3"/>
      <c r="E200" s="3"/>
      <c r="F200" s="187" t="s">
        <v>30</v>
      </c>
      <c r="G200" s="190">
        <f>G199*G198</f>
        <v>521.76</v>
      </c>
      <c r="H200" s="188">
        <f>H199*H198</f>
        <v>3282.8399999999997</v>
      </c>
      <c r="I200" s="188">
        <f>I199*I198</f>
        <v>143.31</v>
      </c>
      <c r="J200" s="188">
        <f t="shared" si="8"/>
        <v>3947.9099999999994</v>
      </c>
      <c r="K200" s="190">
        <f>K199*K198</f>
        <v>200.34</v>
      </c>
      <c r="L200" s="189">
        <f>SUM(J200:K200)</f>
        <v>4148.2499999999991</v>
      </c>
    </row>
    <row r="201" spans="1:12" x14ac:dyDescent="0.25">
      <c r="A201" s="3"/>
      <c r="B201" s="3"/>
      <c r="C201" s="3"/>
      <c r="D201" s="3"/>
      <c r="E201" s="3"/>
      <c r="F201" s="8" t="s">
        <v>46</v>
      </c>
      <c r="G201" s="9">
        <v>3</v>
      </c>
      <c r="H201" s="9">
        <v>22</v>
      </c>
      <c r="I201" s="9">
        <v>2</v>
      </c>
      <c r="J201" s="9">
        <f t="shared" si="8"/>
        <v>27</v>
      </c>
      <c r="K201" s="9">
        <v>33</v>
      </c>
      <c r="L201" s="9">
        <f>SUM(J201:K201)</f>
        <v>60</v>
      </c>
    </row>
    <row r="202" spans="1:12" x14ac:dyDescent="0.25">
      <c r="A202" s="3"/>
      <c r="B202" s="3"/>
      <c r="C202" s="3"/>
      <c r="D202" s="3"/>
      <c r="E202" s="3"/>
      <c r="F202" s="8" t="s">
        <v>30</v>
      </c>
      <c r="G202" s="9">
        <f>G201*G197</f>
        <v>203.85000000000002</v>
      </c>
      <c r="H202" s="9">
        <f>H201*H197</f>
        <v>1088.3399999999999</v>
      </c>
      <c r="I202" s="9">
        <f>I201*I197</f>
        <v>50.56</v>
      </c>
      <c r="J202" s="9">
        <f t="shared" si="8"/>
        <v>1342.75</v>
      </c>
      <c r="K202" s="9">
        <f>K201*K197</f>
        <v>44.88</v>
      </c>
      <c r="L202" s="9">
        <f>SUM(J202:K202)</f>
        <v>1387.63</v>
      </c>
    </row>
    <row r="203" spans="1:12" x14ac:dyDescent="0.25">
      <c r="A203" s="35"/>
      <c r="B203" s="33"/>
      <c r="C203" s="35"/>
      <c r="D203" s="33"/>
      <c r="E203" s="37"/>
      <c r="F203" s="34" t="s">
        <v>31</v>
      </c>
      <c r="G203" s="39">
        <f>G201+G199</f>
        <v>27</v>
      </c>
      <c r="H203" s="39">
        <v>220</v>
      </c>
      <c r="I203" s="34">
        <v>19</v>
      </c>
      <c r="J203" s="9">
        <f t="shared" si="8"/>
        <v>266</v>
      </c>
      <c r="K203" s="34">
        <v>404</v>
      </c>
      <c r="L203" s="39">
        <f>SUM(J203:K203)</f>
        <v>670</v>
      </c>
    </row>
    <row r="204" spans="1:12" ht="15.75" x14ac:dyDescent="0.25">
      <c r="A204" s="36"/>
      <c r="B204" s="31"/>
      <c r="C204" s="36"/>
      <c r="D204" s="31"/>
      <c r="E204" s="38"/>
      <c r="F204" s="48" t="s">
        <v>32</v>
      </c>
      <c r="G204" s="186">
        <f>G202+G200</f>
        <v>725.61</v>
      </c>
      <c r="H204" s="40">
        <f>H202+H200</f>
        <v>4371.1799999999994</v>
      </c>
      <c r="I204" s="32">
        <f>I202+I200</f>
        <v>193.87</v>
      </c>
      <c r="J204" s="40">
        <f t="shared" si="8"/>
        <v>5290.6599999999989</v>
      </c>
      <c r="K204" s="32">
        <v>244.56</v>
      </c>
      <c r="L204" s="40">
        <f>L200+L202</f>
        <v>5535.8799999999992</v>
      </c>
    </row>
    <row r="205" spans="1:12" ht="15.75" x14ac:dyDescent="0.25">
      <c r="A205" s="29"/>
      <c r="B205" s="29"/>
      <c r="C205" s="29"/>
      <c r="D205" s="29"/>
      <c r="E205" s="29"/>
      <c r="F205" s="29"/>
      <c r="G205" s="29"/>
      <c r="H205" s="12"/>
      <c r="I205" s="12"/>
      <c r="J205" s="13"/>
      <c r="K205" s="12"/>
      <c r="L205" s="12"/>
    </row>
    <row r="206" spans="1:12" ht="15.75" x14ac:dyDescent="0.25">
      <c r="A206" s="29" t="s">
        <v>33</v>
      </c>
      <c r="B206" s="29"/>
      <c r="C206" s="29"/>
      <c r="D206" s="29"/>
      <c r="E206" s="29"/>
      <c r="F206" s="29"/>
      <c r="G206" s="29"/>
      <c r="H206" s="12"/>
      <c r="I206" s="12"/>
      <c r="J206" s="13"/>
      <c r="K206" s="12"/>
      <c r="L206" s="12"/>
    </row>
    <row r="207" spans="1:12" ht="15.75" x14ac:dyDescent="0.25">
      <c r="A207" s="29" t="s">
        <v>34</v>
      </c>
      <c r="B207" s="29"/>
      <c r="C207" s="29"/>
      <c r="D207" s="29"/>
      <c r="E207" s="29"/>
      <c r="F207" s="29"/>
      <c r="G207" s="29"/>
      <c r="H207" s="12"/>
      <c r="I207" s="12"/>
      <c r="J207" s="13"/>
      <c r="K207" s="12"/>
      <c r="L207" s="12"/>
    </row>
    <row r="208" spans="1:12" ht="15.75" x14ac:dyDescent="0.25">
      <c r="A208" s="29" t="s">
        <v>35</v>
      </c>
      <c r="B208" s="29"/>
      <c r="C208" s="29"/>
      <c r="D208" s="29"/>
      <c r="E208" s="29"/>
      <c r="F208" s="29"/>
      <c r="G208" s="29"/>
      <c r="H208" s="12"/>
      <c r="I208" s="12"/>
      <c r="J208" s="13"/>
      <c r="K208" s="12"/>
      <c r="L208" s="12"/>
    </row>
    <row r="209" spans="1:10" ht="15.75" x14ac:dyDescent="0.25">
      <c r="A209" s="29" t="s">
        <v>36</v>
      </c>
      <c r="B209" s="29"/>
      <c r="C209" s="29"/>
      <c r="D209" s="29"/>
      <c r="E209" s="29"/>
      <c r="F209" s="29"/>
      <c r="G209" s="29"/>
    </row>
    <row r="210" spans="1:10" ht="15.75" x14ac:dyDescent="0.25">
      <c r="A210" s="29" t="s">
        <v>37</v>
      </c>
      <c r="B210" s="29"/>
      <c r="C210" s="29"/>
      <c r="D210" s="29"/>
      <c r="E210" s="29"/>
      <c r="F210" s="29"/>
      <c r="G210" s="29"/>
    </row>
    <row r="211" spans="1:10" ht="15.75" x14ac:dyDescent="0.25">
      <c r="A211" s="29" t="s">
        <v>38</v>
      </c>
      <c r="B211" s="29"/>
      <c r="C211" s="29"/>
      <c r="D211" s="29"/>
      <c r="E211" s="29"/>
      <c r="F211" s="29"/>
      <c r="G211" s="29"/>
    </row>
    <row r="212" spans="1:10" ht="15.75" x14ac:dyDescent="0.25">
      <c r="A212" s="29" t="s">
        <v>39</v>
      </c>
      <c r="B212" s="29"/>
      <c r="C212" s="29"/>
      <c r="D212" s="29"/>
      <c r="E212" s="29"/>
      <c r="F212" s="29"/>
      <c r="G212" s="29"/>
    </row>
    <row r="213" spans="1:10" ht="15.75" x14ac:dyDescent="0.25">
      <c r="A213" s="29" t="s">
        <v>40</v>
      </c>
      <c r="B213" s="29"/>
      <c r="C213" s="29"/>
      <c r="D213" s="29"/>
      <c r="E213" s="29"/>
      <c r="F213" s="29"/>
      <c r="G213" s="29"/>
    </row>
    <row r="214" spans="1:10" x14ac:dyDescent="0.25">
      <c r="A214" t="s">
        <v>49</v>
      </c>
      <c r="F214" s="1"/>
    </row>
    <row r="215" spans="1:10" x14ac:dyDescent="0.25">
      <c r="A215" s="41"/>
      <c r="B215" s="41"/>
      <c r="F215" s="1"/>
      <c r="H215" s="41"/>
      <c r="I215" s="41"/>
      <c r="J215" s="41"/>
    </row>
    <row r="216" spans="1:10" x14ac:dyDescent="0.25">
      <c r="A216" s="67" t="s">
        <v>41</v>
      </c>
      <c r="B216" s="16"/>
      <c r="F216" s="1"/>
      <c r="H216" s="41" t="s">
        <v>42</v>
      </c>
      <c r="I216" s="41"/>
      <c r="J216" s="41"/>
    </row>
    <row r="217" spans="1:10" x14ac:dyDescent="0.25">
      <c r="A217" t="s">
        <v>55</v>
      </c>
      <c r="F217" s="1"/>
      <c r="H217" s="16"/>
      <c r="I217" s="16"/>
      <c r="J217" s="16"/>
    </row>
    <row r="218" spans="1:10" x14ac:dyDescent="0.25">
      <c r="A218" s="41" t="s">
        <v>43</v>
      </c>
      <c r="B218" s="41"/>
      <c r="C218" s="41"/>
      <c r="F218" s="1"/>
      <c r="H218" s="41" t="s">
        <v>43</v>
      </c>
      <c r="I218" s="41"/>
      <c r="J218" s="41"/>
    </row>
    <row r="219" spans="1:10" x14ac:dyDescent="0.25">
      <c r="A219" s="18"/>
      <c r="F219" s="1"/>
      <c r="H219" s="66"/>
      <c r="I219" s="66"/>
      <c r="J219" s="66"/>
    </row>
    <row r="220" spans="1:10" x14ac:dyDescent="0.25">
      <c r="A220" s="16"/>
      <c r="B220" s="16"/>
      <c r="F220" s="1"/>
      <c r="H220" s="16"/>
      <c r="I220" s="16"/>
    </row>
    <row r="221" spans="1:10" x14ac:dyDescent="0.25">
      <c r="A221" s="19" t="s">
        <v>44</v>
      </c>
      <c r="F221" s="1"/>
      <c r="H221" t="s">
        <v>44</v>
      </c>
    </row>
    <row r="222" spans="1:10" x14ac:dyDescent="0.25">
      <c r="F222" s="1"/>
    </row>
    <row r="223" spans="1:10" x14ac:dyDescent="0.25">
      <c r="A223" t="s">
        <v>53</v>
      </c>
      <c r="F223" s="1"/>
      <c r="H223" t="s">
        <v>45</v>
      </c>
    </row>
    <row r="225" spans="1:12" x14ac:dyDescent="0.25">
      <c r="K225" t="s">
        <v>0</v>
      </c>
    </row>
    <row r="226" spans="1:12" x14ac:dyDescent="0.25">
      <c r="K226" t="s">
        <v>1</v>
      </c>
    </row>
    <row r="227" spans="1:12" x14ac:dyDescent="0.25">
      <c r="K227" t="s">
        <v>2</v>
      </c>
    </row>
    <row r="229" spans="1:12" x14ac:dyDescent="0.25">
      <c r="B229" t="s">
        <v>3</v>
      </c>
    </row>
    <row r="230" spans="1:12" x14ac:dyDescent="0.25">
      <c r="B230" t="s">
        <v>4</v>
      </c>
    </row>
    <row r="231" spans="1:12" x14ac:dyDescent="0.25">
      <c r="A231" t="s">
        <v>5</v>
      </c>
      <c r="K231" t="s">
        <v>50</v>
      </c>
    </row>
    <row r="233" spans="1:12" x14ac:dyDescent="0.25">
      <c r="A233" t="s">
        <v>6</v>
      </c>
    </row>
    <row r="234" spans="1:12" x14ac:dyDescent="0.25">
      <c r="A234" t="s">
        <v>7</v>
      </c>
    </row>
    <row r="235" spans="1:12" x14ac:dyDescent="0.25">
      <c r="A235" t="s">
        <v>153</v>
      </c>
    </row>
    <row r="238" spans="1:12" x14ac:dyDescent="0.25">
      <c r="A238" s="54" t="s">
        <v>8</v>
      </c>
      <c r="B238" s="49" t="s">
        <v>9</v>
      </c>
      <c r="C238" s="54" t="s">
        <v>10</v>
      </c>
      <c r="D238" s="49" t="s">
        <v>11</v>
      </c>
      <c r="E238" s="54" t="s">
        <v>12</v>
      </c>
      <c r="F238" s="49" t="s">
        <v>13</v>
      </c>
      <c r="G238" s="191" t="s">
        <v>14</v>
      </c>
      <c r="H238" s="192"/>
      <c r="I238" s="193"/>
      <c r="J238" s="49"/>
      <c r="K238" s="54" t="s">
        <v>15</v>
      </c>
      <c r="L238" s="50" t="s">
        <v>16</v>
      </c>
    </row>
    <row r="239" spans="1:12" x14ac:dyDescent="0.25">
      <c r="A239" s="3"/>
      <c r="B239" s="57"/>
      <c r="C239" s="3"/>
      <c r="D239" s="57"/>
      <c r="E239" s="3"/>
      <c r="F239" s="57"/>
      <c r="G239" s="3" t="s">
        <v>17</v>
      </c>
      <c r="H239" s="57" t="s">
        <v>18</v>
      </c>
      <c r="I239" s="3" t="s">
        <v>19</v>
      </c>
      <c r="J239" s="57" t="s">
        <v>20</v>
      </c>
      <c r="K239" s="3"/>
      <c r="L239" s="58" t="s">
        <v>21</v>
      </c>
    </row>
    <row r="240" spans="1:12" x14ac:dyDescent="0.25">
      <c r="A240" s="55"/>
      <c r="B240" s="41"/>
      <c r="C240" s="55" t="s">
        <v>51</v>
      </c>
      <c r="D240" s="41"/>
      <c r="E240" s="55"/>
      <c r="F240" s="41" t="s">
        <v>22</v>
      </c>
      <c r="G240" s="55">
        <v>855.9</v>
      </c>
      <c r="H240" s="41">
        <v>611.54999999999995</v>
      </c>
      <c r="I240" s="55">
        <v>307.68</v>
      </c>
      <c r="J240" s="41"/>
      <c r="K240" s="55">
        <v>26.64</v>
      </c>
      <c r="L240" s="52"/>
    </row>
    <row r="241" spans="1:12" x14ac:dyDescent="0.25">
      <c r="A241" s="3"/>
      <c r="B241" s="57"/>
      <c r="C241" s="3"/>
      <c r="D241" s="57"/>
      <c r="E241" s="3"/>
      <c r="F241" s="57" t="s">
        <v>23</v>
      </c>
      <c r="G241" s="3">
        <v>114.43</v>
      </c>
      <c r="H241" s="57">
        <v>81.540000000000006</v>
      </c>
      <c r="I241" s="3">
        <v>41.31</v>
      </c>
      <c r="J241" s="57"/>
      <c r="K241" s="3">
        <v>6.52</v>
      </c>
      <c r="L241" s="58"/>
    </row>
    <row r="242" spans="1:12" x14ac:dyDescent="0.25">
      <c r="A242" s="55"/>
      <c r="B242" s="41"/>
      <c r="C242" s="55"/>
      <c r="D242" s="41"/>
      <c r="E242" s="55"/>
      <c r="F242" s="41" t="s">
        <v>24</v>
      </c>
      <c r="G242" s="55">
        <v>67.95</v>
      </c>
      <c r="H242" s="41">
        <v>49.47</v>
      </c>
      <c r="I242" s="55">
        <v>25.28</v>
      </c>
      <c r="J242" s="41"/>
      <c r="K242" s="55">
        <v>1.36</v>
      </c>
      <c r="L242" s="52"/>
    </row>
    <row r="243" spans="1:12" x14ac:dyDescent="0.25">
      <c r="A243" s="3"/>
      <c r="B243" s="57"/>
      <c r="C243" s="3"/>
      <c r="D243" s="57"/>
      <c r="E243" s="3"/>
      <c r="F243" s="57" t="s">
        <v>25</v>
      </c>
      <c r="G243" s="3">
        <v>21.74</v>
      </c>
      <c r="H243" s="57">
        <v>16.579999999999998</v>
      </c>
      <c r="I243" s="3">
        <v>8.43</v>
      </c>
      <c r="J243" s="57"/>
      <c r="K243" s="3">
        <v>0.54</v>
      </c>
      <c r="L243" s="58"/>
    </row>
    <row r="244" spans="1:12" x14ac:dyDescent="0.25">
      <c r="A244" s="55" t="s">
        <v>26</v>
      </c>
      <c r="B244" s="41" t="s">
        <v>27</v>
      </c>
      <c r="C244" s="55">
        <v>78</v>
      </c>
      <c r="D244" s="41">
        <v>25</v>
      </c>
      <c r="E244" s="55">
        <v>1.3</v>
      </c>
      <c r="F244" s="44" t="s">
        <v>28</v>
      </c>
      <c r="G244" s="59">
        <v>13</v>
      </c>
      <c r="H244" s="44">
        <v>81</v>
      </c>
      <c r="I244" s="59">
        <v>6</v>
      </c>
      <c r="J244" s="44">
        <f t="shared" ref="J244:J249" si="9">SUM(G244:I244)</f>
        <v>100</v>
      </c>
      <c r="K244" s="59">
        <v>200</v>
      </c>
      <c r="L244" s="60">
        <f>SUM(J244:K244)</f>
        <v>300</v>
      </c>
    </row>
    <row r="245" spans="1:12" x14ac:dyDescent="0.25">
      <c r="A245" s="3"/>
      <c r="B245" s="57" t="s">
        <v>29</v>
      </c>
      <c r="C245" s="3"/>
      <c r="D245" s="57"/>
      <c r="E245" s="3"/>
      <c r="F245" s="61" t="s">
        <v>30</v>
      </c>
      <c r="G245" s="62">
        <f>G244*G243</f>
        <v>282.62</v>
      </c>
      <c r="H245" s="61">
        <f>H244*H243</f>
        <v>1342.9799999999998</v>
      </c>
      <c r="I245" s="62">
        <f>I244*I243</f>
        <v>50.58</v>
      </c>
      <c r="J245" s="61">
        <f t="shared" si="9"/>
        <v>1676.1799999999998</v>
      </c>
      <c r="K245" s="62">
        <f>K244*K243</f>
        <v>108</v>
      </c>
      <c r="L245" s="63">
        <f>SUM(J245:K245)</f>
        <v>1784.1799999999998</v>
      </c>
    </row>
    <row r="246" spans="1:12" x14ac:dyDescent="0.25">
      <c r="A246" s="55"/>
      <c r="B246" s="41"/>
      <c r="C246" s="55"/>
      <c r="D246" s="41"/>
      <c r="E246" s="55"/>
      <c r="F246" s="44" t="s">
        <v>46</v>
      </c>
      <c r="G246" s="59">
        <v>0</v>
      </c>
      <c r="H246" s="44">
        <v>9</v>
      </c>
      <c r="I246" s="59">
        <v>1</v>
      </c>
      <c r="J246" s="44">
        <f t="shared" si="9"/>
        <v>10</v>
      </c>
      <c r="K246" s="59">
        <v>15</v>
      </c>
      <c r="L246" s="60">
        <f>SUM(J246:K246)</f>
        <v>25</v>
      </c>
    </row>
    <row r="247" spans="1:12" x14ac:dyDescent="0.25">
      <c r="A247" s="3"/>
      <c r="B247" s="57"/>
      <c r="C247" s="3"/>
      <c r="D247" s="57"/>
      <c r="E247" s="3"/>
      <c r="F247" s="61" t="s">
        <v>30</v>
      </c>
      <c r="G247" s="62">
        <v>0</v>
      </c>
      <c r="H247" s="61">
        <f>H246*H242</f>
        <v>445.23</v>
      </c>
      <c r="I247" s="62">
        <f>I246*I242</f>
        <v>25.28</v>
      </c>
      <c r="J247" s="61">
        <f t="shared" si="9"/>
        <v>470.51</v>
      </c>
      <c r="K247" s="62">
        <f>K246*K242</f>
        <v>20.400000000000002</v>
      </c>
      <c r="L247" s="63">
        <f>SUM(J247:K247)</f>
        <v>490.90999999999997</v>
      </c>
    </row>
    <row r="248" spans="1:12" x14ac:dyDescent="0.25">
      <c r="A248" s="55"/>
      <c r="B248" s="41"/>
      <c r="C248" s="55"/>
      <c r="D248" s="41"/>
      <c r="E248" s="55"/>
      <c r="F248" s="44" t="s">
        <v>31</v>
      </c>
      <c r="G248" s="59">
        <v>13</v>
      </c>
      <c r="H248" s="44">
        <v>90</v>
      </c>
      <c r="I248" s="59">
        <v>7</v>
      </c>
      <c r="J248" s="44">
        <f t="shared" si="9"/>
        <v>110</v>
      </c>
      <c r="K248" s="59">
        <v>215</v>
      </c>
      <c r="L248" s="60">
        <f>SUM(J248:K248)</f>
        <v>325</v>
      </c>
    </row>
    <row r="249" spans="1:12" x14ac:dyDescent="0.25">
      <c r="A249" s="3"/>
      <c r="B249" s="57"/>
      <c r="C249" s="3"/>
      <c r="D249" s="57"/>
      <c r="E249" s="3"/>
      <c r="F249" s="61" t="s">
        <v>32</v>
      </c>
      <c r="G249" s="62">
        <f>G247+G245</f>
        <v>282.62</v>
      </c>
      <c r="H249" s="61">
        <f>H247+H245</f>
        <v>1788.2099999999998</v>
      </c>
      <c r="I249" s="62">
        <f>I247+I245</f>
        <v>75.86</v>
      </c>
      <c r="J249" s="61">
        <f t="shared" si="9"/>
        <v>2146.69</v>
      </c>
      <c r="K249" s="62">
        <v>128.1</v>
      </c>
      <c r="L249" s="63">
        <f>L245+L247</f>
        <v>2275.0899999999997</v>
      </c>
    </row>
    <row r="250" spans="1:12" x14ac:dyDescent="0.25">
      <c r="A250" s="64" t="s">
        <v>33</v>
      </c>
      <c r="B250" s="64"/>
      <c r="C250" s="64"/>
    </row>
    <row r="251" spans="1:12" x14ac:dyDescent="0.25">
      <c r="A251" t="s">
        <v>34</v>
      </c>
    </row>
    <row r="252" spans="1:12" x14ac:dyDescent="0.25">
      <c r="A252" t="s">
        <v>35</v>
      </c>
    </row>
    <row r="253" spans="1:12" x14ac:dyDescent="0.25">
      <c r="A253" t="s">
        <v>36</v>
      </c>
    </row>
    <row r="254" spans="1:12" x14ac:dyDescent="0.25">
      <c r="A254" t="s">
        <v>37</v>
      </c>
    </row>
    <row r="255" spans="1:12" x14ac:dyDescent="0.25">
      <c r="A255" t="s">
        <v>38</v>
      </c>
    </row>
    <row r="256" spans="1:12" x14ac:dyDescent="0.25">
      <c r="A256" t="s">
        <v>39</v>
      </c>
    </row>
    <row r="257" spans="1:11" x14ac:dyDescent="0.25">
      <c r="A257" t="s">
        <v>40</v>
      </c>
    </row>
    <row r="258" spans="1:11" x14ac:dyDescent="0.25">
      <c r="A258" t="s">
        <v>49</v>
      </c>
    </row>
    <row r="260" spans="1:11" x14ac:dyDescent="0.25">
      <c r="A260" t="s">
        <v>41</v>
      </c>
      <c r="H260" t="s">
        <v>42</v>
      </c>
    </row>
    <row r="261" spans="1:11" x14ac:dyDescent="0.25">
      <c r="A261" s="68" t="s">
        <v>55</v>
      </c>
      <c r="B261" s="68"/>
      <c r="C261" s="69"/>
      <c r="H261" s="69"/>
      <c r="I261" s="69"/>
      <c r="J261" s="69"/>
    </row>
    <row r="262" spans="1:11" x14ac:dyDescent="0.25">
      <c r="A262" t="s">
        <v>43</v>
      </c>
      <c r="H262" t="s">
        <v>43</v>
      </c>
    </row>
    <row r="264" spans="1:11" x14ac:dyDescent="0.25">
      <c r="A264" s="69"/>
      <c r="B264" s="69"/>
      <c r="H264" s="69"/>
      <c r="I264" s="69"/>
    </row>
    <row r="265" spans="1:11" x14ac:dyDescent="0.25">
      <c r="A265" t="s">
        <v>44</v>
      </c>
      <c r="H265" t="s">
        <v>44</v>
      </c>
    </row>
    <row r="267" spans="1:11" x14ac:dyDescent="0.25">
      <c r="A267" t="s">
        <v>45</v>
      </c>
      <c r="H267" t="s">
        <v>45</v>
      </c>
    </row>
    <row r="269" spans="1:11" x14ac:dyDescent="0.25">
      <c r="K269" t="s">
        <v>0</v>
      </c>
    </row>
    <row r="270" spans="1:11" x14ac:dyDescent="0.25">
      <c r="K270" t="s">
        <v>1</v>
      </c>
    </row>
    <row r="271" spans="1:11" x14ac:dyDescent="0.25">
      <c r="K271" t="s">
        <v>2</v>
      </c>
    </row>
    <row r="272" spans="1:11" ht="14.25" customHeight="1" x14ac:dyDescent="0.25"/>
    <row r="273" spans="1:12" x14ac:dyDescent="0.25">
      <c r="B273" t="s">
        <v>3</v>
      </c>
    </row>
    <row r="274" spans="1:12" x14ac:dyDescent="0.25">
      <c r="B274" t="s">
        <v>4</v>
      </c>
    </row>
    <row r="275" spans="1:12" x14ac:dyDescent="0.25">
      <c r="A275" t="s">
        <v>5</v>
      </c>
      <c r="K275" t="s">
        <v>50</v>
      </c>
    </row>
    <row r="277" spans="1:12" x14ac:dyDescent="0.25">
      <c r="A277" t="s">
        <v>6</v>
      </c>
    </row>
    <row r="278" spans="1:12" x14ac:dyDescent="0.25">
      <c r="A278" t="s">
        <v>7</v>
      </c>
    </row>
    <row r="279" spans="1:12" x14ac:dyDescent="0.25">
      <c r="A279" t="s">
        <v>153</v>
      </c>
    </row>
    <row r="282" spans="1:12" x14ac:dyDescent="0.25">
      <c r="A282" s="70" t="s">
        <v>8</v>
      </c>
      <c r="B282" s="3" t="s">
        <v>9</v>
      </c>
      <c r="C282" s="57" t="s">
        <v>10</v>
      </c>
      <c r="D282" s="3" t="s">
        <v>11</v>
      </c>
      <c r="E282" s="57" t="s">
        <v>12</v>
      </c>
      <c r="F282" s="3" t="s">
        <v>13</v>
      </c>
      <c r="G282" s="70" t="s">
        <v>14</v>
      </c>
      <c r="H282" s="57"/>
      <c r="I282" s="57"/>
      <c r="J282" s="3"/>
      <c r="K282" s="3" t="s">
        <v>15</v>
      </c>
      <c r="L282" s="3" t="s">
        <v>16</v>
      </c>
    </row>
    <row r="283" spans="1:12" x14ac:dyDescent="0.25">
      <c r="A283" s="51"/>
      <c r="B283" s="55"/>
      <c r="C283" s="41"/>
      <c r="D283" s="55"/>
      <c r="E283" s="41"/>
      <c r="F283" s="55"/>
      <c r="G283" s="41" t="s">
        <v>17</v>
      </c>
      <c r="H283" s="55" t="s">
        <v>18</v>
      </c>
      <c r="I283" s="41" t="s">
        <v>19</v>
      </c>
      <c r="J283" s="55" t="s">
        <v>20</v>
      </c>
      <c r="K283" s="55"/>
      <c r="L283" s="55" t="s">
        <v>21</v>
      </c>
    </row>
    <row r="284" spans="1:12" x14ac:dyDescent="0.25">
      <c r="A284" s="70"/>
      <c r="B284" s="3"/>
      <c r="C284" s="57" t="s">
        <v>51</v>
      </c>
      <c r="D284" s="3"/>
      <c r="E284" s="57"/>
      <c r="F284" s="3" t="s">
        <v>22</v>
      </c>
      <c r="G284" s="57">
        <v>855.9</v>
      </c>
      <c r="H284" s="3">
        <v>611.54999999999995</v>
      </c>
      <c r="I284" s="57">
        <v>307.68</v>
      </c>
      <c r="J284" s="3"/>
      <c r="K284" s="3">
        <v>26.64</v>
      </c>
      <c r="L284" s="3"/>
    </row>
    <row r="285" spans="1:12" x14ac:dyDescent="0.25">
      <c r="A285" s="51"/>
      <c r="B285" s="55"/>
      <c r="C285" s="41"/>
      <c r="D285" s="55"/>
      <c r="E285" s="41"/>
      <c r="F285" s="55" t="s">
        <v>23</v>
      </c>
      <c r="G285" s="41">
        <v>114.43</v>
      </c>
      <c r="H285" s="55">
        <v>81.540000000000006</v>
      </c>
      <c r="I285" s="41">
        <v>41.31</v>
      </c>
      <c r="J285" s="55"/>
      <c r="K285" s="55">
        <v>6.52</v>
      </c>
      <c r="L285" s="55"/>
    </row>
    <row r="286" spans="1:12" x14ac:dyDescent="0.25">
      <c r="A286" s="70"/>
      <c r="B286" s="3"/>
      <c r="C286" s="57"/>
      <c r="D286" s="3"/>
      <c r="E286" s="57"/>
      <c r="F286" s="3" t="s">
        <v>24</v>
      </c>
      <c r="G286" s="57">
        <v>67.95</v>
      </c>
      <c r="H286" s="3">
        <v>49.47</v>
      </c>
      <c r="I286" s="57">
        <v>25.28</v>
      </c>
      <c r="J286" s="3"/>
      <c r="K286" s="3">
        <v>1.36</v>
      </c>
      <c r="L286" s="3"/>
    </row>
    <row r="287" spans="1:12" x14ac:dyDescent="0.25">
      <c r="A287" s="51"/>
      <c r="B287" s="55"/>
      <c r="C287" s="41"/>
      <c r="D287" s="55"/>
      <c r="E287" s="41"/>
      <c r="F287" s="55" t="s">
        <v>25</v>
      </c>
      <c r="G287" s="41">
        <v>21.74</v>
      </c>
      <c r="H287" s="55">
        <v>16.579999999999998</v>
      </c>
      <c r="I287" s="41">
        <v>8.43</v>
      </c>
      <c r="J287" s="55"/>
      <c r="K287" s="55">
        <v>0.54</v>
      </c>
      <c r="L287" s="55"/>
    </row>
    <row r="288" spans="1:12" x14ac:dyDescent="0.25">
      <c r="A288" s="70" t="s">
        <v>26</v>
      </c>
      <c r="B288" s="3" t="s">
        <v>27</v>
      </c>
      <c r="C288" s="57">
        <v>83</v>
      </c>
      <c r="D288" s="3">
        <v>18</v>
      </c>
      <c r="E288" s="57">
        <v>1.8</v>
      </c>
      <c r="F288" s="62" t="s">
        <v>28</v>
      </c>
      <c r="G288" s="61">
        <v>11</v>
      </c>
      <c r="H288" s="62">
        <v>100</v>
      </c>
      <c r="I288" s="61">
        <v>8</v>
      </c>
      <c r="J288" s="62">
        <f t="shared" ref="J288:J293" si="10">SUM(G288:I288)</f>
        <v>119</v>
      </c>
      <c r="K288" s="62">
        <v>231</v>
      </c>
      <c r="L288" s="62">
        <f>SUM(J288:K288)</f>
        <v>350</v>
      </c>
    </row>
    <row r="289" spans="1:12" x14ac:dyDescent="0.25">
      <c r="A289" s="51"/>
      <c r="B289" s="55" t="s">
        <v>29</v>
      </c>
      <c r="C289" s="41"/>
      <c r="D289" s="55"/>
      <c r="E289" s="41"/>
      <c r="F289" s="59" t="s">
        <v>30</v>
      </c>
      <c r="G289" s="44">
        <f>G288*G287</f>
        <v>239.14</v>
      </c>
      <c r="H289" s="59">
        <f>H288*H287</f>
        <v>1657.9999999999998</v>
      </c>
      <c r="I289" s="44">
        <f>I288*I287</f>
        <v>67.44</v>
      </c>
      <c r="J289" s="59">
        <f t="shared" si="10"/>
        <v>1964.58</v>
      </c>
      <c r="K289" s="59">
        <f>K288*K287</f>
        <v>124.74000000000001</v>
      </c>
      <c r="L289" s="59">
        <f>SUM(J289:K289)</f>
        <v>2089.3199999999997</v>
      </c>
    </row>
    <row r="290" spans="1:12" x14ac:dyDescent="0.25">
      <c r="A290" s="70"/>
      <c r="B290" s="3"/>
      <c r="C290" s="57"/>
      <c r="D290" s="3"/>
      <c r="E290" s="57"/>
      <c r="F290" s="62" t="s">
        <v>46</v>
      </c>
      <c r="G290" s="61">
        <v>0</v>
      </c>
      <c r="H290" s="62">
        <v>12</v>
      </c>
      <c r="I290" s="61">
        <v>2</v>
      </c>
      <c r="J290" s="62">
        <f t="shared" si="10"/>
        <v>14</v>
      </c>
      <c r="K290" s="62">
        <v>21</v>
      </c>
      <c r="L290" s="62">
        <f>SUM(J290:K290)</f>
        <v>35</v>
      </c>
    </row>
    <row r="291" spans="1:12" x14ac:dyDescent="0.25">
      <c r="A291" s="51"/>
      <c r="B291" s="55"/>
      <c r="C291" s="41"/>
      <c r="D291" s="55"/>
      <c r="E291" s="41"/>
      <c r="F291" s="59" t="s">
        <v>30</v>
      </c>
      <c r="G291" s="44">
        <v>0</v>
      </c>
      <c r="H291" s="59">
        <f>H290*H286</f>
        <v>593.64</v>
      </c>
      <c r="I291" s="44">
        <f>I290*I286</f>
        <v>50.56</v>
      </c>
      <c r="J291" s="59">
        <f t="shared" si="10"/>
        <v>644.20000000000005</v>
      </c>
      <c r="K291" s="59">
        <f>K290*K286</f>
        <v>28.560000000000002</v>
      </c>
      <c r="L291" s="59">
        <f>SUM(J291:K291)</f>
        <v>672.76</v>
      </c>
    </row>
    <row r="292" spans="1:12" x14ac:dyDescent="0.25">
      <c r="A292" s="70"/>
      <c r="B292" s="3"/>
      <c r="C292" s="57"/>
      <c r="D292" s="3"/>
      <c r="E292" s="57"/>
      <c r="F292" s="62" t="s">
        <v>31</v>
      </c>
      <c r="G292" s="61">
        <v>11</v>
      </c>
      <c r="H292" s="62">
        <v>112</v>
      </c>
      <c r="I292" s="61">
        <v>10</v>
      </c>
      <c r="J292" s="62">
        <f t="shared" si="10"/>
        <v>133</v>
      </c>
      <c r="K292" s="62">
        <v>252</v>
      </c>
      <c r="L292" s="62">
        <f>SUM(J292:K292)</f>
        <v>385</v>
      </c>
    </row>
    <row r="293" spans="1:12" x14ac:dyDescent="0.25">
      <c r="A293" s="53"/>
      <c r="B293" s="56"/>
      <c r="C293" s="16"/>
      <c r="D293" s="56"/>
      <c r="E293" s="16"/>
      <c r="F293" s="77" t="s">
        <v>32</v>
      </c>
      <c r="G293" s="78">
        <f>G291+G289</f>
        <v>239.14</v>
      </c>
      <c r="H293" s="77">
        <f>H291+H289</f>
        <v>2251.64</v>
      </c>
      <c r="I293" s="78">
        <f>I291+I289</f>
        <v>118</v>
      </c>
      <c r="J293" s="77">
        <f t="shared" si="10"/>
        <v>2608.7799999999997</v>
      </c>
      <c r="K293" s="77">
        <f>K291+K289</f>
        <v>153.30000000000001</v>
      </c>
      <c r="L293" s="77">
        <f>L291+L289</f>
        <v>2762.08</v>
      </c>
    </row>
    <row r="295" spans="1:12" x14ac:dyDescent="0.25">
      <c r="A295" s="64" t="s">
        <v>33</v>
      </c>
      <c r="B295" s="64"/>
      <c r="C295" s="64"/>
    </row>
    <row r="296" spans="1:12" x14ac:dyDescent="0.25">
      <c r="A296" t="s">
        <v>34</v>
      </c>
    </row>
    <row r="297" spans="1:12" x14ac:dyDescent="0.25">
      <c r="A297" t="s">
        <v>35</v>
      </c>
    </row>
    <row r="298" spans="1:12" x14ac:dyDescent="0.25">
      <c r="A298" t="s">
        <v>36</v>
      </c>
    </row>
    <row r="299" spans="1:12" x14ac:dyDescent="0.25">
      <c r="A299" t="s">
        <v>37</v>
      </c>
    </row>
    <row r="300" spans="1:12" x14ac:dyDescent="0.25">
      <c r="A300" t="s">
        <v>38</v>
      </c>
    </row>
    <row r="301" spans="1:12" x14ac:dyDescent="0.25">
      <c r="A301" t="s">
        <v>39</v>
      </c>
    </row>
    <row r="302" spans="1:12" x14ac:dyDescent="0.25">
      <c r="A302" t="s">
        <v>40</v>
      </c>
    </row>
    <row r="303" spans="1:12" x14ac:dyDescent="0.25">
      <c r="A303" t="s">
        <v>49</v>
      </c>
    </row>
    <row r="305" spans="1:15" x14ac:dyDescent="0.25">
      <c r="A305" t="s">
        <v>41</v>
      </c>
      <c r="H305" t="s">
        <v>42</v>
      </c>
    </row>
    <row r="306" spans="1:15" x14ac:dyDescent="0.25">
      <c r="A306" s="16" t="s">
        <v>55</v>
      </c>
      <c r="B306" s="16"/>
      <c r="C306" s="16"/>
      <c r="H306" s="16"/>
      <c r="I306" s="16"/>
      <c r="J306" s="16"/>
    </row>
    <row r="307" spans="1:15" x14ac:dyDescent="0.25">
      <c r="A307" t="s">
        <v>43</v>
      </c>
      <c r="H307" t="s">
        <v>43</v>
      </c>
    </row>
    <row r="309" spans="1:15" x14ac:dyDescent="0.25">
      <c r="A309" s="16"/>
      <c r="B309" s="16"/>
      <c r="H309" s="16"/>
      <c r="I309" s="16"/>
    </row>
    <row r="310" spans="1:15" x14ac:dyDescent="0.25">
      <c r="A310" t="s">
        <v>44</v>
      </c>
      <c r="H310" t="s">
        <v>44</v>
      </c>
    </row>
    <row r="312" spans="1:15" x14ac:dyDescent="0.25">
      <c r="A312" t="s">
        <v>45</v>
      </c>
      <c r="H312" t="s">
        <v>45</v>
      </c>
    </row>
    <row r="314" spans="1:15" x14ac:dyDescent="0.25">
      <c r="K314" t="s">
        <v>0</v>
      </c>
    </row>
    <row r="315" spans="1:15" x14ac:dyDescent="0.25">
      <c r="K315" t="s">
        <v>1</v>
      </c>
    </row>
    <row r="316" spans="1:15" x14ac:dyDescent="0.25">
      <c r="K316" t="s">
        <v>2</v>
      </c>
    </row>
    <row r="318" spans="1:15" x14ac:dyDescent="0.25">
      <c r="A318" s="65"/>
      <c r="B318" s="65" t="s">
        <v>3</v>
      </c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</row>
    <row r="319" spans="1:15" x14ac:dyDescent="0.25">
      <c r="A319" s="65"/>
      <c r="B319" s="65" t="s">
        <v>4</v>
      </c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</row>
    <row r="320" spans="1:15" x14ac:dyDescent="0.25">
      <c r="A320" s="65" t="s">
        <v>5</v>
      </c>
      <c r="B320" s="65"/>
      <c r="C320" s="65"/>
      <c r="D320" s="65"/>
      <c r="E320" s="65"/>
      <c r="F320" s="65"/>
      <c r="G320" s="65"/>
      <c r="H320" s="65"/>
      <c r="I320" s="65"/>
      <c r="J320" s="65"/>
      <c r="K320" s="65" t="s">
        <v>50</v>
      </c>
      <c r="L320" s="65"/>
      <c r="M320" s="65"/>
      <c r="N320" s="65"/>
      <c r="O320" s="65"/>
    </row>
    <row r="322" spans="1:12" x14ac:dyDescent="0.25">
      <c r="A322" t="s">
        <v>6</v>
      </c>
    </row>
    <row r="323" spans="1:12" x14ac:dyDescent="0.25">
      <c r="A323" t="s">
        <v>7</v>
      </c>
    </row>
    <row r="324" spans="1:12" x14ac:dyDescent="0.25">
      <c r="A324" t="s">
        <v>153</v>
      </c>
    </row>
    <row r="327" spans="1:12" x14ac:dyDescent="0.25">
      <c r="A327" s="70" t="s">
        <v>8</v>
      </c>
      <c r="B327" s="3" t="s">
        <v>9</v>
      </c>
      <c r="C327" s="57" t="s">
        <v>10</v>
      </c>
      <c r="D327" s="3" t="s">
        <v>11</v>
      </c>
      <c r="E327" s="57" t="s">
        <v>12</v>
      </c>
      <c r="F327" s="3" t="s">
        <v>13</v>
      </c>
      <c r="G327" s="70" t="s">
        <v>14</v>
      </c>
      <c r="H327" s="57"/>
      <c r="I327" s="58"/>
      <c r="J327" s="3"/>
      <c r="K327" s="57" t="s">
        <v>15</v>
      </c>
      <c r="L327" s="3" t="s">
        <v>16</v>
      </c>
    </row>
    <row r="328" spans="1:12" x14ac:dyDescent="0.25">
      <c r="A328" s="51"/>
      <c r="B328" s="55"/>
      <c r="C328" s="41"/>
      <c r="D328" s="55"/>
      <c r="E328" s="41"/>
      <c r="F328" s="55"/>
      <c r="G328" s="41" t="s">
        <v>17</v>
      </c>
      <c r="H328" s="54" t="s">
        <v>18</v>
      </c>
      <c r="I328" s="41" t="s">
        <v>19</v>
      </c>
      <c r="J328" s="55" t="s">
        <v>20</v>
      </c>
      <c r="K328" s="41"/>
      <c r="L328" s="55" t="s">
        <v>21</v>
      </c>
    </row>
    <row r="329" spans="1:12" x14ac:dyDescent="0.25">
      <c r="A329" s="70"/>
      <c r="B329" s="3"/>
      <c r="C329" s="57" t="s">
        <v>51</v>
      </c>
      <c r="D329" s="3"/>
      <c r="E329" s="57"/>
      <c r="F329" s="3" t="s">
        <v>22</v>
      </c>
      <c r="G329" s="57">
        <v>855.9</v>
      </c>
      <c r="H329" s="3">
        <v>611.54999999999995</v>
      </c>
      <c r="I329" s="57">
        <v>307.68</v>
      </c>
      <c r="J329" s="3"/>
      <c r="K329" s="57">
        <v>26.64</v>
      </c>
      <c r="L329" s="3"/>
    </row>
    <row r="330" spans="1:12" x14ac:dyDescent="0.25">
      <c r="A330" s="51"/>
      <c r="B330" s="55"/>
      <c r="C330" s="41"/>
      <c r="D330" s="55"/>
      <c r="E330" s="41"/>
      <c r="F330" s="55" t="s">
        <v>23</v>
      </c>
      <c r="G330" s="41">
        <v>114.43</v>
      </c>
      <c r="H330" s="55">
        <v>81.540000000000006</v>
      </c>
      <c r="I330" s="41">
        <v>41.31</v>
      </c>
      <c r="J330" s="55"/>
      <c r="K330" s="41">
        <v>6.52</v>
      </c>
      <c r="L330" s="55"/>
    </row>
    <row r="331" spans="1:12" x14ac:dyDescent="0.25">
      <c r="A331" s="70"/>
      <c r="B331" s="3"/>
      <c r="C331" s="57"/>
      <c r="D331" s="3"/>
      <c r="E331" s="57"/>
      <c r="F331" s="3" t="s">
        <v>24</v>
      </c>
      <c r="G331" s="57">
        <v>67.95</v>
      </c>
      <c r="H331" s="3">
        <v>49.47</v>
      </c>
      <c r="I331" s="57">
        <v>25.28</v>
      </c>
      <c r="J331" s="3"/>
      <c r="K331" s="57">
        <v>1.36</v>
      </c>
      <c r="L331" s="3"/>
    </row>
    <row r="332" spans="1:12" x14ac:dyDescent="0.25">
      <c r="A332" s="51"/>
      <c r="B332" s="55"/>
      <c r="C332" s="41"/>
      <c r="D332" s="55"/>
      <c r="E332" s="41"/>
      <c r="F332" s="55" t="s">
        <v>25</v>
      </c>
      <c r="G332" s="41">
        <v>21.74</v>
      </c>
      <c r="H332" s="55">
        <v>16.579999999999998</v>
      </c>
      <c r="I332" s="41">
        <v>8.43</v>
      </c>
      <c r="J332" s="55"/>
      <c r="K332" s="41">
        <v>0.54</v>
      </c>
      <c r="L332" s="55"/>
    </row>
    <row r="333" spans="1:12" x14ac:dyDescent="0.25">
      <c r="A333" s="70" t="s">
        <v>26</v>
      </c>
      <c r="B333" s="3" t="s">
        <v>27</v>
      </c>
      <c r="C333" s="57">
        <v>88</v>
      </c>
      <c r="D333" s="3">
        <v>18</v>
      </c>
      <c r="E333" s="57">
        <v>1.7</v>
      </c>
      <c r="F333" s="62" t="s">
        <v>28</v>
      </c>
      <c r="G333" s="61">
        <v>11</v>
      </c>
      <c r="H333" s="62">
        <v>61</v>
      </c>
      <c r="I333" s="61">
        <v>6</v>
      </c>
      <c r="J333" s="62">
        <f t="shared" ref="J333:J340" si="11">SUM(G333:I333)</f>
        <v>78</v>
      </c>
      <c r="K333" s="61">
        <v>132</v>
      </c>
      <c r="L333" s="62">
        <f t="shared" ref="L333:L339" si="12">SUM(J333:K333)</f>
        <v>210</v>
      </c>
    </row>
    <row r="334" spans="1:12" x14ac:dyDescent="0.25">
      <c r="A334" s="51"/>
      <c r="B334" s="55" t="s">
        <v>29</v>
      </c>
      <c r="C334" s="41"/>
      <c r="D334" s="55"/>
      <c r="E334" s="41"/>
      <c r="F334" s="59" t="s">
        <v>30</v>
      </c>
      <c r="G334" s="44">
        <f>G333*G332</f>
        <v>239.14</v>
      </c>
      <c r="H334" s="59">
        <f>H333*H332</f>
        <v>1011.3799999999999</v>
      </c>
      <c r="I334" s="44">
        <f>I333*I332</f>
        <v>50.58</v>
      </c>
      <c r="J334" s="59">
        <f t="shared" si="11"/>
        <v>1301.0999999999999</v>
      </c>
      <c r="K334" s="44">
        <f>K333*K332</f>
        <v>71.28</v>
      </c>
      <c r="L334" s="59">
        <f t="shared" si="12"/>
        <v>1372.3799999999999</v>
      </c>
    </row>
    <row r="335" spans="1:12" x14ac:dyDescent="0.25">
      <c r="A335" s="70"/>
      <c r="B335" s="3"/>
      <c r="C335" s="57"/>
      <c r="D335" s="3"/>
      <c r="E335" s="57"/>
      <c r="F335" s="62" t="s">
        <v>46</v>
      </c>
      <c r="G335" s="61">
        <v>0</v>
      </c>
      <c r="H335" s="62">
        <v>27</v>
      </c>
      <c r="I335" s="61">
        <v>3</v>
      </c>
      <c r="J335" s="62">
        <f t="shared" si="11"/>
        <v>30</v>
      </c>
      <c r="K335" s="61">
        <v>45</v>
      </c>
      <c r="L335" s="62">
        <f t="shared" si="12"/>
        <v>75</v>
      </c>
    </row>
    <row r="336" spans="1:12" x14ac:dyDescent="0.25">
      <c r="A336" s="51"/>
      <c r="B336" s="55"/>
      <c r="C336" s="41"/>
      <c r="D336" s="55"/>
      <c r="E336" s="41"/>
      <c r="F336" s="59" t="s">
        <v>30</v>
      </c>
      <c r="G336" s="44">
        <v>0</v>
      </c>
      <c r="H336" s="59">
        <f>H335*H331</f>
        <v>1335.69</v>
      </c>
      <c r="I336" s="44">
        <f>I335*I331</f>
        <v>75.84</v>
      </c>
      <c r="J336" s="59">
        <f t="shared" si="11"/>
        <v>1411.53</v>
      </c>
      <c r="K336" s="44">
        <f>K335*K331</f>
        <v>61.2</v>
      </c>
      <c r="L336" s="59">
        <f t="shared" si="12"/>
        <v>1472.73</v>
      </c>
    </row>
    <row r="337" spans="1:12" x14ac:dyDescent="0.25">
      <c r="A337" s="70"/>
      <c r="B337" s="3"/>
      <c r="C337" s="57"/>
      <c r="D337" s="3"/>
      <c r="E337" s="57"/>
      <c r="F337" s="62" t="s">
        <v>23</v>
      </c>
      <c r="G337" s="61">
        <v>2</v>
      </c>
      <c r="H337" s="62">
        <v>18</v>
      </c>
      <c r="I337" s="61">
        <v>3</v>
      </c>
      <c r="J337" s="62">
        <f t="shared" si="11"/>
        <v>23</v>
      </c>
      <c r="K337" s="61">
        <v>42</v>
      </c>
      <c r="L337" s="62">
        <f t="shared" si="12"/>
        <v>65</v>
      </c>
    </row>
    <row r="338" spans="1:12" x14ac:dyDescent="0.25">
      <c r="A338" s="51"/>
      <c r="B338" s="55"/>
      <c r="C338" s="41"/>
      <c r="D338" s="55"/>
      <c r="E338" s="41"/>
      <c r="F338" s="59" t="s">
        <v>30</v>
      </c>
      <c r="G338" s="44">
        <f>G337*G330</f>
        <v>228.86</v>
      </c>
      <c r="H338" s="59">
        <f>H337*H330</f>
        <v>1467.72</v>
      </c>
      <c r="I338" s="44">
        <f>I337*I330</f>
        <v>123.93</v>
      </c>
      <c r="J338" s="59">
        <f t="shared" si="11"/>
        <v>1820.51</v>
      </c>
      <c r="K338" s="44">
        <f>K337*K330</f>
        <v>273.83999999999997</v>
      </c>
      <c r="L338" s="59">
        <f t="shared" si="12"/>
        <v>2094.35</v>
      </c>
    </row>
    <row r="339" spans="1:12" x14ac:dyDescent="0.25">
      <c r="A339" s="70"/>
      <c r="B339" s="3"/>
      <c r="C339" s="57"/>
      <c r="D339" s="3"/>
      <c r="E339" s="57"/>
      <c r="F339" s="62" t="s">
        <v>31</v>
      </c>
      <c r="G339" s="61">
        <v>13</v>
      </c>
      <c r="H339" s="62">
        <v>106</v>
      </c>
      <c r="I339" s="61">
        <v>12</v>
      </c>
      <c r="J339" s="62">
        <f t="shared" si="11"/>
        <v>131</v>
      </c>
      <c r="K339" s="61">
        <v>219</v>
      </c>
      <c r="L339" s="62">
        <f t="shared" si="12"/>
        <v>350</v>
      </c>
    </row>
    <row r="340" spans="1:12" x14ac:dyDescent="0.25">
      <c r="A340" s="53"/>
      <c r="B340" s="56"/>
      <c r="C340" s="16"/>
      <c r="D340" s="56"/>
      <c r="E340" s="16"/>
      <c r="F340" s="77" t="s">
        <v>32</v>
      </c>
      <c r="G340" s="78">
        <f>G338+G336+G334</f>
        <v>468</v>
      </c>
      <c r="H340" s="77">
        <f>H338+H336+H334</f>
        <v>3814.79</v>
      </c>
      <c r="I340" s="78">
        <f>I338+I336+I334</f>
        <v>250.35000000000002</v>
      </c>
      <c r="J340" s="77">
        <f t="shared" si="11"/>
        <v>4533.1400000000003</v>
      </c>
      <c r="K340" s="78">
        <f>K338+K336+K334</f>
        <v>406.31999999999994</v>
      </c>
      <c r="L340" s="77">
        <f>L334+L336+L338</f>
        <v>4939.4599999999991</v>
      </c>
    </row>
    <row r="342" spans="1:12" x14ac:dyDescent="0.25">
      <c r="A342" s="64" t="s">
        <v>33</v>
      </c>
      <c r="B342" s="64"/>
      <c r="C342" s="64"/>
    </row>
    <row r="343" spans="1:12" x14ac:dyDescent="0.25">
      <c r="A343" t="s">
        <v>34</v>
      </c>
    </row>
    <row r="344" spans="1:12" x14ac:dyDescent="0.25">
      <c r="A344" t="s">
        <v>35</v>
      </c>
    </row>
    <row r="345" spans="1:12" x14ac:dyDescent="0.25">
      <c r="A345" t="s">
        <v>36</v>
      </c>
    </row>
    <row r="346" spans="1:12" x14ac:dyDescent="0.25">
      <c r="A346" t="s">
        <v>37</v>
      </c>
    </row>
    <row r="347" spans="1:12" x14ac:dyDescent="0.25">
      <c r="A347" t="s">
        <v>38</v>
      </c>
    </row>
    <row r="348" spans="1:12" x14ac:dyDescent="0.25">
      <c r="A348" t="s">
        <v>39</v>
      </c>
    </row>
    <row r="349" spans="1:12" x14ac:dyDescent="0.25">
      <c r="A349" t="s">
        <v>40</v>
      </c>
    </row>
    <row r="350" spans="1:12" x14ac:dyDescent="0.25">
      <c r="A350" t="s">
        <v>49</v>
      </c>
    </row>
    <row r="352" spans="1:12" x14ac:dyDescent="0.25">
      <c r="A352" t="s">
        <v>41</v>
      </c>
      <c r="H352" t="s">
        <v>42</v>
      </c>
    </row>
    <row r="353" spans="1:11" x14ac:dyDescent="0.25">
      <c r="A353" s="16" t="s">
        <v>55</v>
      </c>
      <c r="B353" s="16"/>
      <c r="C353" s="16"/>
      <c r="H353" s="16"/>
      <c r="I353" s="16"/>
      <c r="J353" s="16"/>
    </row>
    <row r="354" spans="1:11" x14ac:dyDescent="0.25">
      <c r="A354" t="s">
        <v>43</v>
      </c>
      <c r="H354" t="s">
        <v>43</v>
      </c>
    </row>
    <row r="356" spans="1:11" x14ac:dyDescent="0.25">
      <c r="A356" s="16"/>
      <c r="B356" s="16"/>
      <c r="H356" s="16"/>
      <c r="I356" s="16"/>
    </row>
    <row r="357" spans="1:11" x14ac:dyDescent="0.25">
      <c r="A357" t="s">
        <v>44</v>
      </c>
      <c r="H357" t="s">
        <v>44</v>
      </c>
    </row>
    <row r="359" spans="1:11" x14ac:dyDescent="0.25">
      <c r="A359" t="s">
        <v>45</v>
      </c>
      <c r="H359" t="s">
        <v>45</v>
      </c>
    </row>
    <row r="361" spans="1:11" x14ac:dyDescent="0.25">
      <c r="K361" t="s">
        <v>0</v>
      </c>
    </row>
    <row r="362" spans="1:11" x14ac:dyDescent="0.25">
      <c r="K362" t="s">
        <v>1</v>
      </c>
    </row>
    <row r="363" spans="1:11" x14ac:dyDescent="0.25">
      <c r="K363" t="s">
        <v>2</v>
      </c>
    </row>
    <row r="365" spans="1:11" x14ac:dyDescent="0.25">
      <c r="B365" t="s">
        <v>3</v>
      </c>
    </row>
    <row r="366" spans="1:11" x14ac:dyDescent="0.25">
      <c r="B366" t="s">
        <v>4</v>
      </c>
    </row>
    <row r="367" spans="1:11" x14ac:dyDescent="0.25">
      <c r="A367" t="s">
        <v>5</v>
      </c>
      <c r="K367" t="s">
        <v>50</v>
      </c>
    </row>
    <row r="369" spans="1:12" x14ac:dyDescent="0.25">
      <c r="A369" t="s">
        <v>6</v>
      </c>
    </row>
    <row r="370" spans="1:12" x14ac:dyDescent="0.25">
      <c r="A370" t="s">
        <v>7</v>
      </c>
    </row>
    <row r="371" spans="1:12" x14ac:dyDescent="0.25">
      <c r="A371" t="s">
        <v>153</v>
      </c>
    </row>
    <row r="374" spans="1:12" x14ac:dyDescent="0.25">
      <c r="A374" s="70" t="s">
        <v>8</v>
      </c>
      <c r="B374" s="3" t="s">
        <v>9</v>
      </c>
      <c r="C374" s="57" t="s">
        <v>10</v>
      </c>
      <c r="D374" s="3" t="s">
        <v>11</v>
      </c>
      <c r="E374" s="57" t="s">
        <v>12</v>
      </c>
      <c r="F374" s="3" t="s">
        <v>13</v>
      </c>
      <c r="G374" s="57" t="s">
        <v>14</v>
      </c>
      <c r="H374" s="57"/>
      <c r="I374" s="58"/>
      <c r="J374" s="70"/>
      <c r="K374" s="57" t="s">
        <v>15</v>
      </c>
      <c r="L374" s="58" t="s">
        <v>16</v>
      </c>
    </row>
    <row r="375" spans="1:12" x14ac:dyDescent="0.25">
      <c r="A375" s="51"/>
      <c r="B375" s="55"/>
      <c r="C375" s="41"/>
      <c r="D375" s="55"/>
      <c r="E375" s="41"/>
      <c r="F375" s="55"/>
      <c r="G375" s="41" t="s">
        <v>17</v>
      </c>
      <c r="H375" s="54" t="s">
        <v>18</v>
      </c>
      <c r="I375" s="41" t="s">
        <v>19</v>
      </c>
      <c r="J375" s="54" t="s">
        <v>20</v>
      </c>
      <c r="K375" s="41"/>
      <c r="L375" s="54" t="s">
        <v>21</v>
      </c>
    </row>
    <row r="376" spans="1:12" x14ac:dyDescent="0.25">
      <c r="A376" s="70"/>
      <c r="B376" s="3"/>
      <c r="C376" s="57" t="s">
        <v>51</v>
      </c>
      <c r="D376" s="3"/>
      <c r="E376" s="57"/>
      <c r="F376" s="3" t="s">
        <v>22</v>
      </c>
      <c r="G376" s="57">
        <v>855.9</v>
      </c>
      <c r="H376" s="3">
        <v>611.54999999999995</v>
      </c>
      <c r="I376" s="57">
        <v>307.68</v>
      </c>
      <c r="J376" s="3"/>
      <c r="K376" s="57">
        <v>26.64</v>
      </c>
      <c r="L376" s="3"/>
    </row>
    <row r="377" spans="1:12" x14ac:dyDescent="0.25">
      <c r="A377" s="51"/>
      <c r="B377" s="55"/>
      <c r="C377" s="41"/>
      <c r="D377" s="55"/>
      <c r="E377" s="41"/>
      <c r="F377" s="55" t="s">
        <v>23</v>
      </c>
      <c r="G377" s="41">
        <v>114.43</v>
      </c>
      <c r="H377" s="55">
        <v>81.540000000000006</v>
      </c>
      <c r="I377" s="41">
        <v>41.31</v>
      </c>
      <c r="J377" s="55"/>
      <c r="K377" s="41">
        <v>6.52</v>
      </c>
      <c r="L377" s="55"/>
    </row>
    <row r="378" spans="1:12" x14ac:dyDescent="0.25">
      <c r="A378" s="70"/>
      <c r="B378" s="3"/>
      <c r="C378" s="57"/>
      <c r="D378" s="3"/>
      <c r="E378" s="57"/>
      <c r="F378" s="3" t="s">
        <v>24</v>
      </c>
      <c r="G378" s="57">
        <v>67.95</v>
      </c>
      <c r="H378" s="3">
        <v>49.47</v>
      </c>
      <c r="I378" s="57">
        <v>25.28</v>
      </c>
      <c r="J378" s="3"/>
      <c r="K378" s="57">
        <v>1.36</v>
      </c>
      <c r="L378" s="3"/>
    </row>
    <row r="379" spans="1:12" x14ac:dyDescent="0.25">
      <c r="A379" s="51"/>
      <c r="B379" s="55"/>
      <c r="C379" s="41"/>
      <c r="D379" s="55"/>
      <c r="E379" s="41"/>
      <c r="F379" s="55" t="s">
        <v>25</v>
      </c>
      <c r="G379" s="41">
        <v>21.74</v>
      </c>
      <c r="H379" s="55">
        <v>16.579999999999998</v>
      </c>
      <c r="I379" s="41">
        <v>8.43</v>
      </c>
      <c r="J379" s="55"/>
      <c r="K379" s="41">
        <v>0.54</v>
      </c>
      <c r="L379" s="55"/>
    </row>
    <row r="380" spans="1:12" x14ac:dyDescent="0.25">
      <c r="A380" s="70" t="s">
        <v>47</v>
      </c>
      <c r="B380" s="3" t="s">
        <v>27</v>
      </c>
      <c r="C380" s="57">
        <v>106</v>
      </c>
      <c r="D380" s="3">
        <v>2</v>
      </c>
      <c r="E380" s="57">
        <v>2.4</v>
      </c>
      <c r="F380" s="62" t="s">
        <v>28</v>
      </c>
      <c r="G380" s="61">
        <v>39</v>
      </c>
      <c r="H380" s="62">
        <v>166</v>
      </c>
      <c r="I380" s="61">
        <v>13</v>
      </c>
      <c r="J380" s="62">
        <f t="shared" ref="J380:J385" si="13">SUM(G380:I380)</f>
        <v>218</v>
      </c>
      <c r="K380" s="61">
        <v>203</v>
      </c>
      <c r="L380" s="62">
        <f>SUM(J380:K380)</f>
        <v>421</v>
      </c>
    </row>
    <row r="381" spans="1:12" x14ac:dyDescent="0.25">
      <c r="A381" s="51"/>
      <c r="B381" s="55" t="s">
        <v>29</v>
      </c>
      <c r="C381" s="41"/>
      <c r="D381" s="55"/>
      <c r="E381" s="41"/>
      <c r="F381" s="59" t="s">
        <v>30</v>
      </c>
      <c r="G381" s="44">
        <f>G380*G379</f>
        <v>847.8599999999999</v>
      </c>
      <c r="H381" s="59">
        <f>H380*H379</f>
        <v>2752.2799999999997</v>
      </c>
      <c r="I381" s="44">
        <f>I380*I379</f>
        <v>109.59</v>
      </c>
      <c r="J381" s="59">
        <f t="shared" si="13"/>
        <v>3709.7299999999996</v>
      </c>
      <c r="K381" s="44">
        <f>K380*K379</f>
        <v>109.62</v>
      </c>
      <c r="L381" s="59">
        <f>SUM(J381:K381)</f>
        <v>3819.3499999999995</v>
      </c>
    </row>
    <row r="382" spans="1:12" x14ac:dyDescent="0.25">
      <c r="A382" s="70"/>
      <c r="B382" s="3"/>
      <c r="C382" s="57"/>
      <c r="D382" s="3"/>
      <c r="E382" s="57"/>
      <c r="F382" s="62" t="s">
        <v>46</v>
      </c>
      <c r="G382" s="61">
        <v>9</v>
      </c>
      <c r="H382" s="62">
        <v>27</v>
      </c>
      <c r="I382" s="61">
        <v>0</v>
      </c>
      <c r="J382" s="62">
        <f t="shared" si="13"/>
        <v>36</v>
      </c>
      <c r="K382" s="61">
        <v>32</v>
      </c>
      <c r="L382" s="62">
        <f>SUM(J382:K382)</f>
        <v>68</v>
      </c>
    </row>
    <row r="383" spans="1:12" x14ac:dyDescent="0.25">
      <c r="A383" s="51"/>
      <c r="B383" s="55"/>
      <c r="C383" s="41"/>
      <c r="D383" s="55"/>
      <c r="E383" s="41"/>
      <c r="F383" s="59" t="s">
        <v>30</v>
      </c>
      <c r="G383" s="44">
        <f>G382*G378</f>
        <v>611.55000000000007</v>
      </c>
      <c r="H383" s="59">
        <f>H382*H378</f>
        <v>1335.69</v>
      </c>
      <c r="I383" s="44">
        <v>0</v>
      </c>
      <c r="J383" s="59">
        <f t="shared" si="13"/>
        <v>1947.2400000000002</v>
      </c>
      <c r="K383" s="44">
        <f>K382*K378</f>
        <v>43.52</v>
      </c>
      <c r="L383" s="59">
        <f>SUM(J383:K383)</f>
        <v>1990.7600000000002</v>
      </c>
    </row>
    <row r="384" spans="1:12" x14ac:dyDescent="0.25">
      <c r="A384" s="70"/>
      <c r="B384" s="3"/>
      <c r="C384" s="57"/>
      <c r="D384" s="3"/>
      <c r="E384" s="57"/>
      <c r="F384" s="62" t="s">
        <v>31</v>
      </c>
      <c r="G384" s="61">
        <v>48</v>
      </c>
      <c r="H384" s="62">
        <v>193</v>
      </c>
      <c r="I384" s="61">
        <v>13</v>
      </c>
      <c r="J384" s="62">
        <f t="shared" si="13"/>
        <v>254</v>
      </c>
      <c r="K384" s="61">
        <v>235</v>
      </c>
      <c r="L384" s="62">
        <f>SUM(J384:K384)</f>
        <v>489</v>
      </c>
    </row>
    <row r="385" spans="1:12" x14ac:dyDescent="0.25">
      <c r="A385" s="53"/>
      <c r="B385" s="56"/>
      <c r="C385" s="16"/>
      <c r="D385" s="56"/>
      <c r="E385" s="16"/>
      <c r="F385" s="77" t="s">
        <v>32</v>
      </c>
      <c r="G385" s="78">
        <f>G383+G381</f>
        <v>1459.4099999999999</v>
      </c>
      <c r="H385" s="77">
        <f>H383+H381</f>
        <v>4087.97</v>
      </c>
      <c r="I385" s="78">
        <f>I383+I381</f>
        <v>109.59</v>
      </c>
      <c r="J385" s="77">
        <f t="shared" si="13"/>
        <v>5656.9699999999993</v>
      </c>
      <c r="K385" s="78">
        <f>K383+K381</f>
        <v>153.14000000000001</v>
      </c>
      <c r="L385" s="77">
        <f>L381+L383</f>
        <v>5810.11</v>
      </c>
    </row>
    <row r="387" spans="1:12" x14ac:dyDescent="0.25">
      <c r="A387" s="64" t="s">
        <v>33</v>
      </c>
      <c r="B387" s="64"/>
    </row>
    <row r="388" spans="1:12" x14ac:dyDescent="0.25">
      <c r="A388" t="s">
        <v>34</v>
      </c>
    </row>
    <row r="389" spans="1:12" x14ac:dyDescent="0.25">
      <c r="A389" t="s">
        <v>35</v>
      </c>
    </row>
    <row r="390" spans="1:12" x14ac:dyDescent="0.25">
      <c r="A390" t="s">
        <v>36</v>
      </c>
    </row>
    <row r="391" spans="1:12" x14ac:dyDescent="0.25">
      <c r="A391" t="s">
        <v>37</v>
      </c>
    </row>
    <row r="392" spans="1:12" x14ac:dyDescent="0.25">
      <c r="A392" t="s">
        <v>38</v>
      </c>
    </row>
    <row r="393" spans="1:12" x14ac:dyDescent="0.25">
      <c r="A393" t="s">
        <v>39</v>
      </c>
    </row>
    <row r="394" spans="1:12" x14ac:dyDescent="0.25">
      <c r="A394" t="s">
        <v>40</v>
      </c>
    </row>
    <row r="395" spans="1:12" x14ac:dyDescent="0.25">
      <c r="A395" t="s">
        <v>49</v>
      </c>
    </row>
    <row r="397" spans="1:12" x14ac:dyDescent="0.25">
      <c r="A397" t="s">
        <v>41</v>
      </c>
      <c r="H397" t="s">
        <v>42</v>
      </c>
    </row>
    <row r="398" spans="1:12" x14ac:dyDescent="0.25">
      <c r="A398" s="16" t="s">
        <v>55</v>
      </c>
      <c r="B398" s="16"/>
      <c r="C398" s="16"/>
      <c r="H398" s="16"/>
      <c r="I398" s="16"/>
      <c r="J398" s="16"/>
    </row>
    <row r="399" spans="1:12" x14ac:dyDescent="0.25">
      <c r="A399" t="s">
        <v>43</v>
      </c>
      <c r="H399" t="s">
        <v>43</v>
      </c>
    </row>
    <row r="401" spans="1:11" x14ac:dyDescent="0.25">
      <c r="A401" s="16"/>
      <c r="B401" s="16"/>
      <c r="H401" s="16"/>
      <c r="I401" s="16"/>
    </row>
    <row r="402" spans="1:11" x14ac:dyDescent="0.25">
      <c r="A402" t="s">
        <v>44</v>
      </c>
      <c r="H402" t="s">
        <v>44</v>
      </c>
    </row>
    <row r="404" spans="1:11" x14ac:dyDescent="0.25">
      <c r="A404" t="s">
        <v>45</v>
      </c>
      <c r="H404" t="s">
        <v>45</v>
      </c>
    </row>
    <row r="406" spans="1:11" x14ac:dyDescent="0.25">
      <c r="K406" t="s">
        <v>0</v>
      </c>
    </row>
    <row r="407" spans="1:11" x14ac:dyDescent="0.25">
      <c r="K407" t="s">
        <v>1</v>
      </c>
    </row>
    <row r="408" spans="1:11" x14ac:dyDescent="0.25">
      <c r="K408" t="s">
        <v>2</v>
      </c>
    </row>
    <row r="410" spans="1:11" x14ac:dyDescent="0.25">
      <c r="B410" t="s">
        <v>3</v>
      </c>
    </row>
    <row r="411" spans="1:11" x14ac:dyDescent="0.25">
      <c r="B411" t="s">
        <v>4</v>
      </c>
    </row>
    <row r="412" spans="1:11" x14ac:dyDescent="0.25">
      <c r="A412" t="s">
        <v>5</v>
      </c>
      <c r="K412" t="s">
        <v>50</v>
      </c>
    </row>
    <row r="414" spans="1:11" x14ac:dyDescent="0.25">
      <c r="A414" t="s">
        <v>6</v>
      </c>
    </row>
    <row r="415" spans="1:11" x14ac:dyDescent="0.25">
      <c r="A415" t="s">
        <v>7</v>
      </c>
    </row>
    <row r="416" spans="1:11" x14ac:dyDescent="0.25">
      <c r="A416" t="s">
        <v>153</v>
      </c>
    </row>
    <row r="419" spans="1:12" x14ac:dyDescent="0.25">
      <c r="A419" s="70" t="s">
        <v>8</v>
      </c>
      <c r="B419" s="57" t="s">
        <v>9</v>
      </c>
      <c r="C419" s="57" t="s">
        <v>10</v>
      </c>
      <c r="D419" s="57" t="s">
        <v>11</v>
      </c>
      <c r="E419" s="57" t="s">
        <v>12</v>
      </c>
      <c r="F419" s="58" t="s">
        <v>13</v>
      </c>
      <c r="G419" s="70" t="s">
        <v>14</v>
      </c>
      <c r="H419" s="57"/>
      <c r="I419" s="57"/>
      <c r="J419" s="3"/>
      <c r="K419" s="49" t="s">
        <v>15</v>
      </c>
      <c r="L419" s="54" t="s">
        <v>16</v>
      </c>
    </row>
    <row r="420" spans="1:12" x14ac:dyDescent="0.25">
      <c r="A420" s="51"/>
      <c r="B420" s="54"/>
      <c r="C420" s="41"/>
      <c r="D420" s="54"/>
      <c r="E420" s="41"/>
      <c r="F420" s="54"/>
      <c r="G420" s="41" t="s">
        <v>17</v>
      </c>
      <c r="H420" s="54" t="s">
        <v>18</v>
      </c>
      <c r="I420" s="41" t="s">
        <v>19</v>
      </c>
      <c r="J420" s="54" t="s">
        <v>20</v>
      </c>
      <c r="K420" s="54"/>
      <c r="L420" s="54" t="s">
        <v>21</v>
      </c>
    </row>
    <row r="421" spans="1:12" x14ac:dyDescent="0.25">
      <c r="A421" s="70"/>
      <c r="B421" s="3"/>
      <c r="C421" s="57" t="s">
        <v>51</v>
      </c>
      <c r="D421" s="3"/>
      <c r="E421" s="57"/>
      <c r="F421" s="3" t="s">
        <v>22</v>
      </c>
      <c r="G421" s="57">
        <v>855.9</v>
      </c>
      <c r="H421" s="3">
        <v>611.54999999999995</v>
      </c>
      <c r="I421" s="57">
        <v>307.68</v>
      </c>
      <c r="J421" s="3"/>
      <c r="K421" s="57">
        <v>26.64</v>
      </c>
      <c r="L421" s="3"/>
    </row>
    <row r="422" spans="1:12" x14ac:dyDescent="0.25">
      <c r="A422" s="51"/>
      <c r="B422" s="55"/>
      <c r="C422" s="41"/>
      <c r="D422" s="55"/>
      <c r="E422" s="41"/>
      <c r="F422" s="55" t="s">
        <v>23</v>
      </c>
      <c r="G422" s="41">
        <v>114.43</v>
      </c>
      <c r="H422" s="55">
        <v>81.540000000000006</v>
      </c>
      <c r="I422" s="41">
        <v>41.31</v>
      </c>
      <c r="J422" s="55"/>
      <c r="K422" s="41">
        <v>6.52</v>
      </c>
      <c r="L422" s="55"/>
    </row>
    <row r="423" spans="1:12" x14ac:dyDescent="0.25">
      <c r="A423" s="71"/>
      <c r="B423" s="72"/>
      <c r="C423" s="73"/>
      <c r="D423" s="72"/>
      <c r="E423" s="73"/>
      <c r="F423" s="72" t="s">
        <v>24</v>
      </c>
      <c r="G423" s="73">
        <v>67.95</v>
      </c>
      <c r="H423" s="72">
        <v>49.47</v>
      </c>
      <c r="I423" s="73">
        <v>25.28</v>
      </c>
      <c r="J423" s="72"/>
      <c r="K423" s="73">
        <v>1.36</v>
      </c>
      <c r="L423" s="72"/>
    </row>
    <row r="424" spans="1:12" x14ac:dyDescent="0.25">
      <c r="A424" s="51"/>
      <c r="B424" s="55"/>
      <c r="C424" s="41"/>
      <c r="D424" s="55"/>
      <c r="E424" s="41"/>
      <c r="F424" s="55" t="s">
        <v>25</v>
      </c>
      <c r="G424" s="41">
        <v>21.74</v>
      </c>
      <c r="H424" s="55">
        <v>16.579999999999998</v>
      </c>
      <c r="I424" s="41">
        <v>8.43</v>
      </c>
      <c r="J424" s="55"/>
      <c r="K424" s="41">
        <v>0.54</v>
      </c>
      <c r="L424" s="55"/>
    </row>
    <row r="425" spans="1:12" x14ac:dyDescent="0.25">
      <c r="A425" s="70" t="s">
        <v>47</v>
      </c>
      <c r="B425" s="3" t="s">
        <v>27</v>
      </c>
      <c r="C425" s="57">
        <v>112</v>
      </c>
      <c r="D425" s="3">
        <v>2</v>
      </c>
      <c r="E425" s="57">
        <v>2.2999999999999998</v>
      </c>
      <c r="F425" s="62" t="s">
        <v>28</v>
      </c>
      <c r="G425" s="61">
        <v>3</v>
      </c>
      <c r="H425" s="62">
        <v>140</v>
      </c>
      <c r="I425" s="61">
        <v>18</v>
      </c>
      <c r="J425" s="62">
        <f t="shared" ref="J425:J434" si="14">SUM(G425:I425)</f>
        <v>161</v>
      </c>
      <c r="K425" s="61">
        <v>160</v>
      </c>
      <c r="L425" s="62">
        <f t="shared" ref="L425:L434" si="15">SUM(J425:K425)</f>
        <v>321</v>
      </c>
    </row>
    <row r="426" spans="1:12" x14ac:dyDescent="0.25">
      <c r="A426" s="51"/>
      <c r="B426" s="55" t="s">
        <v>29</v>
      </c>
      <c r="C426" s="41"/>
      <c r="D426" s="55"/>
      <c r="E426" s="41"/>
      <c r="F426" s="59" t="s">
        <v>30</v>
      </c>
      <c r="G426" s="44">
        <f>G425*G424</f>
        <v>65.22</v>
      </c>
      <c r="H426" s="59">
        <f>H425*H424</f>
        <v>2321.1999999999998</v>
      </c>
      <c r="I426" s="44">
        <f>I425*I424</f>
        <v>151.74</v>
      </c>
      <c r="J426" s="59">
        <f t="shared" si="14"/>
        <v>2538.16</v>
      </c>
      <c r="K426" s="44">
        <f>K425*K424</f>
        <v>86.4</v>
      </c>
      <c r="L426" s="59">
        <f t="shared" si="15"/>
        <v>2624.56</v>
      </c>
    </row>
    <row r="427" spans="1:12" x14ac:dyDescent="0.25">
      <c r="A427" s="70"/>
      <c r="B427" s="3"/>
      <c r="C427" s="57"/>
      <c r="D427" s="3"/>
      <c r="E427" s="57"/>
      <c r="F427" s="62" t="s">
        <v>52</v>
      </c>
      <c r="G427" s="61">
        <v>0</v>
      </c>
      <c r="H427" s="62">
        <v>0</v>
      </c>
      <c r="I427" s="61">
        <v>0</v>
      </c>
      <c r="J427" s="62">
        <f t="shared" si="14"/>
        <v>0</v>
      </c>
      <c r="K427" s="61">
        <v>2</v>
      </c>
      <c r="L427" s="62">
        <f t="shared" si="15"/>
        <v>2</v>
      </c>
    </row>
    <row r="428" spans="1:12" x14ac:dyDescent="0.25">
      <c r="A428" s="51"/>
      <c r="B428" s="55"/>
      <c r="C428" s="41"/>
      <c r="D428" s="55"/>
      <c r="E428" s="41"/>
      <c r="F428" s="59" t="s">
        <v>30</v>
      </c>
      <c r="G428" s="44">
        <v>0</v>
      </c>
      <c r="H428" s="59">
        <v>0</v>
      </c>
      <c r="I428" s="44">
        <v>0</v>
      </c>
      <c r="J428" s="59">
        <f t="shared" si="14"/>
        <v>0</v>
      </c>
      <c r="K428" s="44">
        <f>K427*K421</f>
        <v>53.28</v>
      </c>
      <c r="L428" s="59">
        <f t="shared" si="15"/>
        <v>53.28</v>
      </c>
    </row>
    <row r="429" spans="1:12" x14ac:dyDescent="0.25">
      <c r="A429" s="70"/>
      <c r="B429" s="3"/>
      <c r="C429" s="57"/>
      <c r="D429" s="3"/>
      <c r="E429" s="57"/>
      <c r="F429" s="62" t="s">
        <v>46</v>
      </c>
      <c r="G429" s="61">
        <v>0</v>
      </c>
      <c r="H429" s="62">
        <v>14</v>
      </c>
      <c r="I429" s="61">
        <v>2</v>
      </c>
      <c r="J429" s="62">
        <f t="shared" si="14"/>
        <v>16</v>
      </c>
      <c r="K429" s="61">
        <v>45</v>
      </c>
      <c r="L429" s="62">
        <f t="shared" si="15"/>
        <v>61</v>
      </c>
    </row>
    <row r="430" spans="1:12" x14ac:dyDescent="0.25">
      <c r="A430" s="51"/>
      <c r="B430" s="55"/>
      <c r="C430" s="41"/>
      <c r="D430" s="55"/>
      <c r="E430" s="41"/>
      <c r="F430" s="59" t="s">
        <v>30</v>
      </c>
      <c r="G430" s="44">
        <v>0</v>
      </c>
      <c r="H430" s="59">
        <f>H429*H423</f>
        <v>692.57999999999993</v>
      </c>
      <c r="I430" s="44">
        <f>I429*I423</f>
        <v>50.56</v>
      </c>
      <c r="J430" s="59">
        <f t="shared" si="14"/>
        <v>743.13999999999987</v>
      </c>
      <c r="K430" s="44">
        <f>K429*K423</f>
        <v>61.2</v>
      </c>
      <c r="L430" s="59">
        <f t="shared" si="15"/>
        <v>804.33999999999992</v>
      </c>
    </row>
    <row r="431" spans="1:12" x14ac:dyDescent="0.25">
      <c r="A431" s="70"/>
      <c r="B431" s="3"/>
      <c r="C431" s="57"/>
      <c r="D431" s="3"/>
      <c r="E431" s="57"/>
      <c r="F431" s="62" t="s">
        <v>23</v>
      </c>
      <c r="G431" s="61">
        <v>8</v>
      </c>
      <c r="H431" s="62">
        <v>36</v>
      </c>
      <c r="I431" s="61">
        <v>4</v>
      </c>
      <c r="J431" s="62">
        <f t="shared" si="14"/>
        <v>48</v>
      </c>
      <c r="K431" s="61">
        <v>57</v>
      </c>
      <c r="L431" s="62">
        <f t="shared" si="15"/>
        <v>105</v>
      </c>
    </row>
    <row r="432" spans="1:12" x14ac:dyDescent="0.25">
      <c r="A432" s="51"/>
      <c r="B432" s="55"/>
      <c r="C432" s="41"/>
      <c r="D432" s="55"/>
      <c r="E432" s="41"/>
      <c r="F432" s="59" t="s">
        <v>30</v>
      </c>
      <c r="G432" s="44">
        <f>G431*G422</f>
        <v>915.44</v>
      </c>
      <c r="H432" s="59">
        <f>H431*H422</f>
        <v>2935.44</v>
      </c>
      <c r="I432" s="44">
        <f>I431*I422</f>
        <v>165.24</v>
      </c>
      <c r="J432" s="59">
        <f t="shared" si="14"/>
        <v>4016.12</v>
      </c>
      <c r="K432" s="44">
        <f>K431*K422</f>
        <v>371.64</v>
      </c>
      <c r="L432" s="59">
        <f t="shared" si="15"/>
        <v>4387.76</v>
      </c>
    </row>
    <row r="433" spans="1:12" x14ac:dyDescent="0.25">
      <c r="A433" s="70"/>
      <c r="B433" s="3"/>
      <c r="C433" s="57"/>
      <c r="D433" s="3"/>
      <c r="E433" s="57"/>
      <c r="F433" s="62" t="s">
        <v>31</v>
      </c>
      <c r="G433" s="61">
        <v>11</v>
      </c>
      <c r="H433" s="62">
        <v>190</v>
      </c>
      <c r="I433" s="61">
        <v>20</v>
      </c>
      <c r="J433" s="62">
        <f t="shared" si="14"/>
        <v>221</v>
      </c>
      <c r="K433" s="61">
        <v>207</v>
      </c>
      <c r="L433" s="62">
        <f>L425+L427+L429+L431</f>
        <v>489</v>
      </c>
    </row>
    <row r="434" spans="1:12" x14ac:dyDescent="0.25">
      <c r="A434" s="53"/>
      <c r="B434" s="56"/>
      <c r="C434" s="16"/>
      <c r="D434" s="56"/>
      <c r="E434" s="16"/>
      <c r="F434" s="77" t="s">
        <v>32</v>
      </c>
      <c r="G434" s="78">
        <f>G432+G430+G428+G426</f>
        <v>980.66000000000008</v>
      </c>
      <c r="H434" s="77">
        <f>H432+H430+H428+H426</f>
        <v>5949.2199999999993</v>
      </c>
      <c r="I434" s="78">
        <f>I432+I430+I428+I426</f>
        <v>367.54</v>
      </c>
      <c r="J434" s="77">
        <f t="shared" si="14"/>
        <v>7297.4199999999992</v>
      </c>
      <c r="K434" s="78">
        <f>K432+K430+K428+K426</f>
        <v>572.52</v>
      </c>
      <c r="L434" s="77">
        <f t="shared" si="15"/>
        <v>7869.9399999999987</v>
      </c>
    </row>
    <row r="436" spans="1:12" x14ac:dyDescent="0.25">
      <c r="A436" s="64" t="s">
        <v>33</v>
      </c>
      <c r="B436" s="64"/>
      <c r="C436" s="64"/>
    </row>
    <row r="437" spans="1:12" x14ac:dyDescent="0.25">
      <c r="A437" t="s">
        <v>34</v>
      </c>
    </row>
    <row r="438" spans="1:12" x14ac:dyDescent="0.25">
      <c r="A438" t="s">
        <v>35</v>
      </c>
    </row>
    <row r="439" spans="1:12" x14ac:dyDescent="0.25">
      <c r="A439" t="s">
        <v>36</v>
      </c>
    </row>
    <row r="440" spans="1:12" x14ac:dyDescent="0.25">
      <c r="A440" t="s">
        <v>37</v>
      </c>
    </row>
    <row r="441" spans="1:12" x14ac:dyDescent="0.25">
      <c r="A441" t="s">
        <v>38</v>
      </c>
    </row>
    <row r="442" spans="1:12" x14ac:dyDescent="0.25">
      <c r="A442" t="s">
        <v>39</v>
      </c>
    </row>
    <row r="443" spans="1:12" x14ac:dyDescent="0.25">
      <c r="A443" t="s">
        <v>40</v>
      </c>
    </row>
    <row r="444" spans="1:12" x14ac:dyDescent="0.25">
      <c r="A444" t="s">
        <v>49</v>
      </c>
    </row>
    <row r="446" spans="1:12" x14ac:dyDescent="0.25">
      <c r="A446" t="s">
        <v>41</v>
      </c>
      <c r="H446" t="s">
        <v>42</v>
      </c>
    </row>
    <row r="447" spans="1:12" x14ac:dyDescent="0.25">
      <c r="A447" s="16" t="s">
        <v>55</v>
      </c>
      <c r="B447" s="16"/>
      <c r="C447" s="16"/>
      <c r="H447" s="16"/>
      <c r="I447" s="16"/>
      <c r="J447" s="16"/>
    </row>
    <row r="448" spans="1:12" x14ac:dyDescent="0.25">
      <c r="A448" t="s">
        <v>43</v>
      </c>
      <c r="H448" t="s">
        <v>43</v>
      </c>
    </row>
    <row r="450" spans="1:11" x14ac:dyDescent="0.25">
      <c r="A450" s="16"/>
      <c r="B450" s="16"/>
      <c r="H450" s="16"/>
      <c r="I450" s="16"/>
    </row>
    <row r="451" spans="1:11" x14ac:dyDescent="0.25">
      <c r="A451" t="s">
        <v>44</v>
      </c>
      <c r="H451" t="s">
        <v>44</v>
      </c>
    </row>
    <row r="453" spans="1:11" x14ac:dyDescent="0.25">
      <c r="A453" t="s">
        <v>45</v>
      </c>
      <c r="H453" t="s">
        <v>45</v>
      </c>
    </row>
    <row r="455" spans="1:11" x14ac:dyDescent="0.25">
      <c r="K455" t="s">
        <v>0</v>
      </c>
    </row>
    <row r="456" spans="1:11" x14ac:dyDescent="0.25">
      <c r="K456" t="s">
        <v>1</v>
      </c>
    </row>
    <row r="457" spans="1:11" x14ac:dyDescent="0.25">
      <c r="K457" t="s">
        <v>2</v>
      </c>
    </row>
    <row r="459" spans="1:11" x14ac:dyDescent="0.25">
      <c r="B459" t="s">
        <v>3</v>
      </c>
    </row>
    <row r="460" spans="1:11" x14ac:dyDescent="0.25">
      <c r="B460" t="s">
        <v>4</v>
      </c>
    </row>
    <row r="461" spans="1:11" x14ac:dyDescent="0.25">
      <c r="A461" t="s">
        <v>5</v>
      </c>
      <c r="K461" t="s">
        <v>50</v>
      </c>
    </row>
    <row r="463" spans="1:11" x14ac:dyDescent="0.25">
      <c r="A463" t="s">
        <v>6</v>
      </c>
    </row>
    <row r="464" spans="1:11" x14ac:dyDescent="0.25">
      <c r="A464" t="s">
        <v>7</v>
      </c>
    </row>
    <row r="465" spans="1:12" x14ac:dyDescent="0.25">
      <c r="A465" t="s">
        <v>153</v>
      </c>
    </row>
    <row r="468" spans="1:12" x14ac:dyDescent="0.25">
      <c r="A468" s="70" t="s">
        <v>8</v>
      </c>
      <c r="B468" s="3" t="s">
        <v>9</v>
      </c>
      <c r="C468" s="57" t="s">
        <v>10</v>
      </c>
      <c r="D468" s="3" t="s">
        <v>11</v>
      </c>
      <c r="E468" s="57" t="s">
        <v>12</v>
      </c>
      <c r="F468" s="3" t="s">
        <v>13</v>
      </c>
      <c r="G468" s="57" t="s">
        <v>14</v>
      </c>
      <c r="H468" s="57"/>
      <c r="I468" s="57"/>
      <c r="J468" s="3"/>
      <c r="K468" s="57" t="s">
        <v>15</v>
      </c>
      <c r="L468" s="3" t="s">
        <v>16</v>
      </c>
    </row>
    <row r="469" spans="1:12" x14ac:dyDescent="0.25">
      <c r="A469" s="51"/>
      <c r="B469" s="55"/>
      <c r="C469" s="41"/>
      <c r="D469" s="55"/>
      <c r="E469" s="41"/>
      <c r="F469" s="55"/>
      <c r="G469" s="41" t="s">
        <v>17</v>
      </c>
      <c r="H469" s="54" t="s">
        <v>18</v>
      </c>
      <c r="I469" s="41" t="s">
        <v>19</v>
      </c>
      <c r="J469" s="55" t="s">
        <v>20</v>
      </c>
      <c r="K469" s="41"/>
      <c r="L469" s="55" t="s">
        <v>21</v>
      </c>
    </row>
    <row r="470" spans="1:12" x14ac:dyDescent="0.25">
      <c r="A470" s="70"/>
      <c r="B470" s="3"/>
      <c r="C470" s="57" t="s">
        <v>51</v>
      </c>
      <c r="D470" s="3"/>
      <c r="E470" s="57"/>
      <c r="F470" s="3" t="s">
        <v>22</v>
      </c>
      <c r="G470" s="57">
        <v>855.9</v>
      </c>
      <c r="H470" s="3">
        <v>611.54999999999995</v>
      </c>
      <c r="I470" s="57">
        <v>307.68</v>
      </c>
      <c r="J470" s="3"/>
      <c r="K470" s="57">
        <v>26.64</v>
      </c>
      <c r="L470" s="3"/>
    </row>
    <row r="471" spans="1:12" x14ac:dyDescent="0.25">
      <c r="A471" s="51"/>
      <c r="B471" s="55"/>
      <c r="C471" s="41"/>
      <c r="D471" s="55"/>
      <c r="E471" s="41"/>
      <c r="F471" s="55" t="s">
        <v>23</v>
      </c>
      <c r="G471" s="41">
        <v>114.43</v>
      </c>
      <c r="H471" s="55">
        <v>81.540000000000006</v>
      </c>
      <c r="I471" s="41">
        <v>41.31</v>
      </c>
      <c r="J471" s="55"/>
      <c r="K471" s="41">
        <v>6.52</v>
      </c>
      <c r="L471" s="55"/>
    </row>
    <row r="472" spans="1:12" x14ac:dyDescent="0.25">
      <c r="A472" s="70"/>
      <c r="B472" s="3"/>
      <c r="C472" s="57"/>
      <c r="D472" s="3"/>
      <c r="E472" s="57"/>
      <c r="F472" s="3" t="s">
        <v>24</v>
      </c>
      <c r="G472" s="57">
        <v>67.95</v>
      </c>
      <c r="H472" s="3">
        <v>49.47</v>
      </c>
      <c r="I472" s="57">
        <v>25.28</v>
      </c>
      <c r="J472" s="3"/>
      <c r="K472" s="57">
        <v>1.36</v>
      </c>
      <c r="L472" s="3"/>
    </row>
    <row r="473" spans="1:12" x14ac:dyDescent="0.25">
      <c r="A473" s="51"/>
      <c r="B473" s="55"/>
      <c r="C473" s="41"/>
      <c r="D473" s="55"/>
      <c r="E473" s="41"/>
      <c r="F473" s="55" t="s">
        <v>25</v>
      </c>
      <c r="G473" s="41">
        <v>21.74</v>
      </c>
      <c r="H473" s="55">
        <v>16.579999999999998</v>
      </c>
      <c r="I473" s="41">
        <v>8.43</v>
      </c>
      <c r="J473" s="55"/>
      <c r="K473" s="41">
        <v>0.54</v>
      </c>
      <c r="L473" s="55"/>
    </row>
    <row r="474" spans="1:12" x14ac:dyDescent="0.25">
      <c r="A474" s="70" t="s">
        <v>47</v>
      </c>
      <c r="B474" s="3" t="s">
        <v>27</v>
      </c>
      <c r="C474" s="57">
        <v>115</v>
      </c>
      <c r="D474" s="3">
        <v>10</v>
      </c>
      <c r="E474" s="57">
        <v>2.2999999999999998</v>
      </c>
      <c r="F474" s="62" t="s">
        <v>28</v>
      </c>
      <c r="G474" s="61">
        <v>20</v>
      </c>
      <c r="H474" s="62">
        <v>110</v>
      </c>
      <c r="I474" s="61">
        <v>6</v>
      </c>
      <c r="J474" s="62">
        <f>SUM(G474:I474)</f>
        <v>136</v>
      </c>
      <c r="K474" s="61">
        <v>220</v>
      </c>
      <c r="L474" s="62">
        <f>SUM(J474:K474)</f>
        <v>356</v>
      </c>
    </row>
    <row r="475" spans="1:12" x14ac:dyDescent="0.25">
      <c r="A475" s="51"/>
      <c r="B475" s="55" t="s">
        <v>29</v>
      </c>
      <c r="C475" s="41"/>
      <c r="D475" s="55"/>
      <c r="E475" s="41"/>
      <c r="F475" s="59" t="s">
        <v>30</v>
      </c>
      <c r="G475" s="44">
        <f>G474*G473</f>
        <v>434.79999999999995</v>
      </c>
      <c r="H475" s="59">
        <f>H474*H473</f>
        <v>1823.7999999999997</v>
      </c>
      <c r="I475" s="44">
        <f>I474*I473</f>
        <v>50.58</v>
      </c>
      <c r="J475" s="59">
        <f>SUM(G475:I475)</f>
        <v>2309.1799999999994</v>
      </c>
      <c r="K475" s="44">
        <f>K474*K473</f>
        <v>118.80000000000001</v>
      </c>
      <c r="L475" s="62">
        <f t="shared" ref="L475:L479" si="16">SUM(J475:K475)</f>
        <v>2427.9799999999996</v>
      </c>
    </row>
    <row r="476" spans="1:12" x14ac:dyDescent="0.25">
      <c r="A476" s="70"/>
      <c r="B476" s="3"/>
      <c r="C476" s="57"/>
      <c r="D476" s="3"/>
      <c r="E476" s="57"/>
      <c r="F476" s="62" t="s">
        <v>54</v>
      </c>
      <c r="G476" s="61">
        <v>0</v>
      </c>
      <c r="H476" s="62">
        <v>0</v>
      </c>
      <c r="I476" s="61">
        <v>0</v>
      </c>
      <c r="J476" s="62">
        <f>SUM(G476:I476)</f>
        <v>0</v>
      </c>
      <c r="K476" s="61">
        <v>4</v>
      </c>
      <c r="L476" s="62">
        <f t="shared" si="16"/>
        <v>4</v>
      </c>
    </row>
    <row r="477" spans="1:12" x14ac:dyDescent="0.25">
      <c r="A477" s="51"/>
      <c r="B477" s="55"/>
      <c r="C477" s="41"/>
      <c r="D477" s="55"/>
      <c r="E477" s="41"/>
      <c r="F477" s="59" t="s">
        <v>30</v>
      </c>
      <c r="G477" s="44">
        <v>0</v>
      </c>
      <c r="H477" s="59">
        <v>0</v>
      </c>
      <c r="I477" s="44">
        <v>0</v>
      </c>
      <c r="J477" s="59">
        <f>SUM(G477:I477)</f>
        <v>0</v>
      </c>
      <c r="K477" s="44">
        <f>K476*K470</f>
        <v>106.56</v>
      </c>
      <c r="L477" s="62">
        <f t="shared" si="16"/>
        <v>106.56</v>
      </c>
    </row>
    <row r="478" spans="1:12" x14ac:dyDescent="0.25">
      <c r="A478" s="70"/>
      <c r="B478" s="3"/>
      <c r="C478" s="57"/>
      <c r="D478" s="3"/>
      <c r="E478" s="57"/>
      <c r="F478" s="62" t="s">
        <v>46</v>
      </c>
      <c r="G478" s="61">
        <v>13</v>
      </c>
      <c r="H478" s="62">
        <v>7</v>
      </c>
      <c r="I478" s="61">
        <v>0</v>
      </c>
      <c r="J478" s="62">
        <f>SUM(G478:I478)</f>
        <v>20</v>
      </c>
      <c r="K478" s="61">
        <v>19</v>
      </c>
      <c r="L478" s="62">
        <f t="shared" si="16"/>
        <v>39</v>
      </c>
    </row>
    <row r="479" spans="1:12" x14ac:dyDescent="0.25">
      <c r="A479" s="51"/>
      <c r="B479" s="55"/>
      <c r="C479" s="41"/>
      <c r="D479" s="55"/>
      <c r="E479" s="41"/>
      <c r="F479" s="59" t="s">
        <v>30</v>
      </c>
      <c r="G479" s="44">
        <f>G478*G472</f>
        <v>883.35</v>
      </c>
      <c r="H479" s="59">
        <f>H478*H472</f>
        <v>346.28999999999996</v>
      </c>
      <c r="I479" s="44">
        <v>0</v>
      </c>
      <c r="J479" s="59">
        <f t="shared" ref="J479:J481" si="17">SUM(G479:I479)</f>
        <v>1229.6399999999999</v>
      </c>
      <c r="K479" s="44">
        <f>K478*K472</f>
        <v>25.840000000000003</v>
      </c>
      <c r="L479" s="62">
        <f t="shared" si="16"/>
        <v>1255.4799999999998</v>
      </c>
    </row>
    <row r="480" spans="1:12" x14ac:dyDescent="0.25">
      <c r="A480" s="70"/>
      <c r="B480" s="3"/>
      <c r="C480" s="57"/>
      <c r="D480" s="3"/>
      <c r="E480" s="57"/>
      <c r="F480" s="62" t="s">
        <v>31</v>
      </c>
      <c r="G480" s="61">
        <v>33</v>
      </c>
      <c r="H480" s="62">
        <v>117</v>
      </c>
      <c r="I480" s="61">
        <v>6</v>
      </c>
      <c r="J480" s="62">
        <f t="shared" si="17"/>
        <v>156</v>
      </c>
      <c r="K480" s="61">
        <v>243</v>
      </c>
      <c r="L480" s="62">
        <f>L474+L476+L478</f>
        <v>399</v>
      </c>
    </row>
    <row r="481" spans="1:12" x14ac:dyDescent="0.25">
      <c r="A481" s="53"/>
      <c r="B481" s="56"/>
      <c r="C481" s="16"/>
      <c r="D481" s="56"/>
      <c r="E481" s="16"/>
      <c r="F481" s="77" t="s">
        <v>32</v>
      </c>
      <c r="G481" s="78">
        <f>G479+G477+G475</f>
        <v>1318.15</v>
      </c>
      <c r="H481" s="77">
        <f>H479+H477+H475</f>
        <v>2170.0899999999997</v>
      </c>
      <c r="I481" s="78">
        <f>I479+I477+I475</f>
        <v>50.58</v>
      </c>
      <c r="J481" s="62">
        <f t="shared" si="17"/>
        <v>3538.8199999999997</v>
      </c>
      <c r="K481" s="78">
        <f>K479+K477+K475</f>
        <v>251.20000000000002</v>
      </c>
      <c r="L481" s="62">
        <f>L475+L477+L479</f>
        <v>3790.0199999999995</v>
      </c>
    </row>
    <row r="483" spans="1:12" x14ac:dyDescent="0.25">
      <c r="A483" s="64" t="s">
        <v>33</v>
      </c>
      <c r="B483" s="64"/>
      <c r="C483" s="64"/>
    </row>
    <row r="484" spans="1:12" x14ac:dyDescent="0.25">
      <c r="A484" t="s">
        <v>34</v>
      </c>
    </row>
    <row r="485" spans="1:12" x14ac:dyDescent="0.25">
      <c r="A485" t="s">
        <v>35</v>
      </c>
    </row>
    <row r="486" spans="1:12" x14ac:dyDescent="0.25">
      <c r="A486" t="s">
        <v>36</v>
      </c>
    </row>
    <row r="487" spans="1:12" x14ac:dyDescent="0.25">
      <c r="A487" t="s">
        <v>37</v>
      </c>
    </row>
    <row r="488" spans="1:12" x14ac:dyDescent="0.25">
      <c r="A488" t="s">
        <v>38</v>
      </c>
    </row>
    <row r="489" spans="1:12" x14ac:dyDescent="0.25">
      <c r="A489" t="s">
        <v>39</v>
      </c>
    </row>
    <row r="490" spans="1:12" x14ac:dyDescent="0.25">
      <c r="A490" t="s">
        <v>40</v>
      </c>
    </row>
    <row r="491" spans="1:12" x14ac:dyDescent="0.25">
      <c r="A491" t="s">
        <v>49</v>
      </c>
    </row>
    <row r="493" spans="1:12" x14ac:dyDescent="0.25">
      <c r="A493" t="s">
        <v>41</v>
      </c>
      <c r="H493" t="s">
        <v>42</v>
      </c>
    </row>
    <row r="494" spans="1:12" x14ac:dyDescent="0.25">
      <c r="A494" s="16" t="s">
        <v>55</v>
      </c>
      <c r="B494" s="16"/>
      <c r="C494" s="16"/>
      <c r="H494" s="16"/>
      <c r="I494" s="16"/>
      <c r="J494" s="16"/>
    </row>
    <row r="495" spans="1:12" x14ac:dyDescent="0.25">
      <c r="A495" t="s">
        <v>43</v>
      </c>
      <c r="H495" t="s">
        <v>43</v>
      </c>
    </row>
    <row r="497" spans="1:9" x14ac:dyDescent="0.25">
      <c r="A497" s="16"/>
      <c r="B497" s="16"/>
      <c r="H497" s="16"/>
      <c r="I497" s="16"/>
    </row>
    <row r="498" spans="1:9" x14ac:dyDescent="0.25">
      <c r="A498" t="s">
        <v>44</v>
      </c>
      <c r="H498" t="s">
        <v>44</v>
      </c>
    </row>
    <row r="500" spans="1:9" x14ac:dyDescent="0.25">
      <c r="A500" t="s">
        <v>45</v>
      </c>
      <c r="H500" t="s">
        <v>45</v>
      </c>
    </row>
  </sheetData>
  <mergeCells count="11">
    <mergeCell ref="G14:I14"/>
    <mergeCell ref="G238:I238"/>
    <mergeCell ref="C59:D59"/>
    <mergeCell ref="G193:I193"/>
    <mergeCell ref="G146:I146"/>
    <mergeCell ref="G101:I101"/>
    <mergeCell ref="G57:I57"/>
    <mergeCell ref="C16:D16"/>
    <mergeCell ref="C103:D103"/>
    <mergeCell ref="C148:D148"/>
    <mergeCell ref="C195:D195"/>
  </mergeCells>
  <pageMargins left="0.7" right="0.7" top="0.75" bottom="0.75" header="0.3" footer="0.3"/>
  <pageSetup paperSize="9" scale="50" fitToHeight="0" orientation="portrait" r:id="rId1"/>
  <rowBreaks count="10" manualBreakCount="10">
    <brk id="43" max="16383" man="1"/>
    <brk id="87" max="16383" man="1"/>
    <brk id="132" max="16383" man="1"/>
    <brk id="179" max="16383" man="1"/>
    <brk id="224" max="15" man="1"/>
    <brk id="268" max="15" man="1"/>
    <brk id="313" max="15" man="1"/>
    <brk id="360" max="15" man="1"/>
    <brk id="405" max="15" man="1"/>
    <brk id="45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3"/>
  <sheetViews>
    <sheetView tabSelected="1" view="pageLayout" topLeftCell="A445" zoomScale="60" zoomScaleNormal="90" zoomScaleSheetLayoutView="85" zoomScalePageLayoutView="60" workbookViewId="0">
      <selection activeCell="C428" sqref="C428"/>
    </sheetView>
  </sheetViews>
  <sheetFormatPr defaultColWidth="9.140625" defaultRowHeight="23.25" x14ac:dyDescent="0.25"/>
  <cols>
    <col min="1" max="1" width="1.28515625" style="82" customWidth="1"/>
    <col min="2" max="2" width="37.28515625" style="82" customWidth="1"/>
    <col min="3" max="3" width="46.140625" style="82" customWidth="1"/>
    <col min="4" max="4" width="23.28515625" style="82" customWidth="1"/>
    <col min="5" max="5" width="14.5703125" style="82" customWidth="1"/>
    <col min="6" max="6" width="4.85546875" style="82" customWidth="1"/>
    <col min="7" max="7" width="23.28515625" style="81" customWidth="1"/>
    <col min="8" max="8" width="1" style="81" customWidth="1"/>
    <col min="9" max="10" width="23.5703125" style="82" customWidth="1"/>
    <col min="11" max="11" width="23.5703125" style="82" hidden="1" customWidth="1"/>
    <col min="12" max="12" width="23.5703125" style="82" customWidth="1"/>
    <col min="13" max="13" width="11.140625" style="82" bestFit="1" customWidth="1"/>
    <col min="14" max="16384" width="9.140625" style="82"/>
  </cols>
  <sheetData>
    <row r="1" spans="2:11" s="80" customFormat="1" ht="54.75" customHeight="1" x14ac:dyDescent="0.8">
      <c r="B1" s="196" t="s">
        <v>155</v>
      </c>
      <c r="C1" s="196"/>
      <c r="D1" s="196"/>
      <c r="E1" s="196"/>
      <c r="F1" s="196"/>
      <c r="G1" s="196"/>
      <c r="H1" s="196"/>
      <c r="K1" s="80" t="s">
        <v>72</v>
      </c>
    </row>
    <row r="2" spans="2:11" ht="46.5" customHeight="1" x14ac:dyDescent="0.25">
      <c r="B2" s="197" t="s">
        <v>57</v>
      </c>
      <c r="C2" s="197"/>
      <c r="D2" s="197"/>
      <c r="E2" s="197"/>
      <c r="F2" s="197"/>
      <c r="G2" s="197"/>
      <c r="K2" s="82" t="s">
        <v>118</v>
      </c>
    </row>
    <row r="3" spans="2:11" x14ac:dyDescent="0.25">
      <c r="C3" s="83"/>
      <c r="G3" s="82"/>
    </row>
    <row r="4" spans="2:11" ht="25.5" x14ac:dyDescent="0.25">
      <c r="C4" s="84" t="s">
        <v>58</v>
      </c>
      <c r="D4" s="85"/>
    </row>
    <row r="5" spans="2:11" s="86" customFormat="1" ht="20.25" x14ac:dyDescent="0.25">
      <c r="C5" s="198" t="s">
        <v>59</v>
      </c>
      <c r="D5" s="201" t="s">
        <v>60</v>
      </c>
      <c r="E5" s="201"/>
      <c r="F5" s="201"/>
      <c r="G5" s="201"/>
      <c r="H5" s="87"/>
    </row>
    <row r="6" spans="2:11" s="86" customFormat="1" ht="20.25" x14ac:dyDescent="0.25">
      <c r="C6" s="199"/>
      <c r="D6" s="201" t="s">
        <v>61</v>
      </c>
      <c r="E6" s="201"/>
      <c r="F6" s="201"/>
      <c r="G6" s="201"/>
      <c r="H6" s="87"/>
    </row>
    <row r="7" spans="2:11" s="86" customFormat="1" ht="20.25" x14ac:dyDescent="0.25">
      <c r="C7" s="200"/>
      <c r="D7" s="201" t="s">
        <v>62</v>
      </c>
      <c r="E7" s="201"/>
      <c r="F7" s="201"/>
      <c r="G7" s="201"/>
      <c r="H7" s="87"/>
    </row>
    <row r="8" spans="2:11" ht="28.5" customHeight="1" x14ac:dyDescent="0.25">
      <c r="C8" s="88" t="s">
        <v>63</v>
      </c>
      <c r="D8" s="89">
        <v>1.4</v>
      </c>
      <c r="E8" s="90"/>
      <c r="F8" s="86"/>
    </row>
    <row r="9" spans="2:11" ht="28.5" customHeight="1" x14ac:dyDescent="0.25">
      <c r="C9" s="91" t="s">
        <v>64</v>
      </c>
      <c r="D9" s="92">
        <v>307</v>
      </c>
      <c r="E9" s="202" t="s">
        <v>65</v>
      </c>
      <c r="F9" s="203"/>
      <c r="G9" s="206">
        <f>D10/D9</f>
        <v>7.5041042345276878</v>
      </c>
    </row>
    <row r="10" spans="2:11" ht="28.5" customHeight="1" x14ac:dyDescent="0.25">
      <c r="C10" s="91" t="s">
        <v>66</v>
      </c>
      <c r="D10" s="92">
        <v>2303.7600000000002</v>
      </c>
      <c r="E10" s="204"/>
      <c r="F10" s="205"/>
      <c r="G10" s="207"/>
    </row>
    <row r="11" spans="2:11" x14ac:dyDescent="0.25">
      <c r="C11" s="93"/>
      <c r="D11" s="94"/>
      <c r="E11" s="95"/>
    </row>
    <row r="12" spans="2:11" x14ac:dyDescent="0.3">
      <c r="C12" s="96" t="s">
        <v>67</v>
      </c>
      <c r="D12" s="97" t="s">
        <v>68</v>
      </c>
      <c r="E12" s="98"/>
    </row>
    <row r="13" spans="2:11" x14ac:dyDescent="0.3">
      <c r="C13" s="96" t="s">
        <v>69</v>
      </c>
      <c r="D13" s="97" t="s">
        <v>70</v>
      </c>
      <c r="E13" s="98"/>
    </row>
    <row r="14" spans="2:11" x14ac:dyDescent="0.3">
      <c r="C14" s="96" t="s">
        <v>71</v>
      </c>
      <c r="D14" s="99" t="s">
        <v>72</v>
      </c>
      <c r="E14" s="98"/>
    </row>
    <row r="15" spans="2:11" ht="24" thickBot="1" x14ac:dyDescent="0.3">
      <c r="C15" s="100"/>
      <c r="D15" s="100"/>
    </row>
    <row r="16" spans="2:11" ht="48" thickBot="1" x14ac:dyDescent="0.3">
      <c r="B16" s="208" t="s">
        <v>73</v>
      </c>
      <c r="C16" s="209"/>
      <c r="D16" s="101" t="s">
        <v>74</v>
      </c>
      <c r="E16" s="210" t="s">
        <v>75</v>
      </c>
      <c r="F16" s="211"/>
      <c r="G16" s="102" t="s">
        <v>76</v>
      </c>
    </row>
    <row r="17" spans="2:11" s="107" customFormat="1" ht="24" thickBot="1" x14ac:dyDescent="0.3">
      <c r="B17" s="212" t="s">
        <v>77</v>
      </c>
      <c r="C17" s="213"/>
      <c r="D17" s="103">
        <v>197.93</v>
      </c>
      <c r="E17" s="104">
        <v>1.4</v>
      </c>
      <c r="F17" s="105" t="s">
        <v>78</v>
      </c>
      <c r="G17" s="106">
        <f t="shared" ref="G17:G24" si="0">D17*E17</f>
        <v>277.10199999999998</v>
      </c>
      <c r="H17" s="214"/>
    </row>
    <row r="18" spans="2:11" s="112" customFormat="1" ht="46.5" customHeight="1" x14ac:dyDescent="0.25">
      <c r="B18" s="215" t="s">
        <v>79</v>
      </c>
      <c r="C18" s="216"/>
      <c r="D18" s="108"/>
      <c r="E18" s="109"/>
      <c r="F18" s="110" t="s">
        <v>80</v>
      </c>
      <c r="G18" s="111">
        <f t="shared" si="0"/>
        <v>0</v>
      </c>
      <c r="H18" s="214"/>
    </row>
    <row r="19" spans="2:11" s="112" customFormat="1" ht="24" thickBot="1" x14ac:dyDescent="0.3">
      <c r="B19" s="217" t="s">
        <v>81</v>
      </c>
      <c r="C19" s="218"/>
      <c r="D19" s="113"/>
      <c r="E19" s="114"/>
      <c r="F19" s="115" t="s">
        <v>80</v>
      </c>
      <c r="G19" s="116">
        <f t="shared" si="0"/>
        <v>0</v>
      </c>
      <c r="H19" s="214"/>
    </row>
    <row r="20" spans="2:11" s="112" customFormat="1" ht="24" thickBot="1" x14ac:dyDescent="0.3">
      <c r="B20" s="219" t="s">
        <v>82</v>
      </c>
      <c r="C20" s="220"/>
      <c r="D20" s="117"/>
      <c r="E20" s="118"/>
      <c r="F20" s="119" t="s">
        <v>78</v>
      </c>
      <c r="G20" s="120">
        <f t="shared" si="0"/>
        <v>0</v>
      </c>
      <c r="H20" s="214"/>
    </row>
    <row r="21" spans="2:11" s="112" customFormat="1" ht="48" customHeight="1" x14ac:dyDescent="0.25">
      <c r="B21" s="215" t="s">
        <v>83</v>
      </c>
      <c r="C21" s="216"/>
      <c r="D21" s="108"/>
      <c r="E21" s="109"/>
      <c r="F21" s="110" t="s">
        <v>78</v>
      </c>
      <c r="G21" s="111">
        <f t="shared" si="0"/>
        <v>0</v>
      </c>
      <c r="H21" s="214"/>
    </row>
    <row r="22" spans="2:11" s="112" customFormat="1" x14ac:dyDescent="0.25">
      <c r="B22" s="223" t="s">
        <v>84</v>
      </c>
      <c r="C22" s="224"/>
      <c r="D22" s="121"/>
      <c r="E22" s="122"/>
      <c r="F22" s="123" t="s">
        <v>78</v>
      </c>
      <c r="G22" s="124">
        <f t="shared" si="0"/>
        <v>0</v>
      </c>
      <c r="H22" s="214"/>
    </row>
    <row r="23" spans="2:11" s="112" customFormat="1" x14ac:dyDescent="0.25">
      <c r="B23" s="223" t="s">
        <v>85</v>
      </c>
      <c r="C23" s="224"/>
      <c r="D23" s="125"/>
      <c r="E23" s="126"/>
      <c r="F23" s="123" t="s">
        <v>78</v>
      </c>
      <c r="G23" s="124">
        <f t="shared" si="0"/>
        <v>0</v>
      </c>
      <c r="H23" s="214"/>
    </row>
    <row r="24" spans="2:11" s="112" customFormat="1" x14ac:dyDescent="0.25">
      <c r="B24" s="223" t="s">
        <v>86</v>
      </c>
      <c r="C24" s="224"/>
      <c r="D24" s="125"/>
      <c r="E24" s="126"/>
      <c r="F24" s="123" t="s">
        <v>78</v>
      </c>
      <c r="G24" s="124">
        <f t="shared" si="0"/>
        <v>0</v>
      </c>
      <c r="H24" s="214"/>
    </row>
    <row r="25" spans="2:11" s="112" customFormat="1" x14ac:dyDescent="0.25">
      <c r="B25" s="223" t="s">
        <v>87</v>
      </c>
      <c r="C25" s="224"/>
      <c r="D25" s="125"/>
      <c r="E25" s="126"/>
      <c r="F25" s="123" t="s">
        <v>78</v>
      </c>
      <c r="G25" s="124">
        <f>D25*E25</f>
        <v>0</v>
      </c>
      <c r="H25" s="214"/>
    </row>
    <row r="26" spans="2:11" s="112" customFormat="1" ht="24" thickBot="1" x14ac:dyDescent="0.3">
      <c r="B26" s="217" t="s">
        <v>88</v>
      </c>
      <c r="C26" s="218"/>
      <c r="D26" s="113"/>
      <c r="E26" s="114"/>
      <c r="F26" s="115" t="s">
        <v>78</v>
      </c>
      <c r="G26" s="127">
        <f>D26*E26</f>
        <v>0</v>
      </c>
      <c r="H26" s="214"/>
    </row>
    <row r="27" spans="2:11" ht="11.25" customHeight="1" x14ac:dyDescent="0.25">
      <c r="C27" s="128"/>
      <c r="D27" s="128"/>
      <c r="E27" s="129"/>
      <c r="F27" s="129"/>
      <c r="H27" s="130"/>
      <c r="I27" s="131"/>
      <c r="J27" s="132"/>
      <c r="K27" s="132"/>
    </row>
    <row r="28" spans="2:11" ht="25.5" x14ac:dyDescent="0.25">
      <c r="C28" s="84" t="s">
        <v>89</v>
      </c>
      <c r="D28" s="85"/>
    </row>
    <row r="29" spans="2:11" ht="18.75" x14ac:dyDescent="0.25">
      <c r="C29" s="225" t="s">
        <v>90</v>
      </c>
      <c r="D29" s="133" t="s">
        <v>91</v>
      </c>
      <c r="E29" s="134">
        <f>ROUND((G17+D10)/D10,2)</f>
        <v>1.1200000000000001</v>
      </c>
      <c r="F29" s="134"/>
      <c r="G29" s="86"/>
      <c r="H29" s="82"/>
    </row>
    <row r="30" spans="2:11" x14ac:dyDescent="0.25">
      <c r="C30" s="225"/>
      <c r="D30" s="133" t="s">
        <v>92</v>
      </c>
      <c r="E30" s="134">
        <f>ROUND((((G18+G19)^2)*0.01+D10)/D10,2)</f>
        <v>1</v>
      </c>
      <c r="F30" s="134"/>
      <c r="G30" s="135"/>
      <c r="H30" s="136"/>
    </row>
    <row r="31" spans="2:11" x14ac:dyDescent="0.25">
      <c r="C31" s="225"/>
      <c r="D31" s="133" t="s">
        <v>93</v>
      </c>
      <c r="E31" s="134">
        <f>ROUND((G20+D10)/D10,2)</f>
        <v>1</v>
      </c>
      <c r="F31" s="137"/>
      <c r="G31" s="135"/>
    </row>
    <row r="32" spans="2:11" x14ac:dyDescent="0.25">
      <c r="C32" s="225"/>
      <c r="D32" s="138" t="s">
        <v>94</v>
      </c>
      <c r="E32" s="139">
        <f>ROUND((SUM(G21:G26)+D10)/D10,2)</f>
        <v>1</v>
      </c>
      <c r="F32" s="86"/>
      <c r="G32" s="135"/>
    </row>
    <row r="33" spans="2:8" ht="25.5" x14ac:dyDescent="0.25">
      <c r="D33" s="140" t="s">
        <v>95</v>
      </c>
      <c r="E33" s="141">
        <f>SUM(E29:E32)-IF(D14="сплошная",3,2)</f>
        <v>1.1200000000000001</v>
      </c>
      <c r="F33" s="142"/>
    </row>
    <row r="34" spans="2:8" ht="14.25" customHeight="1" x14ac:dyDescent="0.25">
      <c r="E34" s="143"/>
    </row>
    <row r="35" spans="2:8" s="80" customFormat="1" ht="26.25" customHeight="1" x14ac:dyDescent="0.35">
      <c r="C35" s="144" t="s">
        <v>96</v>
      </c>
      <c r="D35" s="221">
        <f>E33*D10</f>
        <v>2580.2112000000006</v>
      </c>
      <c r="E35" s="221"/>
      <c r="F35" s="82"/>
      <c r="G35" s="81"/>
      <c r="H35" s="81"/>
    </row>
    <row r="36" spans="2:8" ht="18.75" x14ac:dyDescent="0.3">
      <c r="C36" s="145" t="s">
        <v>97</v>
      </c>
      <c r="D36" s="222">
        <f>D35/D9</f>
        <v>8.4045967426710124</v>
      </c>
      <c r="E36" s="222"/>
      <c r="G36" s="82"/>
      <c r="H36" s="146"/>
    </row>
    <row r="45" spans="2:8" ht="60.75" x14ac:dyDescent="0.8">
      <c r="B45" s="196" t="s">
        <v>156</v>
      </c>
      <c r="C45" s="196"/>
      <c r="D45" s="196"/>
      <c r="E45" s="196"/>
      <c r="F45" s="196"/>
      <c r="G45" s="196"/>
      <c r="H45" s="196"/>
    </row>
    <row r="46" spans="2:8" ht="46.5" customHeight="1" x14ac:dyDescent="0.25">
      <c r="B46" s="197" t="s">
        <v>98</v>
      </c>
      <c r="C46" s="197"/>
      <c r="D46" s="197"/>
      <c r="E46" s="197"/>
      <c r="F46" s="197"/>
      <c r="G46" s="197"/>
    </row>
    <row r="47" spans="2:8" x14ac:dyDescent="0.25">
      <c r="C47" s="83"/>
      <c r="G47" s="82"/>
    </row>
    <row r="48" spans="2:8" ht="25.5" x14ac:dyDescent="0.25">
      <c r="C48" s="84" t="s">
        <v>58</v>
      </c>
      <c r="D48" s="85"/>
    </row>
    <row r="49" spans="2:8" ht="20.25" x14ac:dyDescent="0.25">
      <c r="B49" s="86"/>
      <c r="C49" s="198" t="s">
        <v>59</v>
      </c>
      <c r="D49" s="201" t="s">
        <v>60</v>
      </c>
      <c r="E49" s="201"/>
      <c r="F49" s="201"/>
      <c r="G49" s="201"/>
      <c r="H49" s="87"/>
    </row>
    <row r="50" spans="2:8" ht="20.25" x14ac:dyDescent="0.25">
      <c r="B50" s="86"/>
      <c r="C50" s="199"/>
      <c r="D50" s="201" t="s">
        <v>61</v>
      </c>
      <c r="E50" s="201"/>
      <c r="F50" s="201"/>
      <c r="G50" s="201"/>
      <c r="H50" s="87"/>
    </row>
    <row r="51" spans="2:8" ht="20.25" x14ac:dyDescent="0.25">
      <c r="B51" s="86"/>
      <c r="C51" s="200"/>
      <c r="D51" s="201" t="s">
        <v>99</v>
      </c>
      <c r="E51" s="201"/>
      <c r="F51" s="201"/>
      <c r="G51" s="201"/>
      <c r="H51" s="87"/>
    </row>
    <row r="52" spans="2:8" x14ac:dyDescent="0.25">
      <c r="C52" s="88" t="s">
        <v>63</v>
      </c>
      <c r="D52" s="89">
        <v>3.4</v>
      </c>
      <c r="E52" s="90"/>
      <c r="F52" s="86"/>
    </row>
    <row r="53" spans="2:8" x14ac:dyDescent="0.25">
      <c r="C53" s="91" t="s">
        <v>64</v>
      </c>
      <c r="D53" s="92">
        <v>219</v>
      </c>
      <c r="E53" s="202" t="s">
        <v>65</v>
      </c>
      <c r="F53" s="203"/>
      <c r="G53" s="206">
        <f>D54/D53</f>
        <v>5.537488584474886</v>
      </c>
    </row>
    <row r="54" spans="2:8" x14ac:dyDescent="0.25">
      <c r="C54" s="91" t="s">
        <v>66</v>
      </c>
      <c r="D54" s="92">
        <v>1212.71</v>
      </c>
      <c r="E54" s="204"/>
      <c r="F54" s="205"/>
      <c r="G54" s="207"/>
    </row>
    <row r="55" spans="2:8" x14ac:dyDescent="0.25">
      <c r="C55" s="93"/>
      <c r="D55" s="94"/>
      <c r="E55" s="95"/>
    </row>
    <row r="56" spans="2:8" x14ac:dyDescent="0.3">
      <c r="C56" s="96" t="s">
        <v>67</v>
      </c>
      <c r="D56" s="97" t="s">
        <v>100</v>
      </c>
      <c r="E56" s="98"/>
    </row>
    <row r="57" spans="2:8" x14ac:dyDescent="0.3">
      <c r="C57" s="96" t="s">
        <v>69</v>
      </c>
      <c r="D57" s="97" t="s">
        <v>70</v>
      </c>
      <c r="E57" s="98"/>
    </row>
    <row r="58" spans="2:8" x14ac:dyDescent="0.3">
      <c r="C58" s="96" t="s">
        <v>71</v>
      </c>
      <c r="D58" s="99" t="s">
        <v>72</v>
      </c>
      <c r="E58" s="98"/>
    </row>
    <row r="59" spans="2:8" ht="24" thickBot="1" x14ac:dyDescent="0.3">
      <c r="C59" s="100"/>
      <c r="D59" s="100"/>
    </row>
    <row r="60" spans="2:8" ht="48" thickBot="1" x14ac:dyDescent="0.3">
      <c r="B60" s="208" t="s">
        <v>73</v>
      </c>
      <c r="C60" s="209"/>
      <c r="D60" s="101" t="s">
        <v>74</v>
      </c>
      <c r="E60" s="210" t="s">
        <v>75</v>
      </c>
      <c r="F60" s="211"/>
      <c r="G60" s="102" t="s">
        <v>76</v>
      </c>
    </row>
    <row r="61" spans="2:8" ht="24" thickBot="1" x14ac:dyDescent="0.3">
      <c r="B61" s="212" t="s">
        <v>77</v>
      </c>
      <c r="C61" s="213"/>
      <c r="D61" s="103">
        <v>197.93</v>
      </c>
      <c r="E61" s="104">
        <v>3.4</v>
      </c>
      <c r="F61" s="105" t="s">
        <v>78</v>
      </c>
      <c r="G61" s="106">
        <f t="shared" ref="G61:G68" si="1">D61*E61</f>
        <v>672.96199999999999</v>
      </c>
      <c r="H61" s="214"/>
    </row>
    <row r="62" spans="2:8" x14ac:dyDescent="0.25">
      <c r="B62" s="215" t="s">
        <v>79</v>
      </c>
      <c r="C62" s="216"/>
      <c r="D62" s="108"/>
      <c r="E62" s="109"/>
      <c r="F62" s="110" t="s">
        <v>80</v>
      </c>
      <c r="G62" s="111">
        <f t="shared" si="1"/>
        <v>0</v>
      </c>
      <c r="H62" s="214"/>
    </row>
    <row r="63" spans="2:8" ht="24" thickBot="1" x14ac:dyDescent="0.3">
      <c r="B63" s="217" t="s">
        <v>81</v>
      </c>
      <c r="C63" s="218"/>
      <c r="D63" s="113"/>
      <c r="E63" s="114"/>
      <c r="F63" s="115" t="s">
        <v>80</v>
      </c>
      <c r="G63" s="116">
        <f t="shared" si="1"/>
        <v>0</v>
      </c>
      <c r="H63" s="214"/>
    </row>
    <row r="64" spans="2:8" ht="24" thickBot="1" x14ac:dyDescent="0.3">
      <c r="B64" s="219" t="s">
        <v>82</v>
      </c>
      <c r="C64" s="220"/>
      <c r="D64" s="117"/>
      <c r="E64" s="118"/>
      <c r="F64" s="119" t="s">
        <v>78</v>
      </c>
      <c r="G64" s="120">
        <f t="shared" si="1"/>
        <v>0</v>
      </c>
      <c r="H64" s="214"/>
    </row>
    <row r="65" spans="2:8" x14ac:dyDescent="0.25">
      <c r="B65" s="215" t="s">
        <v>83</v>
      </c>
      <c r="C65" s="216"/>
      <c r="D65" s="108"/>
      <c r="E65" s="109"/>
      <c r="F65" s="110" t="s">
        <v>78</v>
      </c>
      <c r="G65" s="111">
        <f t="shared" si="1"/>
        <v>0</v>
      </c>
      <c r="H65" s="214"/>
    </row>
    <row r="66" spans="2:8" x14ac:dyDescent="0.25">
      <c r="B66" s="223" t="s">
        <v>84</v>
      </c>
      <c r="C66" s="224"/>
      <c r="D66" s="121"/>
      <c r="E66" s="122"/>
      <c r="F66" s="123" t="s">
        <v>78</v>
      </c>
      <c r="G66" s="124">
        <f t="shared" si="1"/>
        <v>0</v>
      </c>
      <c r="H66" s="214"/>
    </row>
    <row r="67" spans="2:8" x14ac:dyDescent="0.25">
      <c r="B67" s="223" t="s">
        <v>85</v>
      </c>
      <c r="C67" s="224"/>
      <c r="D67" s="125"/>
      <c r="E67" s="126"/>
      <c r="F67" s="123" t="s">
        <v>78</v>
      </c>
      <c r="G67" s="124">
        <f t="shared" si="1"/>
        <v>0</v>
      </c>
      <c r="H67" s="214"/>
    </row>
    <row r="68" spans="2:8" x14ac:dyDescent="0.25">
      <c r="B68" s="223" t="s">
        <v>86</v>
      </c>
      <c r="C68" s="224"/>
      <c r="D68" s="125"/>
      <c r="E68" s="126"/>
      <c r="F68" s="123" t="s">
        <v>78</v>
      </c>
      <c r="G68" s="124">
        <f t="shared" si="1"/>
        <v>0</v>
      </c>
      <c r="H68" s="214"/>
    </row>
    <row r="69" spans="2:8" x14ac:dyDescent="0.25">
      <c r="B69" s="223" t="s">
        <v>87</v>
      </c>
      <c r="C69" s="224"/>
      <c r="D69" s="125"/>
      <c r="E69" s="126"/>
      <c r="F69" s="123" t="s">
        <v>78</v>
      </c>
      <c r="G69" s="124">
        <f>D69*E69</f>
        <v>0</v>
      </c>
      <c r="H69" s="214"/>
    </row>
    <row r="70" spans="2:8" ht="24" thickBot="1" x14ac:dyDescent="0.3">
      <c r="B70" s="217" t="s">
        <v>88</v>
      </c>
      <c r="C70" s="218"/>
      <c r="D70" s="113"/>
      <c r="E70" s="114"/>
      <c r="F70" s="115" t="s">
        <v>78</v>
      </c>
      <c r="G70" s="127">
        <f>D70*E70</f>
        <v>0</v>
      </c>
      <c r="H70" s="214"/>
    </row>
    <row r="71" spans="2:8" x14ac:dyDescent="0.25">
      <c r="C71" s="128"/>
      <c r="D71" s="128"/>
      <c r="E71" s="129"/>
      <c r="F71" s="129"/>
      <c r="H71" s="130"/>
    </row>
    <row r="72" spans="2:8" ht="25.5" x14ac:dyDescent="0.25">
      <c r="C72" s="84" t="s">
        <v>89</v>
      </c>
      <c r="D72" s="85"/>
    </row>
    <row r="73" spans="2:8" ht="18.75" x14ac:dyDescent="0.25">
      <c r="C73" s="225" t="s">
        <v>90</v>
      </c>
      <c r="D73" s="133" t="s">
        <v>91</v>
      </c>
      <c r="E73" s="134">
        <f>ROUND((G61+D54)/D54,2)</f>
        <v>1.55</v>
      </c>
      <c r="F73" s="134"/>
      <c r="G73" s="86"/>
      <c r="H73" s="82"/>
    </row>
    <row r="74" spans="2:8" x14ac:dyDescent="0.25">
      <c r="C74" s="225"/>
      <c r="D74" s="133" t="s">
        <v>92</v>
      </c>
      <c r="E74" s="134">
        <f>ROUND((((G62+G63)^2)*0.01+D54)/D54,2)</f>
        <v>1</v>
      </c>
      <c r="F74" s="134"/>
      <c r="G74" s="135"/>
      <c r="H74" s="136"/>
    </row>
    <row r="75" spans="2:8" x14ac:dyDescent="0.25">
      <c r="C75" s="225"/>
      <c r="D75" s="133" t="s">
        <v>93</v>
      </c>
      <c r="E75" s="134">
        <f>ROUND((G64+D54)/D54,2)</f>
        <v>1</v>
      </c>
      <c r="F75" s="137"/>
      <c r="G75" s="135"/>
    </row>
    <row r="76" spans="2:8" x14ac:dyDescent="0.25">
      <c r="C76" s="225"/>
      <c r="D76" s="138" t="s">
        <v>94</v>
      </c>
      <c r="E76" s="139">
        <f>ROUND((SUM(G65:G70)+D54)/D54,2)</f>
        <v>1</v>
      </c>
      <c r="F76" s="86"/>
      <c r="G76" s="135"/>
    </row>
    <row r="77" spans="2:8" ht="25.5" x14ac:dyDescent="0.25">
      <c r="D77" s="140" t="s">
        <v>95</v>
      </c>
      <c r="E77" s="141">
        <f>SUM(E73:E76)-IF(D58="сплошная",3,2)</f>
        <v>1.5499999999999998</v>
      </c>
      <c r="F77" s="142"/>
    </row>
    <row r="78" spans="2:8" x14ac:dyDescent="0.25">
      <c r="E78" s="143"/>
    </row>
    <row r="79" spans="2:8" ht="25.5" x14ac:dyDescent="0.35">
      <c r="B79" s="80"/>
      <c r="C79" s="144" t="s">
        <v>96</v>
      </c>
      <c r="D79" s="221">
        <f>E77*D54</f>
        <v>1879.7004999999999</v>
      </c>
      <c r="E79" s="221"/>
    </row>
    <row r="80" spans="2:8" ht="18.75" x14ac:dyDescent="0.3">
      <c r="C80" s="145" t="s">
        <v>97</v>
      </c>
      <c r="D80" s="222">
        <f>D79/D53</f>
        <v>8.583107305936073</v>
      </c>
      <c r="E80" s="222"/>
      <c r="G80" s="82"/>
      <c r="H80" s="146"/>
    </row>
    <row r="91" spans="2:8" ht="60.75" x14ac:dyDescent="0.8">
      <c r="B91" s="196" t="s">
        <v>157</v>
      </c>
      <c r="C91" s="196"/>
      <c r="D91" s="196"/>
      <c r="E91" s="196"/>
      <c r="F91" s="196"/>
      <c r="G91" s="196"/>
      <c r="H91" s="196"/>
    </row>
    <row r="92" spans="2:8" ht="46.5" customHeight="1" x14ac:dyDescent="0.25">
      <c r="B92" s="197" t="s">
        <v>98</v>
      </c>
      <c r="C92" s="197"/>
      <c r="D92" s="197"/>
      <c r="E92" s="197"/>
      <c r="F92" s="197"/>
      <c r="G92" s="197"/>
    </row>
    <row r="93" spans="2:8" x14ac:dyDescent="0.25">
      <c r="C93" s="83"/>
      <c r="G93" s="82"/>
    </row>
    <row r="94" spans="2:8" ht="25.5" x14ac:dyDescent="0.25">
      <c r="C94" s="84" t="s">
        <v>58</v>
      </c>
      <c r="D94" s="85"/>
    </row>
    <row r="95" spans="2:8" ht="20.25" x14ac:dyDescent="0.25">
      <c r="B95" s="86"/>
      <c r="C95" s="198" t="s">
        <v>59</v>
      </c>
      <c r="D95" s="201" t="s">
        <v>60</v>
      </c>
      <c r="E95" s="201"/>
      <c r="F95" s="201"/>
      <c r="G95" s="201"/>
      <c r="H95" s="87"/>
    </row>
    <row r="96" spans="2:8" ht="20.25" x14ac:dyDescent="0.25">
      <c r="B96" s="86"/>
      <c r="C96" s="199"/>
      <c r="D96" s="201" t="s">
        <v>61</v>
      </c>
      <c r="E96" s="201"/>
      <c r="F96" s="201"/>
      <c r="G96" s="201"/>
      <c r="H96" s="87"/>
    </row>
    <row r="97" spans="2:8" ht="20.25" x14ac:dyDescent="0.25">
      <c r="B97" s="86"/>
      <c r="C97" s="200"/>
      <c r="D97" s="201" t="s">
        <v>101</v>
      </c>
      <c r="E97" s="201"/>
      <c r="F97" s="201"/>
      <c r="G97" s="201"/>
      <c r="H97" s="87"/>
    </row>
    <row r="98" spans="2:8" x14ac:dyDescent="0.25">
      <c r="C98" s="88" t="s">
        <v>63</v>
      </c>
      <c r="D98" s="89">
        <v>2.2999999999999998</v>
      </c>
      <c r="E98" s="90"/>
      <c r="F98" s="86"/>
    </row>
    <row r="99" spans="2:8" x14ac:dyDescent="0.25">
      <c r="C99" s="91" t="s">
        <v>64</v>
      </c>
      <c r="D99" s="92">
        <v>489</v>
      </c>
      <c r="E99" s="202" t="s">
        <v>65</v>
      </c>
      <c r="F99" s="203"/>
      <c r="G99" s="206">
        <f>D100/D99</f>
        <v>16.093946830265846</v>
      </c>
    </row>
    <row r="100" spans="2:8" x14ac:dyDescent="0.25">
      <c r="C100" s="91" t="s">
        <v>66</v>
      </c>
      <c r="D100" s="92">
        <v>7869.94</v>
      </c>
      <c r="E100" s="204"/>
      <c r="F100" s="205"/>
      <c r="G100" s="207"/>
    </row>
    <row r="101" spans="2:8" x14ac:dyDescent="0.25">
      <c r="C101" s="93"/>
      <c r="D101" s="94"/>
      <c r="E101" s="95"/>
    </row>
    <row r="102" spans="2:8" x14ac:dyDescent="0.3">
      <c r="C102" s="96" t="s">
        <v>67</v>
      </c>
      <c r="D102" s="97" t="s">
        <v>102</v>
      </c>
      <c r="E102" s="98"/>
    </row>
    <row r="103" spans="2:8" x14ac:dyDescent="0.3">
      <c r="C103" s="96" t="s">
        <v>69</v>
      </c>
      <c r="D103" s="97" t="s">
        <v>70</v>
      </c>
      <c r="E103" s="98"/>
    </row>
    <row r="104" spans="2:8" x14ac:dyDescent="0.3">
      <c r="C104" s="96" t="s">
        <v>71</v>
      </c>
      <c r="D104" s="99" t="s">
        <v>72</v>
      </c>
      <c r="E104" s="98"/>
    </row>
    <row r="105" spans="2:8" ht="24" thickBot="1" x14ac:dyDescent="0.3">
      <c r="C105" s="100"/>
      <c r="D105" s="100"/>
    </row>
    <row r="106" spans="2:8" ht="48" thickBot="1" x14ac:dyDescent="0.3">
      <c r="B106" s="208" t="s">
        <v>73</v>
      </c>
      <c r="C106" s="209"/>
      <c r="D106" s="101" t="s">
        <v>74</v>
      </c>
      <c r="E106" s="210" t="s">
        <v>75</v>
      </c>
      <c r="F106" s="211"/>
      <c r="G106" s="102" t="s">
        <v>76</v>
      </c>
    </row>
    <row r="107" spans="2:8" ht="24" thickBot="1" x14ac:dyDescent="0.3">
      <c r="B107" s="212" t="s">
        <v>77</v>
      </c>
      <c r="C107" s="213"/>
      <c r="D107" s="103">
        <v>197.93</v>
      </c>
      <c r="E107" s="104">
        <v>2.2999999999999998</v>
      </c>
      <c r="F107" s="105" t="s">
        <v>78</v>
      </c>
      <c r="G107" s="106">
        <f t="shared" ref="G107:G114" si="2">D107*E107</f>
        <v>455.23899999999998</v>
      </c>
      <c r="H107" s="214"/>
    </row>
    <row r="108" spans="2:8" x14ac:dyDescent="0.25">
      <c r="B108" s="215" t="s">
        <v>79</v>
      </c>
      <c r="C108" s="216"/>
      <c r="D108" s="108"/>
      <c r="E108" s="109"/>
      <c r="F108" s="110" t="s">
        <v>80</v>
      </c>
      <c r="G108" s="111">
        <f t="shared" si="2"/>
        <v>0</v>
      </c>
      <c r="H108" s="214"/>
    </row>
    <row r="109" spans="2:8" ht="24" thickBot="1" x14ac:dyDescent="0.3">
      <c r="B109" s="217" t="s">
        <v>81</v>
      </c>
      <c r="C109" s="218"/>
      <c r="D109" s="113"/>
      <c r="E109" s="114"/>
      <c r="F109" s="115" t="s">
        <v>80</v>
      </c>
      <c r="G109" s="116">
        <f t="shared" si="2"/>
        <v>0</v>
      </c>
      <c r="H109" s="214"/>
    </row>
    <row r="110" spans="2:8" ht="24" thickBot="1" x14ac:dyDescent="0.3">
      <c r="B110" s="219" t="s">
        <v>82</v>
      </c>
      <c r="C110" s="220"/>
      <c r="D110" s="117"/>
      <c r="E110" s="118"/>
      <c r="F110" s="119" t="s">
        <v>78</v>
      </c>
      <c r="G110" s="120">
        <f t="shared" si="2"/>
        <v>0</v>
      </c>
      <c r="H110" s="214"/>
    </row>
    <row r="111" spans="2:8" x14ac:dyDescent="0.25">
      <c r="B111" s="215" t="s">
        <v>83</v>
      </c>
      <c r="C111" s="216"/>
      <c r="D111" s="108"/>
      <c r="E111" s="109"/>
      <c r="F111" s="110" t="s">
        <v>78</v>
      </c>
      <c r="G111" s="111">
        <f t="shared" si="2"/>
        <v>0</v>
      </c>
      <c r="H111" s="214"/>
    </row>
    <row r="112" spans="2:8" x14ac:dyDescent="0.25">
      <c r="B112" s="223" t="s">
        <v>84</v>
      </c>
      <c r="C112" s="224"/>
      <c r="D112" s="121"/>
      <c r="E112" s="122"/>
      <c r="F112" s="123" t="s">
        <v>78</v>
      </c>
      <c r="G112" s="124">
        <f t="shared" si="2"/>
        <v>0</v>
      </c>
      <c r="H112" s="214"/>
    </row>
    <row r="113" spans="2:8" x14ac:dyDescent="0.25">
      <c r="B113" s="223" t="s">
        <v>85</v>
      </c>
      <c r="C113" s="224"/>
      <c r="D113" s="125"/>
      <c r="E113" s="126"/>
      <c r="F113" s="123" t="s">
        <v>78</v>
      </c>
      <c r="G113" s="124">
        <f t="shared" si="2"/>
        <v>0</v>
      </c>
      <c r="H113" s="214"/>
    </row>
    <row r="114" spans="2:8" x14ac:dyDescent="0.25">
      <c r="B114" s="223" t="s">
        <v>86</v>
      </c>
      <c r="C114" s="224"/>
      <c r="D114" s="125"/>
      <c r="E114" s="126"/>
      <c r="F114" s="123" t="s">
        <v>78</v>
      </c>
      <c r="G114" s="124">
        <f t="shared" si="2"/>
        <v>0</v>
      </c>
      <c r="H114" s="214"/>
    </row>
    <row r="115" spans="2:8" x14ac:dyDescent="0.25">
      <c r="B115" s="223" t="s">
        <v>87</v>
      </c>
      <c r="C115" s="224"/>
      <c r="D115" s="125"/>
      <c r="E115" s="126"/>
      <c r="F115" s="123" t="s">
        <v>78</v>
      </c>
      <c r="G115" s="124">
        <f>D115*E115</f>
        <v>0</v>
      </c>
      <c r="H115" s="214"/>
    </row>
    <row r="116" spans="2:8" ht="24" thickBot="1" x14ac:dyDescent="0.3">
      <c r="B116" s="217" t="s">
        <v>88</v>
      </c>
      <c r="C116" s="218"/>
      <c r="D116" s="113"/>
      <c r="E116" s="114"/>
      <c r="F116" s="115" t="s">
        <v>78</v>
      </c>
      <c r="G116" s="127">
        <f>D116*E116</f>
        <v>0</v>
      </c>
      <c r="H116" s="214"/>
    </row>
    <row r="117" spans="2:8" x14ac:dyDescent="0.25">
      <c r="C117" s="128"/>
      <c r="D117" s="128"/>
      <c r="E117" s="129"/>
      <c r="F117" s="129"/>
      <c r="H117" s="130"/>
    </row>
    <row r="118" spans="2:8" ht="25.5" x14ac:dyDescent="0.25">
      <c r="C118" s="84" t="s">
        <v>89</v>
      </c>
      <c r="D118" s="85"/>
    </row>
    <row r="119" spans="2:8" ht="18.75" x14ac:dyDescent="0.25">
      <c r="C119" s="225" t="s">
        <v>90</v>
      </c>
      <c r="D119" s="133" t="s">
        <v>91</v>
      </c>
      <c r="E119" s="134">
        <f>ROUND((G107+D100)/D100,2)</f>
        <v>1.06</v>
      </c>
      <c r="F119" s="134"/>
      <c r="G119" s="86"/>
      <c r="H119" s="82"/>
    </row>
    <row r="120" spans="2:8" x14ac:dyDescent="0.25">
      <c r="C120" s="225"/>
      <c r="D120" s="133" t="s">
        <v>92</v>
      </c>
      <c r="E120" s="134">
        <f>ROUND((((G108+G109)^2)*0.01+D100)/D100,2)</f>
        <v>1</v>
      </c>
      <c r="F120" s="134"/>
      <c r="G120" s="135"/>
      <c r="H120" s="136"/>
    </row>
    <row r="121" spans="2:8" x14ac:dyDescent="0.25">
      <c r="C121" s="225"/>
      <c r="D121" s="133" t="s">
        <v>93</v>
      </c>
      <c r="E121" s="134">
        <f>ROUND((G110+D100)/D100,2)</f>
        <v>1</v>
      </c>
      <c r="F121" s="137"/>
      <c r="G121" s="135"/>
    </row>
    <row r="122" spans="2:8" x14ac:dyDescent="0.25">
      <c r="C122" s="225"/>
      <c r="D122" s="138" t="s">
        <v>94</v>
      </c>
      <c r="E122" s="139">
        <f>ROUND((SUM(G111:G116)+D100)/D100,2)</f>
        <v>1</v>
      </c>
      <c r="F122" s="86"/>
      <c r="G122" s="135"/>
    </row>
    <row r="123" spans="2:8" ht="25.5" x14ac:dyDescent="0.25">
      <c r="D123" s="140" t="s">
        <v>95</v>
      </c>
      <c r="E123" s="141">
        <f>SUM(E119:E122)-IF(D104="сплошная",3,2)</f>
        <v>1.0600000000000005</v>
      </c>
      <c r="F123" s="142"/>
    </row>
    <row r="124" spans="2:8" x14ac:dyDescent="0.25">
      <c r="E124" s="143"/>
    </row>
    <row r="125" spans="2:8" ht="25.5" x14ac:dyDescent="0.35">
      <c r="B125" s="80"/>
      <c r="C125" s="144" t="s">
        <v>96</v>
      </c>
      <c r="D125" s="221">
        <f>E123*D100</f>
        <v>8342.1364000000031</v>
      </c>
      <c r="E125" s="221"/>
    </row>
    <row r="126" spans="2:8" ht="18.75" x14ac:dyDescent="0.3">
      <c r="C126" s="145" t="s">
        <v>97</v>
      </c>
      <c r="D126" s="222">
        <f>D125/D99</f>
        <v>17.059583640081804</v>
      </c>
      <c r="E126" s="222"/>
      <c r="G126" s="82"/>
      <c r="H126" s="146"/>
    </row>
    <row r="137" spans="2:8" ht="60.75" x14ac:dyDescent="0.8">
      <c r="B137" s="196" t="s">
        <v>158</v>
      </c>
      <c r="C137" s="196"/>
      <c r="D137" s="196"/>
      <c r="E137" s="196"/>
      <c r="F137" s="196"/>
      <c r="G137" s="196"/>
      <c r="H137" s="196"/>
    </row>
    <row r="138" spans="2:8" ht="46.5" customHeight="1" x14ac:dyDescent="0.25">
      <c r="B138" s="197" t="s">
        <v>98</v>
      </c>
      <c r="C138" s="197"/>
      <c r="D138" s="197"/>
      <c r="E138" s="197"/>
      <c r="F138" s="197"/>
      <c r="G138" s="197"/>
    </row>
    <row r="139" spans="2:8" x14ac:dyDescent="0.25">
      <c r="C139" s="83"/>
      <c r="G139" s="82"/>
    </row>
    <row r="140" spans="2:8" ht="25.5" x14ac:dyDescent="0.25">
      <c r="C140" s="84" t="s">
        <v>58</v>
      </c>
      <c r="D140" s="85"/>
    </row>
    <row r="141" spans="2:8" ht="20.25" x14ac:dyDescent="0.25">
      <c r="B141" s="86"/>
      <c r="C141" s="198" t="s">
        <v>59</v>
      </c>
      <c r="D141" s="201" t="s">
        <v>60</v>
      </c>
      <c r="E141" s="201"/>
      <c r="F141" s="201"/>
      <c r="G141" s="201"/>
      <c r="H141" s="87"/>
    </row>
    <row r="142" spans="2:8" ht="20.25" x14ac:dyDescent="0.25">
      <c r="B142" s="86"/>
      <c r="C142" s="199"/>
      <c r="D142" s="201" t="s">
        <v>61</v>
      </c>
      <c r="E142" s="201"/>
      <c r="F142" s="201"/>
      <c r="G142" s="201"/>
      <c r="H142" s="87"/>
    </row>
    <row r="143" spans="2:8" ht="20.25" x14ac:dyDescent="0.25">
      <c r="B143" s="86"/>
      <c r="C143" s="200"/>
      <c r="D143" s="201" t="s">
        <v>103</v>
      </c>
      <c r="E143" s="201"/>
      <c r="F143" s="201"/>
      <c r="G143" s="201"/>
      <c r="H143" s="87"/>
    </row>
    <row r="144" spans="2:8" x14ac:dyDescent="0.25">
      <c r="C144" s="88" t="s">
        <v>63</v>
      </c>
      <c r="D144" s="89">
        <v>2.2999999999999998</v>
      </c>
      <c r="E144" s="90"/>
      <c r="F144" s="86"/>
    </row>
    <row r="145" spans="2:8" x14ac:dyDescent="0.25">
      <c r="C145" s="91" t="s">
        <v>64</v>
      </c>
      <c r="D145" s="92">
        <v>399</v>
      </c>
      <c r="E145" s="202" t="s">
        <v>65</v>
      </c>
      <c r="F145" s="203"/>
      <c r="G145" s="206">
        <f>D146/D145</f>
        <v>9.4987969924812035</v>
      </c>
    </row>
    <row r="146" spans="2:8" x14ac:dyDescent="0.25">
      <c r="C146" s="91" t="s">
        <v>66</v>
      </c>
      <c r="D146" s="92">
        <v>3790.02</v>
      </c>
      <c r="E146" s="204"/>
      <c r="F146" s="205"/>
      <c r="G146" s="207"/>
    </row>
    <row r="147" spans="2:8" x14ac:dyDescent="0.25">
      <c r="C147" s="93"/>
      <c r="D147" s="94"/>
      <c r="E147" s="95"/>
    </row>
    <row r="148" spans="2:8" x14ac:dyDescent="0.3">
      <c r="C148" s="96" t="s">
        <v>67</v>
      </c>
      <c r="D148" s="97" t="s">
        <v>68</v>
      </c>
      <c r="E148" s="98"/>
    </row>
    <row r="149" spans="2:8" x14ac:dyDescent="0.3">
      <c r="C149" s="96" t="s">
        <v>69</v>
      </c>
      <c r="D149" s="97" t="s">
        <v>70</v>
      </c>
      <c r="E149" s="98"/>
    </row>
    <row r="150" spans="2:8" x14ac:dyDescent="0.3">
      <c r="C150" s="96" t="s">
        <v>71</v>
      </c>
      <c r="D150" s="99" t="s">
        <v>72</v>
      </c>
      <c r="E150" s="98"/>
    </row>
    <row r="151" spans="2:8" ht="24" thickBot="1" x14ac:dyDescent="0.3">
      <c r="C151" s="100"/>
      <c r="D151" s="100"/>
    </row>
    <row r="152" spans="2:8" ht="48" thickBot="1" x14ac:dyDescent="0.3">
      <c r="B152" s="208" t="s">
        <v>73</v>
      </c>
      <c r="C152" s="209"/>
      <c r="D152" s="101" t="s">
        <v>74</v>
      </c>
      <c r="E152" s="210" t="s">
        <v>75</v>
      </c>
      <c r="F152" s="211"/>
      <c r="G152" s="102" t="s">
        <v>76</v>
      </c>
    </row>
    <row r="153" spans="2:8" ht="24" thickBot="1" x14ac:dyDescent="0.3">
      <c r="B153" s="212" t="s">
        <v>77</v>
      </c>
      <c r="C153" s="213"/>
      <c r="D153" s="103">
        <v>197.93</v>
      </c>
      <c r="E153" s="104">
        <v>2.2999999999999998</v>
      </c>
      <c r="F153" s="105" t="s">
        <v>78</v>
      </c>
      <c r="G153" s="106">
        <f t="shared" ref="G153:G160" si="3">D153*E153</f>
        <v>455.23899999999998</v>
      </c>
      <c r="H153" s="214"/>
    </row>
    <row r="154" spans="2:8" x14ac:dyDescent="0.25">
      <c r="B154" s="215" t="s">
        <v>79</v>
      </c>
      <c r="C154" s="216"/>
      <c r="D154" s="108"/>
      <c r="E154" s="109"/>
      <c r="F154" s="110" t="s">
        <v>80</v>
      </c>
      <c r="G154" s="111">
        <f t="shared" si="3"/>
        <v>0</v>
      </c>
      <c r="H154" s="214"/>
    </row>
    <row r="155" spans="2:8" ht="24" thickBot="1" x14ac:dyDescent="0.3">
      <c r="B155" s="217" t="s">
        <v>81</v>
      </c>
      <c r="C155" s="218"/>
      <c r="D155" s="113"/>
      <c r="E155" s="114"/>
      <c r="F155" s="115" t="s">
        <v>80</v>
      </c>
      <c r="G155" s="116">
        <f t="shared" si="3"/>
        <v>0</v>
      </c>
      <c r="H155" s="214"/>
    </row>
    <row r="156" spans="2:8" ht="24" thickBot="1" x14ac:dyDescent="0.3">
      <c r="B156" s="219" t="s">
        <v>82</v>
      </c>
      <c r="C156" s="220"/>
      <c r="D156" s="117"/>
      <c r="E156" s="118"/>
      <c r="F156" s="119" t="s">
        <v>78</v>
      </c>
      <c r="G156" s="120">
        <f t="shared" si="3"/>
        <v>0</v>
      </c>
      <c r="H156" s="214"/>
    </row>
    <row r="157" spans="2:8" x14ac:dyDescent="0.25">
      <c r="B157" s="215" t="s">
        <v>83</v>
      </c>
      <c r="C157" s="216"/>
      <c r="D157" s="108"/>
      <c r="E157" s="109"/>
      <c r="F157" s="110" t="s">
        <v>78</v>
      </c>
      <c r="G157" s="111">
        <f t="shared" si="3"/>
        <v>0</v>
      </c>
      <c r="H157" s="214"/>
    </row>
    <row r="158" spans="2:8" x14ac:dyDescent="0.25">
      <c r="B158" s="223" t="s">
        <v>84</v>
      </c>
      <c r="C158" s="224"/>
      <c r="D158" s="121"/>
      <c r="E158" s="122"/>
      <c r="F158" s="123" t="s">
        <v>78</v>
      </c>
      <c r="G158" s="124">
        <f t="shared" si="3"/>
        <v>0</v>
      </c>
      <c r="H158" s="214"/>
    </row>
    <row r="159" spans="2:8" x14ac:dyDescent="0.25">
      <c r="B159" s="223" t="s">
        <v>85</v>
      </c>
      <c r="C159" s="224"/>
      <c r="D159" s="125"/>
      <c r="E159" s="126"/>
      <c r="F159" s="123" t="s">
        <v>78</v>
      </c>
      <c r="G159" s="124">
        <f t="shared" si="3"/>
        <v>0</v>
      </c>
      <c r="H159" s="214"/>
    </row>
    <row r="160" spans="2:8" x14ac:dyDescent="0.25">
      <c r="B160" s="223" t="s">
        <v>86</v>
      </c>
      <c r="C160" s="224"/>
      <c r="D160" s="125"/>
      <c r="E160" s="126"/>
      <c r="F160" s="123" t="s">
        <v>78</v>
      </c>
      <c r="G160" s="124">
        <f t="shared" si="3"/>
        <v>0</v>
      </c>
      <c r="H160" s="214"/>
    </row>
    <row r="161" spans="2:8" x14ac:dyDescent="0.25">
      <c r="B161" s="223" t="s">
        <v>87</v>
      </c>
      <c r="C161" s="224"/>
      <c r="D161" s="125"/>
      <c r="E161" s="126"/>
      <c r="F161" s="123" t="s">
        <v>78</v>
      </c>
      <c r="G161" s="124">
        <f>D161*E161</f>
        <v>0</v>
      </c>
      <c r="H161" s="214"/>
    </row>
    <row r="162" spans="2:8" ht="24" thickBot="1" x14ac:dyDescent="0.3">
      <c r="B162" s="217" t="s">
        <v>88</v>
      </c>
      <c r="C162" s="218"/>
      <c r="D162" s="113"/>
      <c r="E162" s="114"/>
      <c r="F162" s="115" t="s">
        <v>78</v>
      </c>
      <c r="G162" s="127">
        <f>D162*E162</f>
        <v>0</v>
      </c>
      <c r="H162" s="214"/>
    </row>
    <row r="163" spans="2:8" x14ac:dyDescent="0.25">
      <c r="C163" s="128"/>
      <c r="D163" s="128"/>
      <c r="E163" s="129"/>
      <c r="F163" s="129"/>
      <c r="H163" s="130"/>
    </row>
    <row r="164" spans="2:8" ht="25.5" x14ac:dyDescent="0.25">
      <c r="C164" s="84" t="s">
        <v>89</v>
      </c>
      <c r="D164" s="85"/>
    </row>
    <row r="165" spans="2:8" ht="18.75" x14ac:dyDescent="0.25">
      <c r="C165" s="225" t="s">
        <v>90</v>
      </c>
      <c r="D165" s="133" t="s">
        <v>91</v>
      </c>
      <c r="E165" s="134">
        <f>ROUND((G153+D146)/D146,2)</f>
        <v>1.1200000000000001</v>
      </c>
      <c r="F165" s="134"/>
      <c r="G165" s="86"/>
      <c r="H165" s="82"/>
    </row>
    <row r="166" spans="2:8" x14ac:dyDescent="0.25">
      <c r="C166" s="225"/>
      <c r="D166" s="133" t="s">
        <v>92</v>
      </c>
      <c r="E166" s="134">
        <f>ROUND((((G154+G155)^2)*0.01+D146)/D146,2)</f>
        <v>1</v>
      </c>
      <c r="F166" s="134"/>
      <c r="G166" s="135"/>
      <c r="H166" s="136"/>
    </row>
    <row r="167" spans="2:8" x14ac:dyDescent="0.25">
      <c r="C167" s="225"/>
      <c r="D167" s="133" t="s">
        <v>93</v>
      </c>
      <c r="E167" s="134">
        <f>ROUND((G156+D146)/D146,2)</f>
        <v>1</v>
      </c>
      <c r="F167" s="137"/>
      <c r="G167" s="135"/>
    </row>
    <row r="168" spans="2:8" x14ac:dyDescent="0.25">
      <c r="C168" s="225"/>
      <c r="D168" s="138" t="s">
        <v>94</v>
      </c>
      <c r="E168" s="139">
        <f>ROUND((SUM(G157:G162)+D146)/D146,2)</f>
        <v>1</v>
      </c>
      <c r="F168" s="86"/>
      <c r="G168" s="135"/>
    </row>
    <row r="169" spans="2:8" ht="25.5" x14ac:dyDescent="0.25">
      <c r="D169" s="140" t="s">
        <v>95</v>
      </c>
      <c r="E169" s="141">
        <f>SUM(E165:E168)-IF(D150="сплошная",3,2)</f>
        <v>1.1200000000000001</v>
      </c>
      <c r="F169" s="142"/>
    </row>
    <row r="170" spans="2:8" x14ac:dyDescent="0.25">
      <c r="E170" s="143"/>
    </row>
    <row r="171" spans="2:8" ht="25.5" x14ac:dyDescent="0.35">
      <c r="B171" s="80"/>
      <c r="C171" s="144" t="s">
        <v>96</v>
      </c>
      <c r="D171" s="221">
        <f>E169*D146</f>
        <v>4244.8224</v>
      </c>
      <c r="E171" s="221"/>
    </row>
    <row r="172" spans="2:8" ht="18.75" x14ac:dyDescent="0.3">
      <c r="C172" s="145" t="s">
        <v>97</v>
      </c>
      <c r="D172" s="222">
        <f>D171/D145</f>
        <v>10.638652631578948</v>
      </c>
      <c r="E172" s="222"/>
      <c r="G172" s="82"/>
      <c r="H172" s="146"/>
    </row>
    <row r="184" spans="2:8" ht="46.5" customHeight="1" x14ac:dyDescent="0.25"/>
    <row r="185" spans="2:8" ht="60.75" x14ac:dyDescent="0.8">
      <c r="B185" s="196" t="s">
        <v>159</v>
      </c>
      <c r="C185" s="196"/>
      <c r="D185" s="196"/>
      <c r="E185" s="196"/>
      <c r="F185" s="196"/>
      <c r="G185" s="196"/>
      <c r="H185" s="196"/>
    </row>
    <row r="186" spans="2:8" x14ac:dyDescent="0.25">
      <c r="B186" s="197" t="s">
        <v>98</v>
      </c>
      <c r="C186" s="197"/>
      <c r="D186" s="197"/>
      <c r="E186" s="197"/>
      <c r="F186" s="197"/>
      <c r="G186" s="197"/>
    </row>
    <row r="187" spans="2:8" x14ac:dyDescent="0.25">
      <c r="C187" s="83"/>
      <c r="G187" s="82"/>
    </row>
    <row r="188" spans="2:8" ht="25.5" x14ac:dyDescent="0.25">
      <c r="C188" s="84" t="s">
        <v>58</v>
      </c>
      <c r="D188" s="85"/>
    </row>
    <row r="189" spans="2:8" ht="20.25" x14ac:dyDescent="0.25">
      <c r="B189" s="86"/>
      <c r="C189" s="198" t="s">
        <v>59</v>
      </c>
      <c r="D189" s="201" t="s">
        <v>60</v>
      </c>
      <c r="E189" s="201"/>
      <c r="F189" s="201"/>
      <c r="G189" s="201"/>
      <c r="H189" s="87"/>
    </row>
    <row r="190" spans="2:8" ht="20.25" x14ac:dyDescent="0.25">
      <c r="B190" s="86"/>
      <c r="C190" s="199"/>
      <c r="D190" s="201" t="s">
        <v>104</v>
      </c>
      <c r="E190" s="201"/>
      <c r="F190" s="201"/>
      <c r="G190" s="201"/>
      <c r="H190" s="87"/>
    </row>
    <row r="191" spans="2:8" ht="20.25" x14ac:dyDescent="0.25">
      <c r="B191" s="86"/>
      <c r="C191" s="200"/>
      <c r="D191" s="201" t="s">
        <v>105</v>
      </c>
      <c r="E191" s="201"/>
      <c r="F191" s="201"/>
      <c r="G191" s="201"/>
      <c r="H191" s="87"/>
    </row>
    <row r="192" spans="2:8" x14ac:dyDescent="0.25">
      <c r="C192" s="88" t="s">
        <v>63</v>
      </c>
      <c r="D192" s="89">
        <v>4.8</v>
      </c>
      <c r="E192" s="90"/>
      <c r="F192" s="86"/>
    </row>
    <row r="193" spans="2:8" x14ac:dyDescent="0.25">
      <c r="C193" s="91" t="s">
        <v>64</v>
      </c>
      <c r="D193" s="92">
        <v>1042</v>
      </c>
      <c r="E193" s="202" t="s">
        <v>65</v>
      </c>
      <c r="F193" s="203"/>
      <c r="G193" s="206">
        <f>D194/D193</f>
        <v>8.1335220729366586</v>
      </c>
    </row>
    <row r="194" spans="2:8" x14ac:dyDescent="0.25">
      <c r="C194" s="91" t="s">
        <v>66</v>
      </c>
      <c r="D194" s="92">
        <v>8475.1299999999992</v>
      </c>
      <c r="E194" s="204"/>
      <c r="F194" s="205"/>
      <c r="G194" s="207"/>
    </row>
    <row r="195" spans="2:8" x14ac:dyDescent="0.25">
      <c r="C195" s="93"/>
      <c r="D195" s="94"/>
      <c r="E195" s="95"/>
    </row>
    <row r="196" spans="2:8" x14ac:dyDescent="0.3">
      <c r="C196" s="96" t="s">
        <v>67</v>
      </c>
      <c r="D196" s="97" t="s">
        <v>106</v>
      </c>
      <c r="E196" s="98"/>
    </row>
    <row r="197" spans="2:8" x14ac:dyDescent="0.3">
      <c r="C197" s="96" t="s">
        <v>69</v>
      </c>
      <c r="D197" s="97" t="s">
        <v>107</v>
      </c>
      <c r="E197" s="98"/>
    </row>
    <row r="198" spans="2:8" x14ac:dyDescent="0.3">
      <c r="C198" s="96" t="s">
        <v>71</v>
      </c>
      <c r="D198" s="99" t="s">
        <v>72</v>
      </c>
      <c r="E198" s="98"/>
    </row>
    <row r="199" spans="2:8" ht="24" thickBot="1" x14ac:dyDescent="0.3">
      <c r="C199" s="100"/>
      <c r="D199" s="100"/>
    </row>
    <row r="200" spans="2:8" ht="48" thickBot="1" x14ac:dyDescent="0.3">
      <c r="B200" s="208" t="s">
        <v>73</v>
      </c>
      <c r="C200" s="209"/>
      <c r="D200" s="101" t="s">
        <v>74</v>
      </c>
      <c r="E200" s="210" t="s">
        <v>75</v>
      </c>
      <c r="F200" s="211"/>
      <c r="G200" s="102" t="s">
        <v>76</v>
      </c>
    </row>
    <row r="201" spans="2:8" ht="24" thickBot="1" x14ac:dyDescent="0.3">
      <c r="B201" s="212" t="s">
        <v>77</v>
      </c>
      <c r="C201" s="213"/>
      <c r="D201" s="103">
        <v>197.93</v>
      </c>
      <c r="E201" s="104">
        <v>4.8</v>
      </c>
      <c r="F201" s="105" t="s">
        <v>78</v>
      </c>
      <c r="G201" s="106">
        <f t="shared" ref="G201:G208" si="4">D201*E201</f>
        <v>950.06399999999996</v>
      </c>
      <c r="H201" s="214"/>
    </row>
    <row r="202" spans="2:8" x14ac:dyDescent="0.25">
      <c r="B202" s="215" t="s">
        <v>79</v>
      </c>
      <c r="C202" s="216"/>
      <c r="D202" s="108"/>
      <c r="E202" s="109"/>
      <c r="F202" s="110" t="s">
        <v>80</v>
      </c>
      <c r="G202" s="111">
        <f t="shared" si="4"/>
        <v>0</v>
      </c>
      <c r="H202" s="214"/>
    </row>
    <row r="203" spans="2:8" ht="24" thickBot="1" x14ac:dyDescent="0.3">
      <c r="B203" s="217" t="s">
        <v>81</v>
      </c>
      <c r="C203" s="218"/>
      <c r="D203" s="113"/>
      <c r="E203" s="114"/>
      <c r="F203" s="115" t="s">
        <v>80</v>
      </c>
      <c r="G203" s="116">
        <f t="shared" si="4"/>
        <v>0</v>
      </c>
      <c r="H203" s="214"/>
    </row>
    <row r="204" spans="2:8" ht="24" thickBot="1" x14ac:dyDescent="0.3">
      <c r="B204" s="219" t="s">
        <v>82</v>
      </c>
      <c r="C204" s="220"/>
      <c r="D204" s="117"/>
      <c r="E204" s="118"/>
      <c r="F204" s="119" t="s">
        <v>78</v>
      </c>
      <c r="G204" s="120">
        <f t="shared" si="4"/>
        <v>0</v>
      </c>
      <c r="H204" s="214"/>
    </row>
    <row r="205" spans="2:8" x14ac:dyDescent="0.25">
      <c r="B205" s="215" t="s">
        <v>83</v>
      </c>
      <c r="C205" s="216"/>
      <c r="D205" s="108"/>
      <c r="E205" s="109"/>
      <c r="F205" s="110" t="s">
        <v>78</v>
      </c>
      <c r="G205" s="111">
        <f t="shared" si="4"/>
        <v>0</v>
      </c>
      <c r="H205" s="214"/>
    </row>
    <row r="206" spans="2:8" x14ac:dyDescent="0.25">
      <c r="B206" s="223" t="s">
        <v>84</v>
      </c>
      <c r="C206" s="224"/>
      <c r="D206" s="121"/>
      <c r="E206" s="122"/>
      <c r="F206" s="123" t="s">
        <v>78</v>
      </c>
      <c r="G206" s="124">
        <f t="shared" si="4"/>
        <v>0</v>
      </c>
      <c r="H206" s="214"/>
    </row>
    <row r="207" spans="2:8" x14ac:dyDescent="0.25">
      <c r="B207" s="223" t="s">
        <v>85</v>
      </c>
      <c r="C207" s="224"/>
      <c r="D207" s="125"/>
      <c r="E207" s="126"/>
      <c r="F207" s="123" t="s">
        <v>78</v>
      </c>
      <c r="G207" s="124">
        <f t="shared" si="4"/>
        <v>0</v>
      </c>
      <c r="H207" s="214"/>
    </row>
    <row r="208" spans="2:8" x14ac:dyDescent="0.25">
      <c r="B208" s="223" t="s">
        <v>86</v>
      </c>
      <c r="C208" s="224"/>
      <c r="D208" s="125"/>
      <c r="E208" s="126"/>
      <c r="F208" s="123" t="s">
        <v>78</v>
      </c>
      <c r="G208" s="124">
        <f t="shared" si="4"/>
        <v>0</v>
      </c>
      <c r="H208" s="214"/>
    </row>
    <row r="209" spans="2:8" x14ac:dyDescent="0.25">
      <c r="B209" s="223" t="s">
        <v>87</v>
      </c>
      <c r="C209" s="224"/>
      <c r="D209" s="125"/>
      <c r="E209" s="126"/>
      <c r="F209" s="123" t="s">
        <v>78</v>
      </c>
      <c r="G209" s="124">
        <f>D209*E209</f>
        <v>0</v>
      </c>
      <c r="H209" s="214"/>
    </row>
    <row r="210" spans="2:8" ht="24" thickBot="1" x14ac:dyDescent="0.3">
      <c r="B210" s="217" t="s">
        <v>88</v>
      </c>
      <c r="C210" s="218"/>
      <c r="D210" s="113"/>
      <c r="E210" s="114"/>
      <c r="F210" s="115" t="s">
        <v>78</v>
      </c>
      <c r="G210" s="127">
        <f>D210*E210</f>
        <v>0</v>
      </c>
      <c r="H210" s="214"/>
    </row>
    <row r="211" spans="2:8" x14ac:dyDescent="0.25">
      <c r="C211" s="128"/>
      <c r="D211" s="128"/>
      <c r="E211" s="129"/>
      <c r="F211" s="129"/>
      <c r="H211" s="130"/>
    </row>
    <row r="212" spans="2:8" ht="25.5" x14ac:dyDescent="0.25">
      <c r="C212" s="84" t="s">
        <v>89</v>
      </c>
      <c r="D212" s="85"/>
    </row>
    <row r="213" spans="2:8" ht="18.75" x14ac:dyDescent="0.25">
      <c r="C213" s="225" t="s">
        <v>90</v>
      </c>
      <c r="D213" s="133" t="s">
        <v>91</v>
      </c>
      <c r="E213" s="134">
        <f>ROUND((G201+D194)/D194,2)</f>
        <v>1.1100000000000001</v>
      </c>
      <c r="F213" s="134"/>
      <c r="G213" s="86"/>
      <c r="H213" s="82"/>
    </row>
    <row r="214" spans="2:8" x14ac:dyDescent="0.25">
      <c r="C214" s="225"/>
      <c r="D214" s="133" t="s">
        <v>92</v>
      </c>
      <c r="E214" s="134">
        <f>ROUND((((G202+G203)^2)*0.01+D194)/D194,2)</f>
        <v>1</v>
      </c>
      <c r="F214" s="134"/>
      <c r="G214" s="135"/>
      <c r="H214" s="136"/>
    </row>
    <row r="215" spans="2:8" x14ac:dyDescent="0.25">
      <c r="C215" s="225"/>
      <c r="D215" s="133" t="s">
        <v>93</v>
      </c>
      <c r="E215" s="134">
        <f>ROUND((G204+D194)/D194,2)</f>
        <v>1</v>
      </c>
      <c r="F215" s="137"/>
      <c r="G215" s="135"/>
    </row>
    <row r="216" spans="2:8" x14ac:dyDescent="0.25">
      <c r="C216" s="225"/>
      <c r="D216" s="138" t="s">
        <v>94</v>
      </c>
      <c r="E216" s="139">
        <f>ROUND((SUM(G205:G210)+D194)/D194,2)</f>
        <v>1</v>
      </c>
      <c r="F216" s="86"/>
      <c r="G216" s="135"/>
    </row>
    <row r="217" spans="2:8" ht="25.5" x14ac:dyDescent="0.25">
      <c r="D217" s="140" t="s">
        <v>95</v>
      </c>
      <c r="E217" s="141">
        <f>SUM(E213:E216)-IF(D198="сплошная",3,2)</f>
        <v>1.1100000000000003</v>
      </c>
      <c r="F217" s="142"/>
    </row>
    <row r="218" spans="2:8" x14ac:dyDescent="0.25">
      <c r="E218" s="143"/>
    </row>
    <row r="219" spans="2:8" ht="25.5" x14ac:dyDescent="0.35">
      <c r="B219" s="80"/>
      <c r="C219" s="144" t="s">
        <v>96</v>
      </c>
      <c r="D219" s="221">
        <f>E217*D194</f>
        <v>9407.3943000000017</v>
      </c>
      <c r="E219" s="221"/>
    </row>
    <row r="220" spans="2:8" ht="18.75" x14ac:dyDescent="0.3">
      <c r="C220" s="145" t="s">
        <v>97</v>
      </c>
      <c r="D220" s="222">
        <f>D219/D193</f>
        <v>9.0282095009596954</v>
      </c>
      <c r="E220" s="222"/>
      <c r="G220" s="82"/>
      <c r="H220" s="146"/>
    </row>
    <row r="232" spans="2:8" ht="36" customHeight="1" x14ac:dyDescent="0.25"/>
    <row r="234" spans="2:8" ht="60.75" x14ac:dyDescent="0.8">
      <c r="B234" s="196" t="s">
        <v>160</v>
      </c>
      <c r="C234" s="196"/>
      <c r="D234" s="196"/>
      <c r="E234" s="196"/>
      <c r="F234" s="196"/>
      <c r="G234" s="196"/>
      <c r="H234" s="196"/>
    </row>
    <row r="235" spans="2:8" x14ac:dyDescent="0.25">
      <c r="B235" s="197" t="s">
        <v>98</v>
      </c>
      <c r="C235" s="197"/>
      <c r="D235" s="197"/>
      <c r="E235" s="197"/>
      <c r="F235" s="197"/>
      <c r="G235" s="197"/>
    </row>
    <row r="236" spans="2:8" x14ac:dyDescent="0.25">
      <c r="C236" s="83"/>
      <c r="G236" s="82"/>
    </row>
    <row r="237" spans="2:8" ht="25.5" x14ac:dyDescent="0.25">
      <c r="C237" s="84" t="s">
        <v>58</v>
      </c>
      <c r="D237" s="85"/>
    </row>
    <row r="238" spans="2:8" ht="20.25" x14ac:dyDescent="0.25">
      <c r="B238" s="86"/>
      <c r="C238" s="198" t="s">
        <v>59</v>
      </c>
      <c r="D238" s="201" t="s">
        <v>60</v>
      </c>
      <c r="E238" s="201"/>
      <c r="F238" s="201"/>
      <c r="G238" s="201"/>
      <c r="H238" s="87"/>
    </row>
    <row r="239" spans="2:8" ht="20.25" x14ac:dyDescent="0.25">
      <c r="B239" s="86"/>
      <c r="C239" s="199"/>
      <c r="D239" s="201" t="s">
        <v>108</v>
      </c>
      <c r="E239" s="201"/>
      <c r="F239" s="201"/>
      <c r="G239" s="201"/>
      <c r="H239" s="87"/>
    </row>
    <row r="240" spans="2:8" ht="20.25" x14ac:dyDescent="0.25">
      <c r="B240" s="86"/>
      <c r="C240" s="200"/>
      <c r="D240" s="201" t="s">
        <v>109</v>
      </c>
      <c r="E240" s="201"/>
      <c r="F240" s="201"/>
      <c r="G240" s="201"/>
      <c r="H240" s="87"/>
    </row>
    <row r="241" spans="2:8" x14ac:dyDescent="0.25">
      <c r="C241" s="88" t="s">
        <v>63</v>
      </c>
      <c r="D241" s="89">
        <v>2.4</v>
      </c>
      <c r="E241" s="90"/>
      <c r="F241" s="86"/>
    </row>
    <row r="242" spans="2:8" x14ac:dyDescent="0.25">
      <c r="C242" s="91" t="s">
        <v>64</v>
      </c>
      <c r="D242" s="92">
        <v>550</v>
      </c>
      <c r="E242" s="202" t="s">
        <v>65</v>
      </c>
      <c r="F242" s="203"/>
      <c r="G242" s="206">
        <f>D243/D242</f>
        <v>11.998381818181818</v>
      </c>
    </row>
    <row r="243" spans="2:8" x14ac:dyDescent="0.25">
      <c r="C243" s="91" t="s">
        <v>66</v>
      </c>
      <c r="D243" s="92">
        <v>6599.11</v>
      </c>
      <c r="E243" s="204"/>
      <c r="F243" s="205"/>
      <c r="G243" s="207"/>
    </row>
    <row r="244" spans="2:8" x14ac:dyDescent="0.25">
      <c r="C244" s="93"/>
      <c r="D244" s="94"/>
      <c r="E244" s="95"/>
    </row>
    <row r="245" spans="2:8" x14ac:dyDescent="0.3">
      <c r="C245" s="96" t="s">
        <v>67</v>
      </c>
      <c r="D245" s="97" t="s">
        <v>110</v>
      </c>
      <c r="E245" s="98"/>
    </row>
    <row r="246" spans="2:8" x14ac:dyDescent="0.3">
      <c r="C246" s="96" t="s">
        <v>69</v>
      </c>
      <c r="D246" s="97" t="s">
        <v>70</v>
      </c>
      <c r="E246" s="98"/>
    </row>
    <row r="247" spans="2:8" x14ac:dyDescent="0.3">
      <c r="C247" s="96" t="s">
        <v>71</v>
      </c>
      <c r="D247" s="99" t="s">
        <v>72</v>
      </c>
      <c r="E247" s="98"/>
    </row>
    <row r="248" spans="2:8" ht="24" thickBot="1" x14ac:dyDescent="0.3">
      <c r="C248" s="100"/>
      <c r="D248" s="100"/>
    </row>
    <row r="249" spans="2:8" ht="48" thickBot="1" x14ac:dyDescent="0.3">
      <c r="B249" s="208" t="s">
        <v>73</v>
      </c>
      <c r="C249" s="209"/>
      <c r="D249" s="101" t="s">
        <v>74</v>
      </c>
      <c r="E249" s="210" t="s">
        <v>75</v>
      </c>
      <c r="F249" s="211"/>
      <c r="G249" s="102" t="s">
        <v>76</v>
      </c>
    </row>
    <row r="250" spans="2:8" ht="24" thickBot="1" x14ac:dyDescent="0.3">
      <c r="B250" s="212" t="s">
        <v>77</v>
      </c>
      <c r="C250" s="213"/>
      <c r="D250" s="103">
        <v>197.93</v>
      </c>
      <c r="E250" s="104">
        <v>2.4</v>
      </c>
      <c r="F250" s="105" t="s">
        <v>78</v>
      </c>
      <c r="G250" s="106">
        <f t="shared" ref="G250:G257" si="5">D250*E250</f>
        <v>475.03199999999998</v>
      </c>
      <c r="H250" s="214"/>
    </row>
    <row r="251" spans="2:8" x14ac:dyDescent="0.25">
      <c r="B251" s="215" t="s">
        <v>79</v>
      </c>
      <c r="C251" s="216"/>
      <c r="D251" s="108"/>
      <c r="E251" s="109"/>
      <c r="F251" s="110" t="s">
        <v>80</v>
      </c>
      <c r="G251" s="111">
        <f t="shared" si="5"/>
        <v>0</v>
      </c>
      <c r="H251" s="214"/>
    </row>
    <row r="252" spans="2:8" ht="24" thickBot="1" x14ac:dyDescent="0.3">
      <c r="B252" s="217" t="s">
        <v>81</v>
      </c>
      <c r="C252" s="218"/>
      <c r="D252" s="113"/>
      <c r="E252" s="114"/>
      <c r="F252" s="115" t="s">
        <v>80</v>
      </c>
      <c r="G252" s="116">
        <f t="shared" si="5"/>
        <v>0</v>
      </c>
      <c r="H252" s="214"/>
    </row>
    <row r="253" spans="2:8" ht="24" thickBot="1" x14ac:dyDescent="0.3">
      <c r="B253" s="219" t="s">
        <v>82</v>
      </c>
      <c r="C253" s="220"/>
      <c r="D253" s="117"/>
      <c r="E253" s="118"/>
      <c r="F253" s="119" t="s">
        <v>78</v>
      </c>
      <c r="G253" s="120">
        <f t="shared" si="5"/>
        <v>0</v>
      </c>
      <c r="H253" s="214"/>
    </row>
    <row r="254" spans="2:8" x14ac:dyDescent="0.25">
      <c r="B254" s="215" t="s">
        <v>83</v>
      </c>
      <c r="C254" s="216"/>
      <c r="D254" s="108"/>
      <c r="E254" s="109"/>
      <c r="F254" s="110" t="s">
        <v>78</v>
      </c>
      <c r="G254" s="111">
        <f t="shared" si="5"/>
        <v>0</v>
      </c>
      <c r="H254" s="214"/>
    </row>
    <row r="255" spans="2:8" x14ac:dyDescent="0.25">
      <c r="B255" s="223" t="s">
        <v>84</v>
      </c>
      <c r="C255" s="224"/>
      <c r="D255" s="121"/>
      <c r="E255" s="122"/>
      <c r="F255" s="123" t="s">
        <v>78</v>
      </c>
      <c r="G255" s="124">
        <f t="shared" si="5"/>
        <v>0</v>
      </c>
      <c r="H255" s="214"/>
    </row>
    <row r="256" spans="2:8" x14ac:dyDescent="0.25">
      <c r="B256" s="223" t="s">
        <v>85</v>
      </c>
      <c r="C256" s="224"/>
      <c r="D256" s="125"/>
      <c r="E256" s="126"/>
      <c r="F256" s="123" t="s">
        <v>78</v>
      </c>
      <c r="G256" s="124">
        <f t="shared" si="5"/>
        <v>0</v>
      </c>
      <c r="H256" s="214"/>
    </row>
    <row r="257" spans="2:8" x14ac:dyDescent="0.25">
      <c r="B257" s="223" t="s">
        <v>86</v>
      </c>
      <c r="C257" s="224"/>
      <c r="D257" s="125"/>
      <c r="E257" s="126"/>
      <c r="F257" s="123" t="s">
        <v>78</v>
      </c>
      <c r="G257" s="124">
        <f t="shared" si="5"/>
        <v>0</v>
      </c>
      <c r="H257" s="214"/>
    </row>
    <row r="258" spans="2:8" x14ac:dyDescent="0.25">
      <c r="B258" s="223" t="s">
        <v>87</v>
      </c>
      <c r="C258" s="224"/>
      <c r="D258" s="125"/>
      <c r="E258" s="126"/>
      <c r="F258" s="123" t="s">
        <v>78</v>
      </c>
      <c r="G258" s="124">
        <f>D258*E258</f>
        <v>0</v>
      </c>
      <c r="H258" s="214"/>
    </row>
    <row r="259" spans="2:8" ht="24" thickBot="1" x14ac:dyDescent="0.3">
      <c r="B259" s="217" t="s">
        <v>88</v>
      </c>
      <c r="C259" s="218"/>
      <c r="D259" s="113"/>
      <c r="E259" s="114"/>
      <c r="F259" s="115" t="s">
        <v>78</v>
      </c>
      <c r="G259" s="127">
        <f>D259*E259</f>
        <v>0</v>
      </c>
      <c r="H259" s="214"/>
    </row>
    <row r="260" spans="2:8" x14ac:dyDescent="0.25">
      <c r="C260" s="128"/>
      <c r="D260" s="128"/>
      <c r="E260" s="129"/>
      <c r="F260" s="129"/>
      <c r="H260" s="130"/>
    </row>
    <row r="261" spans="2:8" ht="25.5" x14ac:dyDescent="0.25">
      <c r="C261" s="84" t="s">
        <v>89</v>
      </c>
      <c r="D261" s="85"/>
    </row>
    <row r="262" spans="2:8" ht="18.75" x14ac:dyDescent="0.25">
      <c r="C262" s="225" t="s">
        <v>90</v>
      </c>
      <c r="D262" s="133" t="s">
        <v>91</v>
      </c>
      <c r="E262" s="134">
        <f>ROUND((G250+D243)/D243,2)</f>
        <v>1.07</v>
      </c>
      <c r="F262" s="134"/>
      <c r="G262" s="86"/>
      <c r="H262" s="82"/>
    </row>
    <row r="263" spans="2:8" x14ac:dyDescent="0.25">
      <c r="C263" s="225"/>
      <c r="D263" s="133" t="s">
        <v>92</v>
      </c>
      <c r="E263" s="134">
        <f>ROUND((((G251+G252)^2)*0.01+D243)/D243,2)</f>
        <v>1</v>
      </c>
      <c r="F263" s="134"/>
      <c r="G263" s="135"/>
      <c r="H263" s="136"/>
    </row>
    <row r="264" spans="2:8" x14ac:dyDescent="0.25">
      <c r="C264" s="225"/>
      <c r="D264" s="133" t="s">
        <v>93</v>
      </c>
      <c r="E264" s="134">
        <f>ROUND((G253+D243)/D243,2)</f>
        <v>1</v>
      </c>
      <c r="F264" s="137"/>
      <c r="G264" s="135"/>
    </row>
    <row r="265" spans="2:8" x14ac:dyDescent="0.25">
      <c r="C265" s="225"/>
      <c r="D265" s="138" t="s">
        <v>94</v>
      </c>
      <c r="E265" s="139">
        <f>ROUND((SUM(G254:G259)+D243)/D243,2)</f>
        <v>1</v>
      </c>
      <c r="F265" s="86"/>
      <c r="G265" s="135"/>
    </row>
    <row r="266" spans="2:8" ht="25.5" x14ac:dyDescent="0.25">
      <c r="D266" s="140" t="s">
        <v>95</v>
      </c>
      <c r="E266" s="141">
        <f>SUM(E262:E265)-IF(D247="сплошная",3,2)</f>
        <v>1.0700000000000003</v>
      </c>
      <c r="F266" s="142"/>
    </row>
    <row r="267" spans="2:8" x14ac:dyDescent="0.25">
      <c r="E267" s="143"/>
    </row>
    <row r="268" spans="2:8" ht="25.5" x14ac:dyDescent="0.35">
      <c r="B268" s="80"/>
      <c r="C268" s="144" t="s">
        <v>96</v>
      </c>
      <c r="D268" s="221">
        <f>E266*D243</f>
        <v>7061.0477000000019</v>
      </c>
      <c r="E268" s="221"/>
    </row>
    <row r="269" spans="2:8" ht="18.75" x14ac:dyDescent="0.3">
      <c r="C269" s="145" t="s">
        <v>97</v>
      </c>
      <c r="D269" s="222">
        <f>D268/D242</f>
        <v>12.838268545454548</v>
      </c>
      <c r="E269" s="222"/>
      <c r="G269" s="82"/>
      <c r="H269" s="146"/>
    </row>
    <row r="281" spans="2:8" ht="36.75" customHeight="1" x14ac:dyDescent="0.25"/>
    <row r="282" spans="2:8" ht="60.75" x14ac:dyDescent="0.8">
      <c r="B282" s="196" t="s">
        <v>161</v>
      </c>
      <c r="C282" s="196"/>
      <c r="D282" s="196"/>
      <c r="E282" s="196"/>
      <c r="F282" s="196"/>
      <c r="G282" s="196"/>
      <c r="H282" s="196"/>
    </row>
    <row r="283" spans="2:8" x14ac:dyDescent="0.25">
      <c r="B283" s="197" t="s">
        <v>98</v>
      </c>
      <c r="C283" s="197"/>
      <c r="D283" s="197"/>
      <c r="E283" s="197"/>
      <c r="F283" s="197"/>
      <c r="G283" s="197"/>
    </row>
    <row r="284" spans="2:8" x14ac:dyDescent="0.25">
      <c r="C284" s="83"/>
      <c r="G284" s="82"/>
    </row>
    <row r="285" spans="2:8" ht="25.5" x14ac:dyDescent="0.25">
      <c r="C285" s="84" t="s">
        <v>58</v>
      </c>
      <c r="D285" s="85"/>
    </row>
    <row r="286" spans="2:8" ht="20.25" x14ac:dyDescent="0.25">
      <c r="B286" s="86"/>
      <c r="C286" s="198" t="s">
        <v>59</v>
      </c>
      <c r="D286" s="201" t="s">
        <v>60</v>
      </c>
      <c r="E286" s="201"/>
      <c r="F286" s="201"/>
      <c r="G286" s="201"/>
      <c r="H286" s="87"/>
    </row>
    <row r="287" spans="2:8" ht="20.25" x14ac:dyDescent="0.25">
      <c r="B287" s="86"/>
      <c r="C287" s="199"/>
      <c r="D287" s="201" t="s">
        <v>108</v>
      </c>
      <c r="E287" s="201"/>
      <c r="F287" s="201"/>
      <c r="G287" s="201"/>
      <c r="H287" s="87"/>
    </row>
    <row r="288" spans="2:8" ht="20.25" x14ac:dyDescent="0.25">
      <c r="B288" s="86"/>
      <c r="C288" s="200"/>
      <c r="D288" s="201" t="s">
        <v>111</v>
      </c>
      <c r="E288" s="201"/>
      <c r="F288" s="201"/>
      <c r="G288" s="201"/>
      <c r="H288" s="87"/>
    </row>
    <row r="289" spans="2:8" x14ac:dyDescent="0.25">
      <c r="C289" s="88" t="s">
        <v>63</v>
      </c>
      <c r="D289" s="89">
        <v>2.5</v>
      </c>
      <c r="E289" s="90"/>
      <c r="F289" s="86"/>
    </row>
    <row r="290" spans="2:8" x14ac:dyDescent="0.25">
      <c r="C290" s="91" t="s">
        <v>64</v>
      </c>
      <c r="D290" s="92">
        <v>670</v>
      </c>
      <c r="E290" s="202" t="s">
        <v>65</v>
      </c>
      <c r="F290" s="203"/>
      <c r="G290" s="206">
        <f>D291/D290</f>
        <v>8.2625074626865675</v>
      </c>
    </row>
    <row r="291" spans="2:8" x14ac:dyDescent="0.25">
      <c r="C291" s="91" t="s">
        <v>66</v>
      </c>
      <c r="D291" s="92">
        <v>5535.88</v>
      </c>
      <c r="E291" s="204"/>
      <c r="F291" s="205"/>
      <c r="G291" s="207"/>
    </row>
    <row r="292" spans="2:8" x14ac:dyDescent="0.25">
      <c r="C292" s="93"/>
      <c r="D292" s="94"/>
      <c r="E292" s="95"/>
    </row>
    <row r="293" spans="2:8" x14ac:dyDescent="0.3">
      <c r="C293" s="96" t="s">
        <v>67</v>
      </c>
      <c r="D293" s="97" t="s">
        <v>106</v>
      </c>
      <c r="E293" s="98"/>
    </row>
    <row r="294" spans="2:8" x14ac:dyDescent="0.3">
      <c r="C294" s="96" t="s">
        <v>69</v>
      </c>
      <c r="D294" s="97" t="s">
        <v>70</v>
      </c>
      <c r="E294" s="98"/>
    </row>
    <row r="295" spans="2:8" x14ac:dyDescent="0.3">
      <c r="C295" s="96" t="s">
        <v>71</v>
      </c>
      <c r="D295" s="99" t="s">
        <v>72</v>
      </c>
      <c r="E295" s="98"/>
    </row>
    <row r="296" spans="2:8" ht="24" thickBot="1" x14ac:dyDescent="0.3">
      <c r="C296" s="100"/>
      <c r="D296" s="100"/>
    </row>
    <row r="297" spans="2:8" ht="48" thickBot="1" x14ac:dyDescent="0.3">
      <c r="B297" s="208" t="s">
        <v>73</v>
      </c>
      <c r="C297" s="209"/>
      <c r="D297" s="101" t="s">
        <v>74</v>
      </c>
      <c r="E297" s="210" t="s">
        <v>75</v>
      </c>
      <c r="F297" s="211"/>
      <c r="G297" s="102" t="s">
        <v>76</v>
      </c>
    </row>
    <row r="298" spans="2:8" ht="24" thickBot="1" x14ac:dyDescent="0.3">
      <c r="B298" s="212" t="s">
        <v>77</v>
      </c>
      <c r="C298" s="213"/>
      <c r="D298" s="103">
        <v>197.93</v>
      </c>
      <c r="E298" s="104">
        <v>2.5</v>
      </c>
      <c r="F298" s="105" t="s">
        <v>78</v>
      </c>
      <c r="G298" s="106">
        <f t="shared" ref="G298:G305" si="6">D298*E298</f>
        <v>494.82500000000005</v>
      </c>
      <c r="H298" s="214"/>
    </row>
    <row r="299" spans="2:8" x14ac:dyDescent="0.25">
      <c r="B299" s="215" t="s">
        <v>79</v>
      </c>
      <c r="C299" s="216"/>
      <c r="D299" s="108"/>
      <c r="E299" s="109"/>
      <c r="F299" s="110" t="s">
        <v>80</v>
      </c>
      <c r="G299" s="111">
        <f t="shared" si="6"/>
        <v>0</v>
      </c>
      <c r="H299" s="214"/>
    </row>
    <row r="300" spans="2:8" ht="24" thickBot="1" x14ac:dyDescent="0.3">
      <c r="B300" s="217" t="s">
        <v>81</v>
      </c>
      <c r="C300" s="218"/>
      <c r="D300" s="113"/>
      <c r="E300" s="114"/>
      <c r="F300" s="115" t="s">
        <v>80</v>
      </c>
      <c r="G300" s="116">
        <f t="shared" si="6"/>
        <v>0</v>
      </c>
      <c r="H300" s="214"/>
    </row>
    <row r="301" spans="2:8" ht="24" thickBot="1" x14ac:dyDescent="0.3">
      <c r="B301" s="219" t="s">
        <v>82</v>
      </c>
      <c r="C301" s="220"/>
      <c r="D301" s="117"/>
      <c r="E301" s="118"/>
      <c r="F301" s="119" t="s">
        <v>78</v>
      </c>
      <c r="G301" s="120">
        <f t="shared" si="6"/>
        <v>0</v>
      </c>
      <c r="H301" s="214"/>
    </row>
    <row r="302" spans="2:8" x14ac:dyDescent="0.25">
      <c r="B302" s="215" t="s">
        <v>83</v>
      </c>
      <c r="C302" s="216"/>
      <c r="D302" s="108"/>
      <c r="E302" s="109"/>
      <c r="F302" s="110" t="s">
        <v>78</v>
      </c>
      <c r="G302" s="111">
        <f t="shared" si="6"/>
        <v>0</v>
      </c>
      <c r="H302" s="214"/>
    </row>
    <row r="303" spans="2:8" x14ac:dyDescent="0.25">
      <c r="B303" s="223" t="s">
        <v>84</v>
      </c>
      <c r="C303" s="224"/>
      <c r="D303" s="121"/>
      <c r="E303" s="122"/>
      <c r="F303" s="123" t="s">
        <v>78</v>
      </c>
      <c r="G303" s="124">
        <f t="shared" si="6"/>
        <v>0</v>
      </c>
      <c r="H303" s="214"/>
    </row>
    <row r="304" spans="2:8" x14ac:dyDescent="0.25">
      <c r="B304" s="223" t="s">
        <v>85</v>
      </c>
      <c r="C304" s="224"/>
      <c r="D304" s="125"/>
      <c r="E304" s="126"/>
      <c r="F304" s="123" t="s">
        <v>78</v>
      </c>
      <c r="G304" s="124">
        <f t="shared" si="6"/>
        <v>0</v>
      </c>
      <c r="H304" s="214"/>
    </row>
    <row r="305" spans="2:8" x14ac:dyDescent="0.25">
      <c r="B305" s="223" t="s">
        <v>86</v>
      </c>
      <c r="C305" s="224"/>
      <c r="D305" s="125"/>
      <c r="E305" s="126"/>
      <c r="F305" s="123" t="s">
        <v>78</v>
      </c>
      <c r="G305" s="124">
        <f t="shared" si="6"/>
        <v>0</v>
      </c>
      <c r="H305" s="214"/>
    </row>
    <row r="306" spans="2:8" x14ac:dyDescent="0.25">
      <c r="B306" s="223" t="s">
        <v>87</v>
      </c>
      <c r="C306" s="224"/>
      <c r="D306" s="125"/>
      <c r="E306" s="126"/>
      <c r="F306" s="123" t="s">
        <v>78</v>
      </c>
      <c r="G306" s="124">
        <f>D306*E306</f>
        <v>0</v>
      </c>
      <c r="H306" s="214"/>
    </row>
    <row r="307" spans="2:8" ht="24" thickBot="1" x14ac:dyDescent="0.3">
      <c r="B307" s="217" t="s">
        <v>88</v>
      </c>
      <c r="C307" s="218"/>
      <c r="D307" s="113"/>
      <c r="E307" s="114"/>
      <c r="F307" s="115" t="s">
        <v>78</v>
      </c>
      <c r="G307" s="127">
        <f>D307*E307</f>
        <v>0</v>
      </c>
      <c r="H307" s="214"/>
    </row>
    <row r="308" spans="2:8" x14ac:dyDescent="0.25">
      <c r="C308" s="128"/>
      <c r="D308" s="128"/>
      <c r="E308" s="129"/>
      <c r="F308" s="129"/>
      <c r="H308" s="130"/>
    </row>
    <row r="309" spans="2:8" ht="25.5" x14ac:dyDescent="0.25">
      <c r="C309" s="84" t="s">
        <v>89</v>
      </c>
      <c r="D309" s="85"/>
    </row>
    <row r="310" spans="2:8" ht="18.75" x14ac:dyDescent="0.25">
      <c r="C310" s="225" t="s">
        <v>90</v>
      </c>
      <c r="D310" s="133" t="s">
        <v>91</v>
      </c>
      <c r="E310" s="134">
        <f>ROUND((G298+D291)/D291,2)</f>
        <v>1.0900000000000001</v>
      </c>
      <c r="F310" s="134"/>
      <c r="G310" s="86"/>
      <c r="H310" s="82"/>
    </row>
    <row r="311" spans="2:8" x14ac:dyDescent="0.25">
      <c r="C311" s="225"/>
      <c r="D311" s="133" t="s">
        <v>92</v>
      </c>
      <c r="E311" s="134">
        <f>ROUND((((G299+G300)^2)*0.01+D291)/D291,2)</f>
        <v>1</v>
      </c>
      <c r="F311" s="134"/>
      <c r="G311" s="135"/>
      <c r="H311" s="136"/>
    </row>
    <row r="312" spans="2:8" x14ac:dyDescent="0.25">
      <c r="C312" s="225"/>
      <c r="D312" s="133" t="s">
        <v>93</v>
      </c>
      <c r="E312" s="134">
        <f>ROUND((G301+D291)/D291,2)</f>
        <v>1</v>
      </c>
      <c r="F312" s="137"/>
      <c r="G312" s="135"/>
    </row>
    <row r="313" spans="2:8" x14ac:dyDescent="0.25">
      <c r="C313" s="225"/>
      <c r="D313" s="138" t="s">
        <v>94</v>
      </c>
      <c r="E313" s="139">
        <f>ROUND((SUM(G302:G307)+D291)/D291,2)</f>
        <v>1</v>
      </c>
      <c r="F313" s="86"/>
      <c r="G313" s="135"/>
    </row>
    <row r="314" spans="2:8" ht="25.5" x14ac:dyDescent="0.25">
      <c r="D314" s="140" t="s">
        <v>95</v>
      </c>
      <c r="E314" s="141">
        <f>SUM(E310:E313)-IF(D295="сплошная",3,2)</f>
        <v>1.0899999999999999</v>
      </c>
      <c r="F314" s="142"/>
    </row>
    <row r="315" spans="2:8" x14ac:dyDescent="0.25">
      <c r="E315" s="143"/>
    </row>
    <row r="316" spans="2:8" ht="25.5" x14ac:dyDescent="0.35">
      <c r="B316" s="80"/>
      <c r="C316" s="144" t="s">
        <v>96</v>
      </c>
      <c r="D316" s="221">
        <f>E314*D291</f>
        <v>6034.109199999999</v>
      </c>
      <c r="E316" s="221"/>
    </row>
    <row r="317" spans="2:8" ht="18.75" x14ac:dyDescent="0.3">
      <c r="C317" s="145" t="s">
        <v>97</v>
      </c>
      <c r="D317" s="222">
        <f>D316/D290</f>
        <v>9.0061331343283566</v>
      </c>
      <c r="E317" s="222"/>
      <c r="G317" s="82"/>
      <c r="H317" s="146"/>
    </row>
    <row r="329" spans="2:8" ht="43.5" customHeight="1" x14ac:dyDescent="0.25"/>
    <row r="330" spans="2:8" ht="60.75" x14ac:dyDescent="0.8">
      <c r="B330" s="196" t="s">
        <v>162</v>
      </c>
      <c r="C330" s="196"/>
      <c r="D330" s="196"/>
      <c r="E330" s="196"/>
      <c r="F330" s="196"/>
      <c r="G330" s="196"/>
      <c r="H330" s="196"/>
    </row>
    <row r="331" spans="2:8" x14ac:dyDescent="0.25">
      <c r="B331" s="197" t="s">
        <v>98</v>
      </c>
      <c r="C331" s="197"/>
      <c r="D331" s="197"/>
      <c r="E331" s="197"/>
      <c r="F331" s="197"/>
      <c r="G331" s="197"/>
    </row>
    <row r="332" spans="2:8" x14ac:dyDescent="0.25">
      <c r="C332" s="83"/>
      <c r="G332" s="82"/>
    </row>
    <row r="333" spans="2:8" ht="25.5" x14ac:dyDescent="0.25">
      <c r="C333" s="84" t="s">
        <v>58</v>
      </c>
      <c r="D333" s="85"/>
    </row>
    <row r="334" spans="2:8" ht="20.25" x14ac:dyDescent="0.25">
      <c r="B334" s="86"/>
      <c r="C334" s="198" t="s">
        <v>59</v>
      </c>
      <c r="D334" s="201" t="s">
        <v>60</v>
      </c>
      <c r="E334" s="201"/>
      <c r="F334" s="201"/>
      <c r="G334" s="201"/>
      <c r="H334" s="87"/>
    </row>
    <row r="335" spans="2:8" ht="20.25" x14ac:dyDescent="0.25">
      <c r="B335" s="86"/>
      <c r="C335" s="199"/>
      <c r="D335" s="201" t="s">
        <v>108</v>
      </c>
      <c r="E335" s="201"/>
      <c r="F335" s="201"/>
      <c r="G335" s="201"/>
      <c r="H335" s="87"/>
    </row>
    <row r="336" spans="2:8" ht="20.25" x14ac:dyDescent="0.25">
      <c r="B336" s="86"/>
      <c r="C336" s="200"/>
      <c r="D336" s="201" t="s">
        <v>112</v>
      </c>
      <c r="E336" s="201"/>
      <c r="F336" s="201"/>
      <c r="G336" s="201"/>
      <c r="H336" s="87"/>
    </row>
    <row r="337" spans="2:8" x14ac:dyDescent="0.25">
      <c r="C337" s="88" t="s">
        <v>63</v>
      </c>
      <c r="D337" s="89">
        <v>1.3</v>
      </c>
      <c r="E337" s="90"/>
      <c r="F337" s="86"/>
    </row>
    <row r="338" spans="2:8" x14ac:dyDescent="0.25">
      <c r="C338" s="91" t="s">
        <v>64</v>
      </c>
      <c r="D338" s="92">
        <v>325</v>
      </c>
      <c r="E338" s="202" t="s">
        <v>65</v>
      </c>
      <c r="F338" s="203"/>
      <c r="G338" s="206">
        <f>D339/D338</f>
        <v>7.0002769230769237</v>
      </c>
    </row>
    <row r="339" spans="2:8" x14ac:dyDescent="0.25">
      <c r="C339" s="91" t="s">
        <v>66</v>
      </c>
      <c r="D339" s="92">
        <v>2275.09</v>
      </c>
      <c r="E339" s="204"/>
      <c r="F339" s="205"/>
      <c r="G339" s="207"/>
    </row>
    <row r="340" spans="2:8" x14ac:dyDescent="0.25">
      <c r="C340" s="93"/>
      <c r="D340" s="94"/>
      <c r="E340" s="95"/>
    </row>
    <row r="341" spans="2:8" x14ac:dyDescent="0.3">
      <c r="C341" s="96" t="s">
        <v>67</v>
      </c>
      <c r="D341" s="97" t="s">
        <v>106</v>
      </c>
      <c r="E341" s="98"/>
    </row>
    <row r="342" spans="2:8" x14ac:dyDescent="0.3">
      <c r="C342" s="96" t="s">
        <v>69</v>
      </c>
      <c r="D342" s="97" t="s">
        <v>113</v>
      </c>
      <c r="E342" s="98"/>
    </row>
    <row r="343" spans="2:8" x14ac:dyDescent="0.3">
      <c r="C343" s="96" t="s">
        <v>71</v>
      </c>
      <c r="D343" s="99" t="s">
        <v>72</v>
      </c>
      <c r="E343" s="98"/>
    </row>
    <row r="344" spans="2:8" ht="24" thickBot="1" x14ac:dyDescent="0.3">
      <c r="C344" s="100"/>
      <c r="D344" s="100"/>
    </row>
    <row r="345" spans="2:8" ht="48" thickBot="1" x14ac:dyDescent="0.3">
      <c r="B345" s="208" t="s">
        <v>73</v>
      </c>
      <c r="C345" s="209"/>
      <c r="D345" s="101" t="s">
        <v>74</v>
      </c>
      <c r="E345" s="210" t="s">
        <v>75</v>
      </c>
      <c r="F345" s="211"/>
      <c r="G345" s="102" t="s">
        <v>76</v>
      </c>
    </row>
    <row r="346" spans="2:8" ht="24" thickBot="1" x14ac:dyDescent="0.3">
      <c r="B346" s="212" t="s">
        <v>77</v>
      </c>
      <c r="C346" s="213"/>
      <c r="D346" s="103">
        <v>197.93</v>
      </c>
      <c r="E346" s="104">
        <v>1.3</v>
      </c>
      <c r="F346" s="105" t="s">
        <v>78</v>
      </c>
      <c r="G346" s="106">
        <f t="shared" ref="G346:G353" si="7">D346*E346</f>
        <v>257.30900000000003</v>
      </c>
      <c r="H346" s="214"/>
    </row>
    <row r="347" spans="2:8" x14ac:dyDescent="0.25">
      <c r="B347" s="215" t="s">
        <v>79</v>
      </c>
      <c r="C347" s="216"/>
      <c r="D347" s="108"/>
      <c r="E347" s="109"/>
      <c r="F347" s="110" t="s">
        <v>80</v>
      </c>
      <c r="G347" s="111">
        <f t="shared" si="7"/>
        <v>0</v>
      </c>
      <c r="H347" s="214"/>
    </row>
    <row r="348" spans="2:8" ht="24" thickBot="1" x14ac:dyDescent="0.3">
      <c r="B348" s="217" t="s">
        <v>81</v>
      </c>
      <c r="C348" s="218"/>
      <c r="D348" s="113"/>
      <c r="E348" s="114"/>
      <c r="F348" s="115" t="s">
        <v>80</v>
      </c>
      <c r="G348" s="116">
        <f t="shared" si="7"/>
        <v>0</v>
      </c>
      <c r="H348" s="214"/>
    </row>
    <row r="349" spans="2:8" ht="24" thickBot="1" x14ac:dyDescent="0.3">
      <c r="B349" s="219" t="s">
        <v>82</v>
      </c>
      <c r="C349" s="220"/>
      <c r="D349" s="117"/>
      <c r="E349" s="118"/>
      <c r="F349" s="119" t="s">
        <v>78</v>
      </c>
      <c r="G349" s="120">
        <f t="shared" si="7"/>
        <v>0</v>
      </c>
      <c r="H349" s="214"/>
    </row>
    <row r="350" spans="2:8" x14ac:dyDescent="0.25">
      <c r="B350" s="215" t="s">
        <v>83</v>
      </c>
      <c r="C350" s="216"/>
      <c r="D350" s="108"/>
      <c r="E350" s="109"/>
      <c r="F350" s="110" t="s">
        <v>78</v>
      </c>
      <c r="G350" s="111">
        <f t="shared" si="7"/>
        <v>0</v>
      </c>
      <c r="H350" s="214"/>
    </row>
    <row r="351" spans="2:8" x14ac:dyDescent="0.25">
      <c r="B351" s="223" t="s">
        <v>84</v>
      </c>
      <c r="C351" s="224"/>
      <c r="D351" s="121"/>
      <c r="E351" s="122"/>
      <c r="F351" s="123" t="s">
        <v>78</v>
      </c>
      <c r="G351" s="124">
        <f t="shared" si="7"/>
        <v>0</v>
      </c>
      <c r="H351" s="214"/>
    </row>
    <row r="352" spans="2:8" x14ac:dyDescent="0.25">
      <c r="B352" s="223" t="s">
        <v>85</v>
      </c>
      <c r="C352" s="224"/>
      <c r="D352" s="125"/>
      <c r="E352" s="126"/>
      <c r="F352" s="123" t="s">
        <v>78</v>
      </c>
      <c r="G352" s="124">
        <f t="shared" si="7"/>
        <v>0</v>
      </c>
      <c r="H352" s="214"/>
    </row>
    <row r="353" spans="2:8" x14ac:dyDescent="0.25">
      <c r="B353" s="223" t="s">
        <v>86</v>
      </c>
      <c r="C353" s="224"/>
      <c r="D353" s="125"/>
      <c r="E353" s="126"/>
      <c r="F353" s="123" t="s">
        <v>78</v>
      </c>
      <c r="G353" s="124">
        <f t="shared" si="7"/>
        <v>0</v>
      </c>
      <c r="H353" s="214"/>
    </row>
    <row r="354" spans="2:8" x14ac:dyDescent="0.25">
      <c r="B354" s="223" t="s">
        <v>87</v>
      </c>
      <c r="C354" s="224"/>
      <c r="D354" s="125"/>
      <c r="E354" s="126"/>
      <c r="F354" s="123" t="s">
        <v>78</v>
      </c>
      <c r="G354" s="124">
        <f>D354*E354</f>
        <v>0</v>
      </c>
      <c r="H354" s="214"/>
    </row>
    <row r="355" spans="2:8" ht="24" thickBot="1" x14ac:dyDescent="0.3">
      <c r="B355" s="217" t="s">
        <v>88</v>
      </c>
      <c r="C355" s="218"/>
      <c r="D355" s="113"/>
      <c r="E355" s="114"/>
      <c r="F355" s="115" t="s">
        <v>78</v>
      </c>
      <c r="G355" s="127">
        <f>D355*E355</f>
        <v>0</v>
      </c>
      <c r="H355" s="214"/>
    </row>
    <row r="356" spans="2:8" x14ac:dyDescent="0.25">
      <c r="C356" s="128"/>
      <c r="D356" s="128"/>
      <c r="E356" s="129"/>
      <c r="F356" s="129"/>
      <c r="H356" s="130"/>
    </row>
    <row r="357" spans="2:8" ht="25.5" x14ac:dyDescent="0.25">
      <c r="C357" s="84" t="s">
        <v>89</v>
      </c>
      <c r="D357" s="85"/>
    </row>
    <row r="358" spans="2:8" ht="18.75" x14ac:dyDescent="0.25">
      <c r="C358" s="225" t="s">
        <v>90</v>
      </c>
      <c r="D358" s="133" t="s">
        <v>91</v>
      </c>
      <c r="E358" s="134">
        <f>ROUND((G346+D339)/D339,2)</f>
        <v>1.1100000000000001</v>
      </c>
      <c r="F358" s="134"/>
      <c r="G358" s="86"/>
      <c r="H358" s="82"/>
    </row>
    <row r="359" spans="2:8" x14ac:dyDescent="0.25">
      <c r="C359" s="225"/>
      <c r="D359" s="133" t="s">
        <v>92</v>
      </c>
      <c r="E359" s="134">
        <f>ROUND((((G347+G348)^2)*0.01+D339)/D339,2)</f>
        <v>1</v>
      </c>
      <c r="F359" s="134"/>
      <c r="G359" s="135"/>
      <c r="H359" s="136"/>
    </row>
    <row r="360" spans="2:8" x14ac:dyDescent="0.25">
      <c r="C360" s="225"/>
      <c r="D360" s="133" t="s">
        <v>93</v>
      </c>
      <c r="E360" s="134">
        <f>ROUND((G349+D339)/D339,2)</f>
        <v>1</v>
      </c>
      <c r="F360" s="137"/>
      <c r="G360" s="135"/>
    </row>
    <row r="361" spans="2:8" x14ac:dyDescent="0.25">
      <c r="C361" s="225"/>
      <c r="D361" s="138" t="s">
        <v>94</v>
      </c>
      <c r="E361" s="139">
        <f>ROUND((SUM(G350:G355)+D339)/D339,2)</f>
        <v>1</v>
      </c>
      <c r="F361" s="86"/>
      <c r="G361" s="135"/>
    </row>
    <row r="362" spans="2:8" ht="25.5" x14ac:dyDescent="0.25">
      <c r="D362" s="140" t="s">
        <v>95</v>
      </c>
      <c r="E362" s="141">
        <f>SUM(E358:E361)-IF(D343="сплошная",3,2)</f>
        <v>1.1100000000000003</v>
      </c>
      <c r="F362" s="142"/>
    </row>
    <row r="363" spans="2:8" x14ac:dyDescent="0.25">
      <c r="E363" s="143"/>
    </row>
    <row r="364" spans="2:8" ht="25.5" x14ac:dyDescent="0.35">
      <c r="B364" s="80"/>
      <c r="C364" s="144" t="s">
        <v>96</v>
      </c>
      <c r="D364" s="221">
        <f>E362*D339</f>
        <v>2525.3499000000011</v>
      </c>
      <c r="E364" s="221"/>
    </row>
    <row r="365" spans="2:8" ht="18.75" x14ac:dyDescent="0.3">
      <c r="C365" s="145" t="s">
        <v>97</v>
      </c>
      <c r="D365" s="222">
        <f>D364/D338</f>
        <v>7.7703073846153883</v>
      </c>
      <c r="E365" s="222"/>
      <c r="G365" s="82"/>
      <c r="H365" s="146"/>
    </row>
    <row r="377" spans="2:8" ht="36" customHeight="1" x14ac:dyDescent="0.25"/>
    <row r="378" spans="2:8" ht="60.75" x14ac:dyDescent="0.8">
      <c r="B378" s="196" t="s">
        <v>163</v>
      </c>
      <c r="C378" s="196"/>
      <c r="D378" s="196"/>
      <c r="E378" s="196"/>
      <c r="F378" s="196"/>
      <c r="G378" s="196"/>
      <c r="H378" s="196"/>
    </row>
    <row r="379" spans="2:8" x14ac:dyDescent="0.25">
      <c r="B379" s="197" t="s">
        <v>98</v>
      </c>
      <c r="C379" s="197"/>
      <c r="D379" s="197"/>
      <c r="E379" s="197"/>
      <c r="F379" s="197"/>
      <c r="G379" s="197"/>
    </row>
    <row r="380" spans="2:8" x14ac:dyDescent="0.25">
      <c r="C380" s="83"/>
      <c r="G380" s="82"/>
    </row>
    <row r="381" spans="2:8" ht="25.5" x14ac:dyDescent="0.25">
      <c r="C381" s="84" t="s">
        <v>58</v>
      </c>
      <c r="D381" s="85"/>
    </row>
    <row r="382" spans="2:8" ht="20.25" x14ac:dyDescent="0.25">
      <c r="B382" s="86"/>
      <c r="C382" s="198" t="s">
        <v>59</v>
      </c>
      <c r="D382" s="201" t="s">
        <v>60</v>
      </c>
      <c r="E382" s="201"/>
      <c r="F382" s="201"/>
      <c r="G382" s="201"/>
      <c r="H382" s="87"/>
    </row>
    <row r="383" spans="2:8" ht="20.25" x14ac:dyDescent="0.25">
      <c r="B383" s="86"/>
      <c r="C383" s="199"/>
      <c r="D383" s="201" t="s">
        <v>108</v>
      </c>
      <c r="E383" s="201"/>
      <c r="F383" s="201"/>
      <c r="G383" s="201"/>
      <c r="H383" s="87"/>
    </row>
    <row r="384" spans="2:8" ht="20.25" x14ac:dyDescent="0.25">
      <c r="B384" s="86"/>
      <c r="C384" s="200"/>
      <c r="D384" s="201" t="s">
        <v>114</v>
      </c>
      <c r="E384" s="201"/>
      <c r="F384" s="201"/>
      <c r="G384" s="201"/>
      <c r="H384" s="87"/>
    </row>
    <row r="385" spans="2:8" x14ac:dyDescent="0.25">
      <c r="C385" s="88" t="s">
        <v>63</v>
      </c>
      <c r="D385" s="89">
        <v>1.8</v>
      </c>
      <c r="E385" s="90"/>
      <c r="F385" s="86"/>
    </row>
    <row r="386" spans="2:8" x14ac:dyDescent="0.25">
      <c r="C386" s="91" t="s">
        <v>64</v>
      </c>
      <c r="D386" s="92">
        <v>385</v>
      </c>
      <c r="E386" s="202" t="s">
        <v>65</v>
      </c>
      <c r="F386" s="203"/>
      <c r="G386" s="206">
        <f>D387/D386</f>
        <v>7.1742337662337663</v>
      </c>
    </row>
    <row r="387" spans="2:8" x14ac:dyDescent="0.25">
      <c r="C387" s="91" t="s">
        <v>66</v>
      </c>
      <c r="D387" s="92">
        <v>2762.08</v>
      </c>
      <c r="E387" s="204"/>
      <c r="F387" s="205"/>
      <c r="G387" s="207"/>
    </row>
    <row r="388" spans="2:8" x14ac:dyDescent="0.25">
      <c r="C388" s="93"/>
      <c r="D388" s="94"/>
      <c r="E388" s="95"/>
    </row>
    <row r="389" spans="2:8" x14ac:dyDescent="0.3">
      <c r="C389" s="96" t="s">
        <v>67</v>
      </c>
      <c r="D389" s="97" t="s">
        <v>106</v>
      </c>
      <c r="E389" s="98"/>
    </row>
    <row r="390" spans="2:8" x14ac:dyDescent="0.3">
      <c r="C390" s="96" t="s">
        <v>69</v>
      </c>
      <c r="D390" s="97" t="s">
        <v>70</v>
      </c>
      <c r="E390" s="98"/>
    </row>
    <row r="391" spans="2:8" x14ac:dyDescent="0.3">
      <c r="C391" s="96" t="s">
        <v>71</v>
      </c>
      <c r="D391" s="99" t="s">
        <v>72</v>
      </c>
      <c r="E391" s="98"/>
    </row>
    <row r="392" spans="2:8" ht="24" thickBot="1" x14ac:dyDescent="0.3">
      <c r="C392" s="100"/>
      <c r="D392" s="100"/>
    </row>
    <row r="393" spans="2:8" ht="48" thickBot="1" x14ac:dyDescent="0.3">
      <c r="B393" s="208" t="s">
        <v>73</v>
      </c>
      <c r="C393" s="209"/>
      <c r="D393" s="101" t="s">
        <v>74</v>
      </c>
      <c r="E393" s="210" t="s">
        <v>75</v>
      </c>
      <c r="F393" s="211"/>
      <c r="G393" s="102" t="s">
        <v>76</v>
      </c>
    </row>
    <row r="394" spans="2:8" ht="24" thickBot="1" x14ac:dyDescent="0.3">
      <c r="B394" s="212" t="s">
        <v>77</v>
      </c>
      <c r="C394" s="213"/>
      <c r="D394" s="103">
        <v>197.93</v>
      </c>
      <c r="E394" s="104">
        <v>1.8</v>
      </c>
      <c r="F394" s="105" t="s">
        <v>78</v>
      </c>
      <c r="G394" s="106">
        <f t="shared" ref="G394:G401" si="8">D394*E394</f>
        <v>356.274</v>
      </c>
      <c r="H394" s="214"/>
    </row>
    <row r="395" spans="2:8" x14ac:dyDescent="0.25">
      <c r="B395" s="215" t="s">
        <v>79</v>
      </c>
      <c r="C395" s="216"/>
      <c r="D395" s="108"/>
      <c r="E395" s="109"/>
      <c r="F395" s="110" t="s">
        <v>80</v>
      </c>
      <c r="G395" s="111">
        <f t="shared" si="8"/>
        <v>0</v>
      </c>
      <c r="H395" s="214"/>
    </row>
    <row r="396" spans="2:8" ht="24" thickBot="1" x14ac:dyDescent="0.3">
      <c r="B396" s="217" t="s">
        <v>81</v>
      </c>
      <c r="C396" s="218"/>
      <c r="D396" s="113"/>
      <c r="E396" s="114"/>
      <c r="F396" s="115" t="s">
        <v>80</v>
      </c>
      <c r="G396" s="116">
        <f t="shared" si="8"/>
        <v>0</v>
      </c>
      <c r="H396" s="214"/>
    </row>
    <row r="397" spans="2:8" ht="24" thickBot="1" x14ac:dyDescent="0.3">
      <c r="B397" s="219" t="s">
        <v>82</v>
      </c>
      <c r="C397" s="220"/>
      <c r="D397" s="117"/>
      <c r="E397" s="118"/>
      <c r="F397" s="119" t="s">
        <v>78</v>
      </c>
      <c r="G397" s="120">
        <f t="shared" si="8"/>
        <v>0</v>
      </c>
      <c r="H397" s="214"/>
    </row>
    <row r="398" spans="2:8" x14ac:dyDescent="0.25">
      <c r="B398" s="215" t="s">
        <v>83</v>
      </c>
      <c r="C398" s="216"/>
      <c r="D398" s="108"/>
      <c r="E398" s="109"/>
      <c r="F398" s="110" t="s">
        <v>78</v>
      </c>
      <c r="G398" s="111">
        <f t="shared" si="8"/>
        <v>0</v>
      </c>
      <c r="H398" s="214"/>
    </row>
    <row r="399" spans="2:8" x14ac:dyDescent="0.25">
      <c r="B399" s="223" t="s">
        <v>84</v>
      </c>
      <c r="C399" s="224"/>
      <c r="D399" s="121"/>
      <c r="E399" s="122"/>
      <c r="F399" s="123" t="s">
        <v>78</v>
      </c>
      <c r="G399" s="124">
        <f t="shared" si="8"/>
        <v>0</v>
      </c>
      <c r="H399" s="214"/>
    </row>
    <row r="400" spans="2:8" x14ac:dyDescent="0.25">
      <c r="B400" s="223" t="s">
        <v>85</v>
      </c>
      <c r="C400" s="224"/>
      <c r="D400" s="125"/>
      <c r="E400" s="126"/>
      <c r="F400" s="123" t="s">
        <v>78</v>
      </c>
      <c r="G400" s="124">
        <f t="shared" si="8"/>
        <v>0</v>
      </c>
      <c r="H400" s="214"/>
    </row>
    <row r="401" spans="2:8" x14ac:dyDescent="0.25">
      <c r="B401" s="223" t="s">
        <v>86</v>
      </c>
      <c r="C401" s="224"/>
      <c r="D401" s="125"/>
      <c r="E401" s="126"/>
      <c r="F401" s="123" t="s">
        <v>78</v>
      </c>
      <c r="G401" s="124">
        <f t="shared" si="8"/>
        <v>0</v>
      </c>
      <c r="H401" s="214"/>
    </row>
    <row r="402" spans="2:8" x14ac:dyDescent="0.25">
      <c r="B402" s="223" t="s">
        <v>87</v>
      </c>
      <c r="C402" s="224"/>
      <c r="D402" s="125"/>
      <c r="E402" s="126"/>
      <c r="F402" s="123" t="s">
        <v>78</v>
      </c>
      <c r="G402" s="124">
        <f>D402*E402</f>
        <v>0</v>
      </c>
      <c r="H402" s="214"/>
    </row>
    <row r="403" spans="2:8" ht="24" thickBot="1" x14ac:dyDescent="0.3">
      <c r="B403" s="217" t="s">
        <v>88</v>
      </c>
      <c r="C403" s="218"/>
      <c r="D403" s="113"/>
      <c r="E403" s="114"/>
      <c r="F403" s="115" t="s">
        <v>78</v>
      </c>
      <c r="G403" s="127">
        <f>D403*E403</f>
        <v>0</v>
      </c>
      <c r="H403" s="214"/>
    </row>
    <row r="404" spans="2:8" x14ac:dyDescent="0.25">
      <c r="C404" s="128"/>
      <c r="D404" s="128"/>
      <c r="E404" s="129"/>
      <c r="F404" s="129"/>
      <c r="H404" s="130"/>
    </row>
    <row r="405" spans="2:8" ht="25.5" x14ac:dyDescent="0.25">
      <c r="C405" s="84" t="s">
        <v>89</v>
      </c>
      <c r="D405" s="85"/>
    </row>
    <row r="406" spans="2:8" ht="18.75" x14ac:dyDescent="0.25">
      <c r="C406" s="225" t="s">
        <v>90</v>
      </c>
      <c r="D406" s="133" t="s">
        <v>91</v>
      </c>
      <c r="E406" s="134">
        <f>ROUND((G394+D387)/D387,2)</f>
        <v>1.1299999999999999</v>
      </c>
      <c r="F406" s="134"/>
      <c r="G406" s="86"/>
      <c r="H406" s="82"/>
    </row>
    <row r="407" spans="2:8" x14ac:dyDescent="0.25">
      <c r="C407" s="225"/>
      <c r="D407" s="133" t="s">
        <v>92</v>
      </c>
      <c r="E407" s="134">
        <f>ROUND((((G395+G396)^2)*0.01+D387)/D387,2)</f>
        <v>1</v>
      </c>
      <c r="F407" s="134"/>
      <c r="G407" s="135"/>
      <c r="H407" s="136"/>
    </row>
    <row r="408" spans="2:8" x14ac:dyDescent="0.25">
      <c r="C408" s="225"/>
      <c r="D408" s="133" t="s">
        <v>93</v>
      </c>
      <c r="E408" s="134">
        <f>ROUND((G397+D387)/D387,2)</f>
        <v>1</v>
      </c>
      <c r="F408" s="137"/>
      <c r="G408" s="135"/>
    </row>
    <row r="409" spans="2:8" x14ac:dyDescent="0.25">
      <c r="C409" s="225"/>
      <c r="D409" s="138" t="s">
        <v>94</v>
      </c>
      <c r="E409" s="139">
        <f>ROUND((SUM(G398:G403)+D387)/D387,2)</f>
        <v>1</v>
      </c>
      <c r="F409" s="86"/>
      <c r="G409" s="135"/>
    </row>
    <row r="410" spans="2:8" ht="25.5" x14ac:dyDescent="0.25">
      <c r="D410" s="140" t="s">
        <v>95</v>
      </c>
      <c r="E410" s="141">
        <f>SUM(E406:E409)-IF(D391="сплошная",3,2)</f>
        <v>1.1299999999999999</v>
      </c>
      <c r="F410" s="142"/>
    </row>
    <row r="411" spans="2:8" x14ac:dyDescent="0.25">
      <c r="E411" s="143"/>
    </row>
    <row r="412" spans="2:8" ht="25.5" x14ac:dyDescent="0.35">
      <c r="B412" s="80"/>
      <c r="C412" s="144" t="s">
        <v>96</v>
      </c>
      <c r="D412" s="221">
        <f>E410*D387</f>
        <v>3121.1503999999995</v>
      </c>
      <c r="E412" s="221"/>
    </row>
    <row r="413" spans="2:8" ht="18.75" x14ac:dyDescent="0.3">
      <c r="C413" s="145" t="s">
        <v>97</v>
      </c>
      <c r="D413" s="222">
        <f>D412/D386</f>
        <v>8.1068841558441544</v>
      </c>
      <c r="E413" s="222"/>
      <c r="G413" s="82"/>
      <c r="H413" s="146"/>
    </row>
    <row r="425" spans="2:8" ht="36.75" customHeight="1" x14ac:dyDescent="0.25"/>
    <row r="426" spans="2:8" ht="60.75" x14ac:dyDescent="0.8">
      <c r="B426" s="196" t="s">
        <v>164</v>
      </c>
      <c r="C426" s="196"/>
      <c r="D426" s="196"/>
      <c r="E426" s="196"/>
      <c r="F426" s="196"/>
      <c r="G426" s="196"/>
      <c r="H426" s="196"/>
    </row>
    <row r="427" spans="2:8" x14ac:dyDescent="0.25">
      <c r="B427" s="197" t="s">
        <v>98</v>
      </c>
      <c r="C427" s="197"/>
      <c r="D427" s="197"/>
      <c r="E427" s="197"/>
      <c r="F427" s="197"/>
      <c r="G427" s="197"/>
    </row>
    <row r="428" spans="2:8" x14ac:dyDescent="0.25">
      <c r="C428" s="83"/>
      <c r="G428" s="82"/>
    </row>
    <row r="429" spans="2:8" ht="25.5" x14ac:dyDescent="0.25">
      <c r="C429" s="84" t="s">
        <v>58</v>
      </c>
      <c r="D429" s="85"/>
    </row>
    <row r="430" spans="2:8" ht="20.25" x14ac:dyDescent="0.25">
      <c r="B430" s="86"/>
      <c r="C430" s="198" t="s">
        <v>59</v>
      </c>
      <c r="D430" s="201" t="s">
        <v>60</v>
      </c>
      <c r="E430" s="201"/>
      <c r="F430" s="201"/>
      <c r="G430" s="201"/>
      <c r="H430" s="87"/>
    </row>
    <row r="431" spans="2:8" ht="20.25" x14ac:dyDescent="0.25">
      <c r="B431" s="86"/>
      <c r="C431" s="199"/>
      <c r="D431" s="201" t="s">
        <v>108</v>
      </c>
      <c r="E431" s="201"/>
      <c r="F431" s="201"/>
      <c r="G431" s="201"/>
      <c r="H431" s="87"/>
    </row>
    <row r="432" spans="2:8" ht="20.25" x14ac:dyDescent="0.25">
      <c r="B432" s="86"/>
      <c r="C432" s="200"/>
      <c r="D432" s="201" t="s">
        <v>115</v>
      </c>
      <c r="E432" s="201"/>
      <c r="F432" s="201"/>
      <c r="G432" s="201"/>
      <c r="H432" s="87"/>
    </row>
    <row r="433" spans="2:8" x14ac:dyDescent="0.25">
      <c r="C433" s="88" t="s">
        <v>63</v>
      </c>
      <c r="D433" s="89">
        <v>1.7</v>
      </c>
      <c r="E433" s="90"/>
      <c r="F433" s="86"/>
    </row>
    <row r="434" spans="2:8" x14ac:dyDescent="0.25">
      <c r="C434" s="91" t="s">
        <v>64</v>
      </c>
      <c r="D434" s="92">
        <v>350</v>
      </c>
      <c r="E434" s="202" t="s">
        <v>65</v>
      </c>
      <c r="F434" s="203"/>
      <c r="G434" s="206">
        <f>D435/D434</f>
        <v>14.112742857142857</v>
      </c>
    </row>
    <row r="435" spans="2:8" x14ac:dyDescent="0.25">
      <c r="C435" s="91" t="s">
        <v>66</v>
      </c>
      <c r="D435" s="92">
        <v>4939.46</v>
      </c>
      <c r="E435" s="204"/>
      <c r="F435" s="205"/>
      <c r="G435" s="207"/>
    </row>
    <row r="436" spans="2:8" x14ac:dyDescent="0.25">
      <c r="C436" s="93"/>
      <c r="D436" s="94"/>
      <c r="E436" s="95"/>
    </row>
    <row r="437" spans="2:8" x14ac:dyDescent="0.3">
      <c r="C437" s="96" t="s">
        <v>67</v>
      </c>
      <c r="D437" s="97" t="s">
        <v>116</v>
      </c>
      <c r="E437" s="98"/>
    </row>
    <row r="438" spans="2:8" x14ac:dyDescent="0.3">
      <c r="C438" s="96" t="s">
        <v>69</v>
      </c>
      <c r="D438" s="97" t="s">
        <v>117</v>
      </c>
      <c r="E438" s="98"/>
    </row>
    <row r="439" spans="2:8" x14ac:dyDescent="0.3">
      <c r="C439" s="96" t="s">
        <v>71</v>
      </c>
      <c r="D439" s="99" t="s">
        <v>72</v>
      </c>
      <c r="E439" s="98"/>
    </row>
    <row r="440" spans="2:8" ht="24" thickBot="1" x14ac:dyDescent="0.3">
      <c r="C440" s="100"/>
      <c r="D440" s="100"/>
    </row>
    <row r="441" spans="2:8" ht="48" thickBot="1" x14ac:dyDescent="0.3">
      <c r="B441" s="208" t="s">
        <v>73</v>
      </c>
      <c r="C441" s="209"/>
      <c r="D441" s="101" t="s">
        <v>74</v>
      </c>
      <c r="E441" s="210" t="s">
        <v>75</v>
      </c>
      <c r="F441" s="211"/>
      <c r="G441" s="102" t="s">
        <v>76</v>
      </c>
    </row>
    <row r="442" spans="2:8" ht="24" thickBot="1" x14ac:dyDescent="0.3">
      <c r="B442" s="212" t="s">
        <v>77</v>
      </c>
      <c r="C442" s="213"/>
      <c r="D442" s="103">
        <v>197.93</v>
      </c>
      <c r="E442" s="104">
        <v>1.7</v>
      </c>
      <c r="F442" s="105" t="s">
        <v>78</v>
      </c>
      <c r="G442" s="106">
        <f t="shared" ref="G442:G449" si="9">D442*E442</f>
        <v>336.48099999999999</v>
      </c>
      <c r="H442" s="214"/>
    </row>
    <row r="443" spans="2:8" x14ac:dyDescent="0.25">
      <c r="B443" s="215" t="s">
        <v>79</v>
      </c>
      <c r="C443" s="216"/>
      <c r="D443" s="108"/>
      <c r="E443" s="109"/>
      <c r="F443" s="110" t="s">
        <v>80</v>
      </c>
      <c r="G443" s="111">
        <f t="shared" si="9"/>
        <v>0</v>
      </c>
      <c r="H443" s="214"/>
    </row>
    <row r="444" spans="2:8" ht="24" thickBot="1" x14ac:dyDescent="0.3">
      <c r="B444" s="217" t="s">
        <v>81</v>
      </c>
      <c r="C444" s="218"/>
      <c r="D444" s="113"/>
      <c r="E444" s="114"/>
      <c r="F444" s="115" t="s">
        <v>80</v>
      </c>
      <c r="G444" s="116">
        <f t="shared" si="9"/>
        <v>0</v>
      </c>
      <c r="H444" s="214"/>
    </row>
    <row r="445" spans="2:8" ht="24" thickBot="1" x14ac:dyDescent="0.3">
      <c r="B445" s="219" t="s">
        <v>82</v>
      </c>
      <c r="C445" s="220"/>
      <c r="D445" s="117"/>
      <c r="E445" s="118"/>
      <c r="F445" s="119" t="s">
        <v>78</v>
      </c>
      <c r="G445" s="120">
        <f t="shared" si="9"/>
        <v>0</v>
      </c>
      <c r="H445" s="214"/>
    </row>
    <row r="446" spans="2:8" x14ac:dyDescent="0.25">
      <c r="B446" s="215" t="s">
        <v>83</v>
      </c>
      <c r="C446" s="216"/>
      <c r="D446" s="108"/>
      <c r="E446" s="109"/>
      <c r="F446" s="110" t="s">
        <v>78</v>
      </c>
      <c r="G446" s="111">
        <f t="shared" si="9"/>
        <v>0</v>
      </c>
      <c r="H446" s="214"/>
    </row>
    <row r="447" spans="2:8" x14ac:dyDescent="0.25">
      <c r="B447" s="223" t="s">
        <v>84</v>
      </c>
      <c r="C447" s="224"/>
      <c r="D447" s="121"/>
      <c r="E447" s="122"/>
      <c r="F447" s="123" t="s">
        <v>78</v>
      </c>
      <c r="G447" s="124">
        <f t="shared" si="9"/>
        <v>0</v>
      </c>
      <c r="H447" s="214"/>
    </row>
    <row r="448" spans="2:8" x14ac:dyDescent="0.25">
      <c r="B448" s="223" t="s">
        <v>85</v>
      </c>
      <c r="C448" s="224"/>
      <c r="D448" s="125"/>
      <c r="E448" s="126"/>
      <c r="F448" s="123" t="s">
        <v>78</v>
      </c>
      <c r="G448" s="124">
        <f t="shared" si="9"/>
        <v>0</v>
      </c>
      <c r="H448" s="214"/>
    </row>
    <row r="449" spans="2:8" x14ac:dyDescent="0.25">
      <c r="B449" s="223" t="s">
        <v>86</v>
      </c>
      <c r="C449" s="224"/>
      <c r="D449" s="125"/>
      <c r="E449" s="126"/>
      <c r="F449" s="123" t="s">
        <v>78</v>
      </c>
      <c r="G449" s="124">
        <f t="shared" si="9"/>
        <v>0</v>
      </c>
      <c r="H449" s="214"/>
    </row>
    <row r="450" spans="2:8" x14ac:dyDescent="0.25">
      <c r="B450" s="223" t="s">
        <v>87</v>
      </c>
      <c r="C450" s="224"/>
      <c r="D450" s="125"/>
      <c r="E450" s="126"/>
      <c r="F450" s="123" t="s">
        <v>78</v>
      </c>
      <c r="G450" s="124">
        <f>D450*E450</f>
        <v>0</v>
      </c>
      <c r="H450" s="214"/>
    </row>
    <row r="451" spans="2:8" ht="24" thickBot="1" x14ac:dyDescent="0.3">
      <c r="B451" s="217" t="s">
        <v>88</v>
      </c>
      <c r="C451" s="218"/>
      <c r="D451" s="113"/>
      <c r="E451" s="114"/>
      <c r="F451" s="115" t="s">
        <v>78</v>
      </c>
      <c r="G451" s="127">
        <f>D451*E451</f>
        <v>0</v>
      </c>
      <c r="H451" s="214"/>
    </row>
    <row r="452" spans="2:8" x14ac:dyDescent="0.25">
      <c r="C452" s="128"/>
      <c r="D452" s="128"/>
      <c r="E452" s="129"/>
      <c r="F452" s="129"/>
      <c r="H452" s="130"/>
    </row>
    <row r="453" spans="2:8" ht="25.5" x14ac:dyDescent="0.25">
      <c r="C453" s="84" t="s">
        <v>89</v>
      </c>
      <c r="D453" s="85"/>
    </row>
    <row r="454" spans="2:8" ht="18.75" x14ac:dyDescent="0.25">
      <c r="C454" s="225" t="s">
        <v>90</v>
      </c>
      <c r="D454" s="133" t="s">
        <v>91</v>
      </c>
      <c r="E454" s="134">
        <f>ROUND((G442+D435)/D435,2)</f>
        <v>1.07</v>
      </c>
      <c r="F454" s="134"/>
      <c r="G454" s="86"/>
      <c r="H454" s="82"/>
    </row>
    <row r="455" spans="2:8" x14ac:dyDescent="0.25">
      <c r="C455" s="225"/>
      <c r="D455" s="133" t="s">
        <v>92</v>
      </c>
      <c r="E455" s="134">
        <f>ROUND((((G443+G444)^2)*0.01+D435)/D435,2)</f>
        <v>1</v>
      </c>
      <c r="F455" s="134"/>
      <c r="G455" s="135"/>
      <c r="H455" s="136"/>
    </row>
    <row r="456" spans="2:8" x14ac:dyDescent="0.25">
      <c r="C456" s="225"/>
      <c r="D456" s="133" t="s">
        <v>93</v>
      </c>
      <c r="E456" s="134">
        <f>ROUND((G445+D435)/D435,2)</f>
        <v>1</v>
      </c>
      <c r="F456" s="137"/>
      <c r="G456" s="135"/>
    </row>
    <row r="457" spans="2:8" x14ac:dyDescent="0.25">
      <c r="C457" s="225"/>
      <c r="D457" s="138" t="s">
        <v>94</v>
      </c>
      <c r="E457" s="139">
        <f>ROUND((SUM(G446:G451)+D435)/D435,2)</f>
        <v>1</v>
      </c>
      <c r="F457" s="86"/>
      <c r="G457" s="135"/>
    </row>
    <row r="458" spans="2:8" ht="25.5" x14ac:dyDescent="0.25">
      <c r="D458" s="140" t="s">
        <v>95</v>
      </c>
      <c r="E458" s="141">
        <f>SUM(E454:E457)-IF(D439="сплошная",3,2)</f>
        <v>1.0700000000000003</v>
      </c>
      <c r="F458" s="142"/>
    </row>
    <row r="459" spans="2:8" x14ac:dyDescent="0.25">
      <c r="E459" s="143"/>
    </row>
    <row r="460" spans="2:8" ht="25.5" x14ac:dyDescent="0.35">
      <c r="B460" s="80"/>
      <c r="C460" s="144" t="s">
        <v>96</v>
      </c>
      <c r="D460" s="221">
        <f>E458*D435</f>
        <v>5285.2222000000011</v>
      </c>
      <c r="E460" s="221"/>
    </row>
    <row r="461" spans="2:8" ht="18.75" x14ac:dyDescent="0.3">
      <c r="C461" s="145" t="s">
        <v>97</v>
      </c>
      <c r="D461" s="222">
        <f>D460/D434</f>
        <v>15.100634857142861</v>
      </c>
      <c r="E461" s="222"/>
      <c r="G461" s="82"/>
      <c r="H461" s="146"/>
    </row>
    <row r="473" ht="36.75" customHeight="1" x14ac:dyDescent="0.25"/>
  </sheetData>
  <mergeCells count="240">
    <mergeCell ref="D460:E460"/>
    <mergeCell ref="D461:E461"/>
    <mergeCell ref="B447:C447"/>
    <mergeCell ref="B448:C448"/>
    <mergeCell ref="B449:C449"/>
    <mergeCell ref="B450:C450"/>
    <mergeCell ref="B451:C451"/>
    <mergeCell ref="C454:C457"/>
    <mergeCell ref="E434:F435"/>
    <mergeCell ref="G434:G435"/>
    <mergeCell ref="B441:C441"/>
    <mergeCell ref="E441:F441"/>
    <mergeCell ref="B442:C442"/>
    <mergeCell ref="H442:H451"/>
    <mergeCell ref="B443:C443"/>
    <mergeCell ref="B444:C444"/>
    <mergeCell ref="B445:C445"/>
    <mergeCell ref="B446:C446"/>
    <mergeCell ref="D412:E412"/>
    <mergeCell ref="D413:E413"/>
    <mergeCell ref="B426:H426"/>
    <mergeCell ref="B427:G427"/>
    <mergeCell ref="C430:C432"/>
    <mergeCell ref="D430:G430"/>
    <mergeCell ref="D431:G431"/>
    <mergeCell ref="D432:G432"/>
    <mergeCell ref="B399:C399"/>
    <mergeCell ref="B400:C400"/>
    <mergeCell ref="B401:C401"/>
    <mergeCell ref="B402:C402"/>
    <mergeCell ref="B403:C403"/>
    <mergeCell ref="C406:C409"/>
    <mergeCell ref="E386:F387"/>
    <mergeCell ref="G386:G387"/>
    <mergeCell ref="B393:C393"/>
    <mergeCell ref="E393:F393"/>
    <mergeCell ref="B394:C394"/>
    <mergeCell ref="H394:H403"/>
    <mergeCell ref="B395:C395"/>
    <mergeCell ref="B396:C396"/>
    <mergeCell ref="B397:C397"/>
    <mergeCell ref="B398:C398"/>
    <mergeCell ref="D364:E364"/>
    <mergeCell ref="D365:E365"/>
    <mergeCell ref="B378:H378"/>
    <mergeCell ref="B379:G379"/>
    <mergeCell ref="C382:C384"/>
    <mergeCell ref="D382:G382"/>
    <mergeCell ref="D383:G383"/>
    <mergeCell ref="D384:G384"/>
    <mergeCell ref="B351:C351"/>
    <mergeCell ref="B352:C352"/>
    <mergeCell ref="B353:C353"/>
    <mergeCell ref="B354:C354"/>
    <mergeCell ref="B355:C355"/>
    <mergeCell ref="C358:C361"/>
    <mergeCell ref="E338:F339"/>
    <mergeCell ref="G338:G339"/>
    <mergeCell ref="B345:C345"/>
    <mergeCell ref="E345:F345"/>
    <mergeCell ref="B346:C346"/>
    <mergeCell ref="H346:H355"/>
    <mergeCell ref="B347:C347"/>
    <mergeCell ref="B348:C348"/>
    <mergeCell ref="B349:C349"/>
    <mergeCell ref="B350:C350"/>
    <mergeCell ref="D316:E316"/>
    <mergeCell ref="D317:E317"/>
    <mergeCell ref="B330:H330"/>
    <mergeCell ref="B331:G331"/>
    <mergeCell ref="C334:C336"/>
    <mergeCell ref="D334:G334"/>
    <mergeCell ref="D335:G335"/>
    <mergeCell ref="D336:G336"/>
    <mergeCell ref="B303:C303"/>
    <mergeCell ref="B304:C304"/>
    <mergeCell ref="B305:C305"/>
    <mergeCell ref="B306:C306"/>
    <mergeCell ref="B307:C307"/>
    <mergeCell ref="C310:C313"/>
    <mergeCell ref="E290:F291"/>
    <mergeCell ref="G290:G291"/>
    <mergeCell ref="B297:C297"/>
    <mergeCell ref="E297:F297"/>
    <mergeCell ref="B298:C298"/>
    <mergeCell ref="H298:H307"/>
    <mergeCell ref="B299:C299"/>
    <mergeCell ref="B300:C300"/>
    <mergeCell ref="B301:C301"/>
    <mergeCell ref="B302:C302"/>
    <mergeCell ref="D268:E268"/>
    <mergeCell ref="D269:E269"/>
    <mergeCell ref="B282:H282"/>
    <mergeCell ref="B283:G283"/>
    <mergeCell ref="C286:C288"/>
    <mergeCell ref="D286:G286"/>
    <mergeCell ref="D287:G287"/>
    <mergeCell ref="D288:G288"/>
    <mergeCell ref="B255:C255"/>
    <mergeCell ref="B256:C256"/>
    <mergeCell ref="B257:C257"/>
    <mergeCell ref="B258:C258"/>
    <mergeCell ref="B259:C259"/>
    <mergeCell ref="C262:C265"/>
    <mergeCell ref="E242:F243"/>
    <mergeCell ref="G242:G243"/>
    <mergeCell ref="B249:C249"/>
    <mergeCell ref="E249:F249"/>
    <mergeCell ref="B250:C250"/>
    <mergeCell ref="H250:H259"/>
    <mergeCell ref="B251:C251"/>
    <mergeCell ref="B252:C252"/>
    <mergeCell ref="B253:C253"/>
    <mergeCell ref="B254:C254"/>
    <mergeCell ref="D219:E219"/>
    <mergeCell ref="D220:E220"/>
    <mergeCell ref="B234:H234"/>
    <mergeCell ref="B235:G235"/>
    <mergeCell ref="C238:C240"/>
    <mergeCell ref="D238:G238"/>
    <mergeCell ref="D239:G239"/>
    <mergeCell ref="D240:G240"/>
    <mergeCell ref="B206:C206"/>
    <mergeCell ref="B207:C207"/>
    <mergeCell ref="B208:C208"/>
    <mergeCell ref="B209:C209"/>
    <mergeCell ref="B210:C210"/>
    <mergeCell ref="C213:C216"/>
    <mergeCell ref="E193:F194"/>
    <mergeCell ref="G193:G194"/>
    <mergeCell ref="B200:C200"/>
    <mergeCell ref="E200:F200"/>
    <mergeCell ref="B201:C201"/>
    <mergeCell ref="H201:H210"/>
    <mergeCell ref="B202:C202"/>
    <mergeCell ref="B203:C203"/>
    <mergeCell ref="B204:C204"/>
    <mergeCell ref="B205:C205"/>
    <mergeCell ref="D171:E171"/>
    <mergeCell ref="D172:E172"/>
    <mergeCell ref="B185:H185"/>
    <mergeCell ref="B186:G186"/>
    <mergeCell ref="C189:C191"/>
    <mergeCell ref="D189:G189"/>
    <mergeCell ref="D190:G190"/>
    <mergeCell ref="D191:G191"/>
    <mergeCell ref="B158:C158"/>
    <mergeCell ref="B159:C159"/>
    <mergeCell ref="B160:C160"/>
    <mergeCell ref="B161:C161"/>
    <mergeCell ref="B162:C162"/>
    <mergeCell ref="C165:C168"/>
    <mergeCell ref="E145:F146"/>
    <mergeCell ref="G145:G146"/>
    <mergeCell ref="B152:C152"/>
    <mergeCell ref="E152:F152"/>
    <mergeCell ref="B153:C153"/>
    <mergeCell ref="H153:H162"/>
    <mergeCell ref="B154:C154"/>
    <mergeCell ref="B155:C155"/>
    <mergeCell ref="B156:C156"/>
    <mergeCell ref="B157:C157"/>
    <mergeCell ref="B138:G138"/>
    <mergeCell ref="C141:C143"/>
    <mergeCell ref="D141:G141"/>
    <mergeCell ref="D142:G142"/>
    <mergeCell ref="D143:G143"/>
    <mergeCell ref="B112:C112"/>
    <mergeCell ref="B113:C113"/>
    <mergeCell ref="B114:C114"/>
    <mergeCell ref="B115:C115"/>
    <mergeCell ref="B116:C116"/>
    <mergeCell ref="C119:C122"/>
    <mergeCell ref="B107:C107"/>
    <mergeCell ref="H107:H116"/>
    <mergeCell ref="B108:C108"/>
    <mergeCell ref="B109:C109"/>
    <mergeCell ref="B110:C110"/>
    <mergeCell ref="B111:C111"/>
    <mergeCell ref="D125:E125"/>
    <mergeCell ref="D126:E126"/>
    <mergeCell ref="B137:H137"/>
    <mergeCell ref="B92:G92"/>
    <mergeCell ref="C95:C97"/>
    <mergeCell ref="D95:G95"/>
    <mergeCell ref="D96:G96"/>
    <mergeCell ref="D97:G97"/>
    <mergeCell ref="E99:F100"/>
    <mergeCell ref="G99:G100"/>
    <mergeCell ref="B106:C106"/>
    <mergeCell ref="E106:F106"/>
    <mergeCell ref="D79:E79"/>
    <mergeCell ref="D80:E80"/>
    <mergeCell ref="B66:C66"/>
    <mergeCell ref="B67:C67"/>
    <mergeCell ref="B68:C68"/>
    <mergeCell ref="B69:C69"/>
    <mergeCell ref="B70:C70"/>
    <mergeCell ref="C73:C76"/>
    <mergeCell ref="B91:H91"/>
    <mergeCell ref="E53:F54"/>
    <mergeCell ref="G53:G54"/>
    <mergeCell ref="B60:C60"/>
    <mergeCell ref="E60:F60"/>
    <mergeCell ref="B61:C61"/>
    <mergeCell ref="H61:H70"/>
    <mergeCell ref="B62:C62"/>
    <mergeCell ref="B63:C63"/>
    <mergeCell ref="B64:C64"/>
    <mergeCell ref="B65:C65"/>
    <mergeCell ref="B46:G46"/>
    <mergeCell ref="C49:C51"/>
    <mergeCell ref="D49:G49"/>
    <mergeCell ref="D50:G50"/>
    <mergeCell ref="D51:G51"/>
    <mergeCell ref="B22:C22"/>
    <mergeCell ref="B23:C23"/>
    <mergeCell ref="B24:C24"/>
    <mergeCell ref="B25:C25"/>
    <mergeCell ref="B26:C26"/>
    <mergeCell ref="C29:C32"/>
    <mergeCell ref="B17:C17"/>
    <mergeCell ref="H17:H26"/>
    <mergeCell ref="B18:C18"/>
    <mergeCell ref="B19:C19"/>
    <mergeCell ref="B20:C20"/>
    <mergeCell ref="B21:C21"/>
    <mergeCell ref="D35:E35"/>
    <mergeCell ref="D36:E36"/>
    <mergeCell ref="B45:H45"/>
    <mergeCell ref="B1:H1"/>
    <mergeCell ref="B2:G2"/>
    <mergeCell ref="C5:C7"/>
    <mergeCell ref="D5:G5"/>
    <mergeCell ref="D6:G6"/>
    <mergeCell ref="D7:G7"/>
    <mergeCell ref="E9:F10"/>
    <mergeCell ref="G9:G10"/>
    <mergeCell ref="B16:C16"/>
    <mergeCell ref="E16:F16"/>
  </mergeCells>
  <dataValidations disablePrompts="1" count="1">
    <dataValidation type="list" allowBlank="1" showInputMessage="1" showErrorMessage="1" sqref="K1:K2 D14 D58 D104 D150 D198 D247 D295 D343 D391 D439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5"/>
  <sheetViews>
    <sheetView view="pageBreakPreview" topLeftCell="B1" zoomScale="90" zoomScaleNormal="80" zoomScaleSheetLayoutView="90" workbookViewId="0">
      <selection activeCell="I4" sqref="I4"/>
    </sheetView>
  </sheetViews>
  <sheetFormatPr defaultRowHeight="12.75" x14ac:dyDescent="0.2"/>
  <cols>
    <col min="1" max="1" width="9.140625" style="149"/>
    <col min="2" max="2" width="4.7109375" style="150" customWidth="1"/>
    <col min="3" max="3" width="16.7109375" style="169" customWidth="1"/>
    <col min="4" max="4" width="8.7109375" style="150" customWidth="1"/>
    <col min="5" max="5" width="7.85546875" style="150" customWidth="1"/>
    <col min="6" max="6" width="6" style="150" customWidth="1"/>
    <col min="7" max="7" width="8.5703125" style="169" customWidth="1"/>
    <col min="8" max="8" width="16.85546875" style="150" customWidth="1"/>
    <col min="9" max="9" width="6.5703125" style="169" customWidth="1"/>
    <col min="10" max="10" width="11" style="169" customWidth="1"/>
    <col min="11" max="12" width="8.5703125" style="150" customWidth="1"/>
    <col min="13" max="13" width="7.5703125" style="150" customWidth="1"/>
    <col min="14" max="14" width="8" style="150" customWidth="1"/>
    <col min="15" max="16" width="8.7109375" style="150" customWidth="1"/>
    <col min="17" max="17" width="7.85546875" style="150" customWidth="1"/>
    <col min="18" max="18" width="12.42578125" style="173" customWidth="1"/>
    <col min="19" max="19" width="11.5703125" style="149" customWidth="1"/>
    <col min="20" max="20" width="19" style="149" customWidth="1"/>
    <col min="21" max="257" width="9.140625" style="149"/>
    <col min="258" max="258" width="4.7109375" style="149" customWidth="1"/>
    <col min="259" max="259" width="16.7109375" style="149" customWidth="1"/>
    <col min="260" max="260" width="8.7109375" style="149" customWidth="1"/>
    <col min="261" max="262" width="7.85546875" style="149" customWidth="1"/>
    <col min="263" max="263" width="8.5703125" style="149" customWidth="1"/>
    <col min="264" max="264" width="19.140625" style="149" customWidth="1"/>
    <col min="265" max="265" width="7.5703125" style="149" customWidth="1"/>
    <col min="266" max="266" width="11" style="149" customWidth="1"/>
    <col min="267" max="268" width="8.5703125" style="149" customWidth="1"/>
    <col min="269" max="269" width="7.5703125" style="149" customWidth="1"/>
    <col min="270" max="270" width="8" style="149" customWidth="1"/>
    <col min="271" max="272" width="8.7109375" style="149" customWidth="1"/>
    <col min="273" max="273" width="7.85546875" style="149" customWidth="1"/>
    <col min="274" max="274" width="12.42578125" style="149" customWidth="1"/>
    <col min="275" max="513" width="9.140625" style="149"/>
    <col min="514" max="514" width="4.7109375" style="149" customWidth="1"/>
    <col min="515" max="515" width="16.7109375" style="149" customWidth="1"/>
    <col min="516" max="516" width="8.7109375" style="149" customWidth="1"/>
    <col min="517" max="518" width="7.85546875" style="149" customWidth="1"/>
    <col min="519" max="519" width="8.5703125" style="149" customWidth="1"/>
    <col min="520" max="520" width="19.140625" style="149" customWidth="1"/>
    <col min="521" max="521" width="7.5703125" style="149" customWidth="1"/>
    <col min="522" max="522" width="11" style="149" customWidth="1"/>
    <col min="523" max="524" width="8.5703125" style="149" customWidth="1"/>
    <col min="525" max="525" width="7.5703125" style="149" customWidth="1"/>
    <col min="526" max="526" width="8" style="149" customWidth="1"/>
    <col min="527" max="528" width="8.7109375" style="149" customWidth="1"/>
    <col min="529" max="529" width="7.85546875" style="149" customWidth="1"/>
    <col min="530" max="530" width="12.42578125" style="149" customWidth="1"/>
    <col min="531" max="769" width="9.140625" style="149"/>
    <col min="770" max="770" width="4.7109375" style="149" customWidth="1"/>
    <col min="771" max="771" width="16.7109375" style="149" customWidth="1"/>
    <col min="772" max="772" width="8.7109375" style="149" customWidth="1"/>
    <col min="773" max="774" width="7.85546875" style="149" customWidth="1"/>
    <col min="775" max="775" width="8.5703125" style="149" customWidth="1"/>
    <col min="776" max="776" width="19.140625" style="149" customWidth="1"/>
    <col min="777" max="777" width="7.5703125" style="149" customWidth="1"/>
    <col min="778" max="778" width="11" style="149" customWidth="1"/>
    <col min="779" max="780" width="8.5703125" style="149" customWidth="1"/>
    <col min="781" max="781" width="7.5703125" style="149" customWidth="1"/>
    <col min="782" max="782" width="8" style="149" customWidth="1"/>
    <col min="783" max="784" width="8.7109375" style="149" customWidth="1"/>
    <col min="785" max="785" width="7.85546875" style="149" customWidth="1"/>
    <col min="786" max="786" width="12.42578125" style="149" customWidth="1"/>
    <col min="787" max="1025" width="9.140625" style="149"/>
    <col min="1026" max="1026" width="4.7109375" style="149" customWidth="1"/>
    <col min="1027" max="1027" width="16.7109375" style="149" customWidth="1"/>
    <col min="1028" max="1028" width="8.7109375" style="149" customWidth="1"/>
    <col min="1029" max="1030" width="7.85546875" style="149" customWidth="1"/>
    <col min="1031" max="1031" width="8.5703125" style="149" customWidth="1"/>
    <col min="1032" max="1032" width="19.140625" style="149" customWidth="1"/>
    <col min="1033" max="1033" width="7.5703125" style="149" customWidth="1"/>
    <col min="1034" max="1034" width="11" style="149" customWidth="1"/>
    <col min="1035" max="1036" width="8.5703125" style="149" customWidth="1"/>
    <col min="1037" max="1037" width="7.5703125" style="149" customWidth="1"/>
    <col min="1038" max="1038" width="8" style="149" customWidth="1"/>
    <col min="1039" max="1040" width="8.7109375" style="149" customWidth="1"/>
    <col min="1041" max="1041" width="7.85546875" style="149" customWidth="1"/>
    <col min="1042" max="1042" width="12.42578125" style="149" customWidth="1"/>
    <col min="1043" max="1281" width="9.140625" style="149"/>
    <col min="1282" max="1282" width="4.7109375" style="149" customWidth="1"/>
    <col min="1283" max="1283" width="16.7109375" style="149" customWidth="1"/>
    <col min="1284" max="1284" width="8.7109375" style="149" customWidth="1"/>
    <col min="1285" max="1286" width="7.85546875" style="149" customWidth="1"/>
    <col min="1287" max="1287" width="8.5703125" style="149" customWidth="1"/>
    <col min="1288" max="1288" width="19.140625" style="149" customWidth="1"/>
    <col min="1289" max="1289" width="7.5703125" style="149" customWidth="1"/>
    <col min="1290" max="1290" width="11" style="149" customWidth="1"/>
    <col min="1291" max="1292" width="8.5703125" style="149" customWidth="1"/>
    <col min="1293" max="1293" width="7.5703125" style="149" customWidth="1"/>
    <col min="1294" max="1294" width="8" style="149" customWidth="1"/>
    <col min="1295" max="1296" width="8.7109375" style="149" customWidth="1"/>
    <col min="1297" max="1297" width="7.85546875" style="149" customWidth="1"/>
    <col min="1298" max="1298" width="12.42578125" style="149" customWidth="1"/>
    <col min="1299" max="1537" width="9.140625" style="149"/>
    <col min="1538" max="1538" width="4.7109375" style="149" customWidth="1"/>
    <col min="1539" max="1539" width="16.7109375" style="149" customWidth="1"/>
    <col min="1540" max="1540" width="8.7109375" style="149" customWidth="1"/>
    <col min="1541" max="1542" width="7.85546875" style="149" customWidth="1"/>
    <col min="1543" max="1543" width="8.5703125" style="149" customWidth="1"/>
    <col min="1544" max="1544" width="19.140625" style="149" customWidth="1"/>
    <col min="1545" max="1545" width="7.5703125" style="149" customWidth="1"/>
    <col min="1546" max="1546" width="11" style="149" customWidth="1"/>
    <col min="1547" max="1548" width="8.5703125" style="149" customWidth="1"/>
    <col min="1549" max="1549" width="7.5703125" style="149" customWidth="1"/>
    <col min="1550" max="1550" width="8" style="149" customWidth="1"/>
    <col min="1551" max="1552" width="8.7109375" style="149" customWidth="1"/>
    <col min="1553" max="1553" width="7.85546875" style="149" customWidth="1"/>
    <col min="1554" max="1554" width="12.42578125" style="149" customWidth="1"/>
    <col min="1555" max="1793" width="9.140625" style="149"/>
    <col min="1794" max="1794" width="4.7109375" style="149" customWidth="1"/>
    <col min="1795" max="1795" width="16.7109375" style="149" customWidth="1"/>
    <col min="1796" max="1796" width="8.7109375" style="149" customWidth="1"/>
    <col min="1797" max="1798" width="7.85546875" style="149" customWidth="1"/>
    <col min="1799" max="1799" width="8.5703125" style="149" customWidth="1"/>
    <col min="1800" max="1800" width="19.140625" style="149" customWidth="1"/>
    <col min="1801" max="1801" width="7.5703125" style="149" customWidth="1"/>
    <col min="1802" max="1802" width="11" style="149" customWidth="1"/>
    <col min="1803" max="1804" width="8.5703125" style="149" customWidth="1"/>
    <col min="1805" max="1805" width="7.5703125" style="149" customWidth="1"/>
    <col min="1806" max="1806" width="8" style="149" customWidth="1"/>
    <col min="1807" max="1808" width="8.7109375" style="149" customWidth="1"/>
    <col min="1809" max="1809" width="7.85546875" style="149" customWidth="1"/>
    <col min="1810" max="1810" width="12.42578125" style="149" customWidth="1"/>
    <col min="1811" max="2049" width="9.140625" style="149"/>
    <col min="2050" max="2050" width="4.7109375" style="149" customWidth="1"/>
    <col min="2051" max="2051" width="16.7109375" style="149" customWidth="1"/>
    <col min="2052" max="2052" width="8.7109375" style="149" customWidth="1"/>
    <col min="2053" max="2054" width="7.85546875" style="149" customWidth="1"/>
    <col min="2055" max="2055" width="8.5703125" style="149" customWidth="1"/>
    <col min="2056" max="2056" width="19.140625" style="149" customWidth="1"/>
    <col min="2057" max="2057" width="7.5703125" style="149" customWidth="1"/>
    <col min="2058" max="2058" width="11" style="149" customWidth="1"/>
    <col min="2059" max="2060" width="8.5703125" style="149" customWidth="1"/>
    <col min="2061" max="2061" width="7.5703125" style="149" customWidth="1"/>
    <col min="2062" max="2062" width="8" style="149" customWidth="1"/>
    <col min="2063" max="2064" width="8.7109375" style="149" customWidth="1"/>
    <col min="2065" max="2065" width="7.85546875" style="149" customWidth="1"/>
    <col min="2066" max="2066" width="12.42578125" style="149" customWidth="1"/>
    <col min="2067" max="2305" width="9.140625" style="149"/>
    <col min="2306" max="2306" width="4.7109375" style="149" customWidth="1"/>
    <col min="2307" max="2307" width="16.7109375" style="149" customWidth="1"/>
    <col min="2308" max="2308" width="8.7109375" style="149" customWidth="1"/>
    <col min="2309" max="2310" width="7.85546875" style="149" customWidth="1"/>
    <col min="2311" max="2311" width="8.5703125" style="149" customWidth="1"/>
    <col min="2312" max="2312" width="19.140625" style="149" customWidth="1"/>
    <col min="2313" max="2313" width="7.5703125" style="149" customWidth="1"/>
    <col min="2314" max="2314" width="11" style="149" customWidth="1"/>
    <col min="2315" max="2316" width="8.5703125" style="149" customWidth="1"/>
    <col min="2317" max="2317" width="7.5703125" style="149" customWidth="1"/>
    <col min="2318" max="2318" width="8" style="149" customWidth="1"/>
    <col min="2319" max="2320" width="8.7109375" style="149" customWidth="1"/>
    <col min="2321" max="2321" width="7.85546875" style="149" customWidth="1"/>
    <col min="2322" max="2322" width="12.42578125" style="149" customWidth="1"/>
    <col min="2323" max="2561" width="9.140625" style="149"/>
    <col min="2562" max="2562" width="4.7109375" style="149" customWidth="1"/>
    <col min="2563" max="2563" width="16.7109375" style="149" customWidth="1"/>
    <col min="2564" max="2564" width="8.7109375" style="149" customWidth="1"/>
    <col min="2565" max="2566" width="7.85546875" style="149" customWidth="1"/>
    <col min="2567" max="2567" width="8.5703125" style="149" customWidth="1"/>
    <col min="2568" max="2568" width="19.140625" style="149" customWidth="1"/>
    <col min="2569" max="2569" width="7.5703125" style="149" customWidth="1"/>
    <col min="2570" max="2570" width="11" style="149" customWidth="1"/>
    <col min="2571" max="2572" width="8.5703125" style="149" customWidth="1"/>
    <col min="2573" max="2573" width="7.5703125" style="149" customWidth="1"/>
    <col min="2574" max="2574" width="8" style="149" customWidth="1"/>
    <col min="2575" max="2576" width="8.7109375" style="149" customWidth="1"/>
    <col min="2577" max="2577" width="7.85546875" style="149" customWidth="1"/>
    <col min="2578" max="2578" width="12.42578125" style="149" customWidth="1"/>
    <col min="2579" max="2817" width="9.140625" style="149"/>
    <col min="2818" max="2818" width="4.7109375" style="149" customWidth="1"/>
    <col min="2819" max="2819" width="16.7109375" style="149" customWidth="1"/>
    <col min="2820" max="2820" width="8.7109375" style="149" customWidth="1"/>
    <col min="2821" max="2822" width="7.85546875" style="149" customWidth="1"/>
    <col min="2823" max="2823" width="8.5703125" style="149" customWidth="1"/>
    <col min="2824" max="2824" width="19.140625" style="149" customWidth="1"/>
    <col min="2825" max="2825" width="7.5703125" style="149" customWidth="1"/>
    <col min="2826" max="2826" width="11" style="149" customWidth="1"/>
    <col min="2827" max="2828" width="8.5703125" style="149" customWidth="1"/>
    <col min="2829" max="2829" width="7.5703125" style="149" customWidth="1"/>
    <col min="2830" max="2830" width="8" style="149" customWidth="1"/>
    <col min="2831" max="2832" width="8.7109375" style="149" customWidth="1"/>
    <col min="2833" max="2833" width="7.85546875" style="149" customWidth="1"/>
    <col min="2834" max="2834" width="12.42578125" style="149" customWidth="1"/>
    <col min="2835" max="3073" width="9.140625" style="149"/>
    <col min="3074" max="3074" width="4.7109375" style="149" customWidth="1"/>
    <col min="3075" max="3075" width="16.7109375" style="149" customWidth="1"/>
    <col min="3076" max="3076" width="8.7109375" style="149" customWidth="1"/>
    <col min="3077" max="3078" width="7.85546875" style="149" customWidth="1"/>
    <col min="3079" max="3079" width="8.5703125" style="149" customWidth="1"/>
    <col min="3080" max="3080" width="19.140625" style="149" customWidth="1"/>
    <col min="3081" max="3081" width="7.5703125" style="149" customWidth="1"/>
    <col min="3082" max="3082" width="11" style="149" customWidth="1"/>
    <col min="3083" max="3084" width="8.5703125" style="149" customWidth="1"/>
    <col min="3085" max="3085" width="7.5703125" style="149" customWidth="1"/>
    <col min="3086" max="3086" width="8" style="149" customWidth="1"/>
    <col min="3087" max="3088" width="8.7109375" style="149" customWidth="1"/>
    <col min="3089" max="3089" width="7.85546875" style="149" customWidth="1"/>
    <col min="3090" max="3090" width="12.42578125" style="149" customWidth="1"/>
    <col min="3091" max="3329" width="9.140625" style="149"/>
    <col min="3330" max="3330" width="4.7109375" style="149" customWidth="1"/>
    <col min="3331" max="3331" width="16.7109375" style="149" customWidth="1"/>
    <col min="3332" max="3332" width="8.7109375" style="149" customWidth="1"/>
    <col min="3333" max="3334" width="7.85546875" style="149" customWidth="1"/>
    <col min="3335" max="3335" width="8.5703125" style="149" customWidth="1"/>
    <col min="3336" max="3336" width="19.140625" style="149" customWidth="1"/>
    <col min="3337" max="3337" width="7.5703125" style="149" customWidth="1"/>
    <col min="3338" max="3338" width="11" style="149" customWidth="1"/>
    <col min="3339" max="3340" width="8.5703125" style="149" customWidth="1"/>
    <col min="3341" max="3341" width="7.5703125" style="149" customWidth="1"/>
    <col min="3342" max="3342" width="8" style="149" customWidth="1"/>
    <col min="3343" max="3344" width="8.7109375" style="149" customWidth="1"/>
    <col min="3345" max="3345" width="7.85546875" style="149" customWidth="1"/>
    <col min="3346" max="3346" width="12.42578125" style="149" customWidth="1"/>
    <col min="3347" max="3585" width="9.140625" style="149"/>
    <col min="3586" max="3586" width="4.7109375" style="149" customWidth="1"/>
    <col min="3587" max="3587" width="16.7109375" style="149" customWidth="1"/>
    <col min="3588" max="3588" width="8.7109375" style="149" customWidth="1"/>
    <col min="3589" max="3590" width="7.85546875" style="149" customWidth="1"/>
    <col min="3591" max="3591" width="8.5703125" style="149" customWidth="1"/>
    <col min="3592" max="3592" width="19.140625" style="149" customWidth="1"/>
    <col min="3593" max="3593" width="7.5703125" style="149" customWidth="1"/>
    <col min="3594" max="3594" width="11" style="149" customWidth="1"/>
    <col min="3595" max="3596" width="8.5703125" style="149" customWidth="1"/>
    <col min="3597" max="3597" width="7.5703125" style="149" customWidth="1"/>
    <col min="3598" max="3598" width="8" style="149" customWidth="1"/>
    <col min="3599" max="3600" width="8.7109375" style="149" customWidth="1"/>
    <col min="3601" max="3601" width="7.85546875" style="149" customWidth="1"/>
    <col min="3602" max="3602" width="12.42578125" style="149" customWidth="1"/>
    <col min="3603" max="3841" width="9.140625" style="149"/>
    <col min="3842" max="3842" width="4.7109375" style="149" customWidth="1"/>
    <col min="3843" max="3843" width="16.7109375" style="149" customWidth="1"/>
    <col min="3844" max="3844" width="8.7109375" style="149" customWidth="1"/>
    <col min="3845" max="3846" width="7.85546875" style="149" customWidth="1"/>
    <col min="3847" max="3847" width="8.5703125" style="149" customWidth="1"/>
    <col min="3848" max="3848" width="19.140625" style="149" customWidth="1"/>
    <col min="3849" max="3849" width="7.5703125" style="149" customWidth="1"/>
    <col min="3850" max="3850" width="11" style="149" customWidth="1"/>
    <col min="3851" max="3852" width="8.5703125" style="149" customWidth="1"/>
    <col min="3853" max="3853" width="7.5703125" style="149" customWidth="1"/>
    <col min="3854" max="3854" width="8" style="149" customWidth="1"/>
    <col min="3855" max="3856" width="8.7109375" style="149" customWidth="1"/>
    <col min="3857" max="3857" width="7.85546875" style="149" customWidth="1"/>
    <col min="3858" max="3858" width="12.42578125" style="149" customWidth="1"/>
    <col min="3859" max="4097" width="9.140625" style="149"/>
    <col min="4098" max="4098" width="4.7109375" style="149" customWidth="1"/>
    <col min="4099" max="4099" width="16.7109375" style="149" customWidth="1"/>
    <col min="4100" max="4100" width="8.7109375" style="149" customWidth="1"/>
    <col min="4101" max="4102" width="7.85546875" style="149" customWidth="1"/>
    <col min="4103" max="4103" width="8.5703125" style="149" customWidth="1"/>
    <col min="4104" max="4104" width="19.140625" style="149" customWidth="1"/>
    <col min="4105" max="4105" width="7.5703125" style="149" customWidth="1"/>
    <col min="4106" max="4106" width="11" style="149" customWidth="1"/>
    <col min="4107" max="4108" width="8.5703125" style="149" customWidth="1"/>
    <col min="4109" max="4109" width="7.5703125" style="149" customWidth="1"/>
    <col min="4110" max="4110" width="8" style="149" customWidth="1"/>
    <col min="4111" max="4112" width="8.7109375" style="149" customWidth="1"/>
    <col min="4113" max="4113" width="7.85546875" style="149" customWidth="1"/>
    <col min="4114" max="4114" width="12.42578125" style="149" customWidth="1"/>
    <col min="4115" max="4353" width="9.140625" style="149"/>
    <col min="4354" max="4354" width="4.7109375" style="149" customWidth="1"/>
    <col min="4355" max="4355" width="16.7109375" style="149" customWidth="1"/>
    <col min="4356" max="4356" width="8.7109375" style="149" customWidth="1"/>
    <col min="4357" max="4358" width="7.85546875" style="149" customWidth="1"/>
    <col min="4359" max="4359" width="8.5703125" style="149" customWidth="1"/>
    <col min="4360" max="4360" width="19.140625" style="149" customWidth="1"/>
    <col min="4361" max="4361" width="7.5703125" style="149" customWidth="1"/>
    <col min="4362" max="4362" width="11" style="149" customWidth="1"/>
    <col min="4363" max="4364" width="8.5703125" style="149" customWidth="1"/>
    <col min="4365" max="4365" width="7.5703125" style="149" customWidth="1"/>
    <col min="4366" max="4366" width="8" style="149" customWidth="1"/>
    <col min="4367" max="4368" width="8.7109375" style="149" customWidth="1"/>
    <col min="4369" max="4369" width="7.85546875" style="149" customWidth="1"/>
    <col min="4370" max="4370" width="12.42578125" style="149" customWidth="1"/>
    <col min="4371" max="4609" width="9.140625" style="149"/>
    <col min="4610" max="4610" width="4.7109375" style="149" customWidth="1"/>
    <col min="4611" max="4611" width="16.7109375" style="149" customWidth="1"/>
    <col min="4612" max="4612" width="8.7109375" style="149" customWidth="1"/>
    <col min="4613" max="4614" width="7.85546875" style="149" customWidth="1"/>
    <col min="4615" max="4615" width="8.5703125" style="149" customWidth="1"/>
    <col min="4616" max="4616" width="19.140625" style="149" customWidth="1"/>
    <col min="4617" max="4617" width="7.5703125" style="149" customWidth="1"/>
    <col min="4618" max="4618" width="11" style="149" customWidth="1"/>
    <col min="4619" max="4620" width="8.5703125" style="149" customWidth="1"/>
    <col min="4621" max="4621" width="7.5703125" style="149" customWidth="1"/>
    <col min="4622" max="4622" width="8" style="149" customWidth="1"/>
    <col min="4623" max="4624" width="8.7109375" style="149" customWidth="1"/>
    <col min="4625" max="4625" width="7.85546875" style="149" customWidth="1"/>
    <col min="4626" max="4626" width="12.42578125" style="149" customWidth="1"/>
    <col min="4627" max="4865" width="9.140625" style="149"/>
    <col min="4866" max="4866" width="4.7109375" style="149" customWidth="1"/>
    <col min="4867" max="4867" width="16.7109375" style="149" customWidth="1"/>
    <col min="4868" max="4868" width="8.7109375" style="149" customWidth="1"/>
    <col min="4869" max="4870" width="7.85546875" style="149" customWidth="1"/>
    <col min="4871" max="4871" width="8.5703125" style="149" customWidth="1"/>
    <col min="4872" max="4872" width="19.140625" style="149" customWidth="1"/>
    <col min="4873" max="4873" width="7.5703125" style="149" customWidth="1"/>
    <col min="4874" max="4874" width="11" style="149" customWidth="1"/>
    <col min="4875" max="4876" width="8.5703125" style="149" customWidth="1"/>
    <col min="4877" max="4877" width="7.5703125" style="149" customWidth="1"/>
    <col min="4878" max="4878" width="8" style="149" customWidth="1"/>
    <col min="4879" max="4880" width="8.7109375" style="149" customWidth="1"/>
    <col min="4881" max="4881" width="7.85546875" style="149" customWidth="1"/>
    <col min="4882" max="4882" width="12.42578125" style="149" customWidth="1"/>
    <col min="4883" max="5121" width="9.140625" style="149"/>
    <col min="5122" max="5122" width="4.7109375" style="149" customWidth="1"/>
    <col min="5123" max="5123" width="16.7109375" style="149" customWidth="1"/>
    <col min="5124" max="5124" width="8.7109375" style="149" customWidth="1"/>
    <col min="5125" max="5126" width="7.85546875" style="149" customWidth="1"/>
    <col min="5127" max="5127" width="8.5703125" style="149" customWidth="1"/>
    <col min="5128" max="5128" width="19.140625" style="149" customWidth="1"/>
    <col min="5129" max="5129" width="7.5703125" style="149" customWidth="1"/>
    <col min="5130" max="5130" width="11" style="149" customWidth="1"/>
    <col min="5131" max="5132" width="8.5703125" style="149" customWidth="1"/>
    <col min="5133" max="5133" width="7.5703125" style="149" customWidth="1"/>
    <col min="5134" max="5134" width="8" style="149" customWidth="1"/>
    <col min="5135" max="5136" width="8.7109375" style="149" customWidth="1"/>
    <col min="5137" max="5137" width="7.85546875" style="149" customWidth="1"/>
    <col min="5138" max="5138" width="12.42578125" style="149" customWidth="1"/>
    <col min="5139" max="5377" width="9.140625" style="149"/>
    <col min="5378" max="5378" width="4.7109375" style="149" customWidth="1"/>
    <col min="5379" max="5379" width="16.7109375" style="149" customWidth="1"/>
    <col min="5380" max="5380" width="8.7109375" style="149" customWidth="1"/>
    <col min="5381" max="5382" width="7.85546875" style="149" customWidth="1"/>
    <col min="5383" max="5383" width="8.5703125" style="149" customWidth="1"/>
    <col min="5384" max="5384" width="19.140625" style="149" customWidth="1"/>
    <col min="5385" max="5385" width="7.5703125" style="149" customWidth="1"/>
    <col min="5386" max="5386" width="11" style="149" customWidth="1"/>
    <col min="5387" max="5388" width="8.5703125" style="149" customWidth="1"/>
    <col min="5389" max="5389" width="7.5703125" style="149" customWidth="1"/>
    <col min="5390" max="5390" width="8" style="149" customWidth="1"/>
    <col min="5391" max="5392" width="8.7109375" style="149" customWidth="1"/>
    <col min="5393" max="5393" width="7.85546875" style="149" customWidth="1"/>
    <col min="5394" max="5394" width="12.42578125" style="149" customWidth="1"/>
    <col min="5395" max="5633" width="9.140625" style="149"/>
    <col min="5634" max="5634" width="4.7109375" style="149" customWidth="1"/>
    <col min="5635" max="5635" width="16.7109375" style="149" customWidth="1"/>
    <col min="5636" max="5636" width="8.7109375" style="149" customWidth="1"/>
    <col min="5637" max="5638" width="7.85546875" style="149" customWidth="1"/>
    <col min="5639" max="5639" width="8.5703125" style="149" customWidth="1"/>
    <col min="5640" max="5640" width="19.140625" style="149" customWidth="1"/>
    <col min="5641" max="5641" width="7.5703125" style="149" customWidth="1"/>
    <col min="5642" max="5642" width="11" style="149" customWidth="1"/>
    <col min="5643" max="5644" width="8.5703125" style="149" customWidth="1"/>
    <col min="5645" max="5645" width="7.5703125" style="149" customWidth="1"/>
    <col min="5646" max="5646" width="8" style="149" customWidth="1"/>
    <col min="5647" max="5648" width="8.7109375" style="149" customWidth="1"/>
    <col min="5649" max="5649" width="7.85546875" style="149" customWidth="1"/>
    <col min="5650" max="5650" width="12.42578125" style="149" customWidth="1"/>
    <col min="5651" max="5889" width="9.140625" style="149"/>
    <col min="5890" max="5890" width="4.7109375" style="149" customWidth="1"/>
    <col min="5891" max="5891" width="16.7109375" style="149" customWidth="1"/>
    <col min="5892" max="5892" width="8.7109375" style="149" customWidth="1"/>
    <col min="5893" max="5894" width="7.85546875" style="149" customWidth="1"/>
    <col min="5895" max="5895" width="8.5703125" style="149" customWidth="1"/>
    <col min="5896" max="5896" width="19.140625" style="149" customWidth="1"/>
    <col min="5897" max="5897" width="7.5703125" style="149" customWidth="1"/>
    <col min="5898" max="5898" width="11" style="149" customWidth="1"/>
    <col min="5899" max="5900" width="8.5703125" style="149" customWidth="1"/>
    <col min="5901" max="5901" width="7.5703125" style="149" customWidth="1"/>
    <col min="5902" max="5902" width="8" style="149" customWidth="1"/>
    <col min="5903" max="5904" width="8.7109375" style="149" customWidth="1"/>
    <col min="5905" max="5905" width="7.85546875" style="149" customWidth="1"/>
    <col min="5906" max="5906" width="12.42578125" style="149" customWidth="1"/>
    <col min="5907" max="6145" width="9.140625" style="149"/>
    <col min="6146" max="6146" width="4.7109375" style="149" customWidth="1"/>
    <col min="6147" max="6147" width="16.7109375" style="149" customWidth="1"/>
    <col min="6148" max="6148" width="8.7109375" style="149" customWidth="1"/>
    <col min="6149" max="6150" width="7.85546875" style="149" customWidth="1"/>
    <col min="6151" max="6151" width="8.5703125" style="149" customWidth="1"/>
    <col min="6152" max="6152" width="19.140625" style="149" customWidth="1"/>
    <col min="6153" max="6153" width="7.5703125" style="149" customWidth="1"/>
    <col min="6154" max="6154" width="11" style="149" customWidth="1"/>
    <col min="6155" max="6156" width="8.5703125" style="149" customWidth="1"/>
    <col min="6157" max="6157" width="7.5703125" style="149" customWidth="1"/>
    <col min="6158" max="6158" width="8" style="149" customWidth="1"/>
    <col min="6159" max="6160" width="8.7109375" style="149" customWidth="1"/>
    <col min="6161" max="6161" width="7.85546875" style="149" customWidth="1"/>
    <col min="6162" max="6162" width="12.42578125" style="149" customWidth="1"/>
    <col min="6163" max="6401" width="9.140625" style="149"/>
    <col min="6402" max="6402" width="4.7109375" style="149" customWidth="1"/>
    <col min="6403" max="6403" width="16.7109375" style="149" customWidth="1"/>
    <col min="6404" max="6404" width="8.7109375" style="149" customWidth="1"/>
    <col min="6405" max="6406" width="7.85546875" style="149" customWidth="1"/>
    <col min="6407" max="6407" width="8.5703125" style="149" customWidth="1"/>
    <col min="6408" max="6408" width="19.140625" style="149" customWidth="1"/>
    <col min="6409" max="6409" width="7.5703125" style="149" customWidth="1"/>
    <col min="6410" max="6410" width="11" style="149" customWidth="1"/>
    <col min="6411" max="6412" width="8.5703125" style="149" customWidth="1"/>
    <col min="6413" max="6413" width="7.5703125" style="149" customWidth="1"/>
    <col min="6414" max="6414" width="8" style="149" customWidth="1"/>
    <col min="6415" max="6416" width="8.7109375" style="149" customWidth="1"/>
    <col min="6417" max="6417" width="7.85546875" style="149" customWidth="1"/>
    <col min="6418" max="6418" width="12.42578125" style="149" customWidth="1"/>
    <col min="6419" max="6657" width="9.140625" style="149"/>
    <col min="6658" max="6658" width="4.7109375" style="149" customWidth="1"/>
    <col min="6659" max="6659" width="16.7109375" style="149" customWidth="1"/>
    <col min="6660" max="6660" width="8.7109375" style="149" customWidth="1"/>
    <col min="6661" max="6662" width="7.85546875" style="149" customWidth="1"/>
    <col min="6663" max="6663" width="8.5703125" style="149" customWidth="1"/>
    <col min="6664" max="6664" width="19.140625" style="149" customWidth="1"/>
    <col min="6665" max="6665" width="7.5703125" style="149" customWidth="1"/>
    <col min="6666" max="6666" width="11" style="149" customWidth="1"/>
    <col min="6667" max="6668" width="8.5703125" style="149" customWidth="1"/>
    <col min="6669" max="6669" width="7.5703125" style="149" customWidth="1"/>
    <col min="6670" max="6670" width="8" style="149" customWidth="1"/>
    <col min="6671" max="6672" width="8.7109375" style="149" customWidth="1"/>
    <col min="6673" max="6673" width="7.85546875" style="149" customWidth="1"/>
    <col min="6674" max="6674" width="12.42578125" style="149" customWidth="1"/>
    <col min="6675" max="6913" width="9.140625" style="149"/>
    <col min="6914" max="6914" width="4.7109375" style="149" customWidth="1"/>
    <col min="6915" max="6915" width="16.7109375" style="149" customWidth="1"/>
    <col min="6916" max="6916" width="8.7109375" style="149" customWidth="1"/>
    <col min="6917" max="6918" width="7.85546875" style="149" customWidth="1"/>
    <col min="6919" max="6919" width="8.5703125" style="149" customWidth="1"/>
    <col min="6920" max="6920" width="19.140625" style="149" customWidth="1"/>
    <col min="6921" max="6921" width="7.5703125" style="149" customWidth="1"/>
    <col min="6922" max="6922" width="11" style="149" customWidth="1"/>
    <col min="6923" max="6924" width="8.5703125" style="149" customWidth="1"/>
    <col min="6925" max="6925" width="7.5703125" style="149" customWidth="1"/>
    <col min="6926" max="6926" width="8" style="149" customWidth="1"/>
    <col min="6927" max="6928" width="8.7109375" style="149" customWidth="1"/>
    <col min="6929" max="6929" width="7.85546875" style="149" customWidth="1"/>
    <col min="6930" max="6930" width="12.42578125" style="149" customWidth="1"/>
    <col min="6931" max="7169" width="9.140625" style="149"/>
    <col min="7170" max="7170" width="4.7109375" style="149" customWidth="1"/>
    <col min="7171" max="7171" width="16.7109375" style="149" customWidth="1"/>
    <col min="7172" max="7172" width="8.7109375" style="149" customWidth="1"/>
    <col min="7173" max="7174" width="7.85546875" style="149" customWidth="1"/>
    <col min="7175" max="7175" width="8.5703125" style="149" customWidth="1"/>
    <col min="7176" max="7176" width="19.140625" style="149" customWidth="1"/>
    <col min="7177" max="7177" width="7.5703125" style="149" customWidth="1"/>
    <col min="7178" max="7178" width="11" style="149" customWidth="1"/>
    <col min="7179" max="7180" width="8.5703125" style="149" customWidth="1"/>
    <col min="7181" max="7181" width="7.5703125" style="149" customWidth="1"/>
    <col min="7182" max="7182" width="8" style="149" customWidth="1"/>
    <col min="7183" max="7184" width="8.7109375" style="149" customWidth="1"/>
    <col min="7185" max="7185" width="7.85546875" style="149" customWidth="1"/>
    <col min="7186" max="7186" width="12.42578125" style="149" customWidth="1"/>
    <col min="7187" max="7425" width="9.140625" style="149"/>
    <col min="7426" max="7426" width="4.7109375" style="149" customWidth="1"/>
    <col min="7427" max="7427" width="16.7109375" style="149" customWidth="1"/>
    <col min="7428" max="7428" width="8.7109375" style="149" customWidth="1"/>
    <col min="7429" max="7430" width="7.85546875" style="149" customWidth="1"/>
    <col min="7431" max="7431" width="8.5703125" style="149" customWidth="1"/>
    <col min="7432" max="7432" width="19.140625" style="149" customWidth="1"/>
    <col min="7433" max="7433" width="7.5703125" style="149" customWidth="1"/>
    <col min="7434" max="7434" width="11" style="149" customWidth="1"/>
    <col min="7435" max="7436" width="8.5703125" style="149" customWidth="1"/>
    <col min="7437" max="7437" width="7.5703125" style="149" customWidth="1"/>
    <col min="7438" max="7438" width="8" style="149" customWidth="1"/>
    <col min="7439" max="7440" width="8.7109375" style="149" customWidth="1"/>
    <col min="7441" max="7441" width="7.85546875" style="149" customWidth="1"/>
    <col min="7442" max="7442" width="12.42578125" style="149" customWidth="1"/>
    <col min="7443" max="7681" width="9.140625" style="149"/>
    <col min="7682" max="7682" width="4.7109375" style="149" customWidth="1"/>
    <col min="7683" max="7683" width="16.7109375" style="149" customWidth="1"/>
    <col min="7684" max="7684" width="8.7109375" style="149" customWidth="1"/>
    <col min="7685" max="7686" width="7.85546875" style="149" customWidth="1"/>
    <col min="7687" max="7687" width="8.5703125" style="149" customWidth="1"/>
    <col min="7688" max="7688" width="19.140625" style="149" customWidth="1"/>
    <col min="7689" max="7689" width="7.5703125" style="149" customWidth="1"/>
    <col min="7690" max="7690" width="11" style="149" customWidth="1"/>
    <col min="7691" max="7692" width="8.5703125" style="149" customWidth="1"/>
    <col min="7693" max="7693" width="7.5703125" style="149" customWidth="1"/>
    <col min="7694" max="7694" width="8" style="149" customWidth="1"/>
    <col min="7695" max="7696" width="8.7109375" style="149" customWidth="1"/>
    <col min="7697" max="7697" width="7.85546875" style="149" customWidth="1"/>
    <col min="7698" max="7698" width="12.42578125" style="149" customWidth="1"/>
    <col min="7699" max="7937" width="9.140625" style="149"/>
    <col min="7938" max="7938" width="4.7109375" style="149" customWidth="1"/>
    <col min="7939" max="7939" width="16.7109375" style="149" customWidth="1"/>
    <col min="7940" max="7940" width="8.7109375" style="149" customWidth="1"/>
    <col min="7941" max="7942" width="7.85546875" style="149" customWidth="1"/>
    <col min="7943" max="7943" width="8.5703125" style="149" customWidth="1"/>
    <col min="7944" max="7944" width="19.140625" style="149" customWidth="1"/>
    <col min="7945" max="7945" width="7.5703125" style="149" customWidth="1"/>
    <col min="7946" max="7946" width="11" style="149" customWidth="1"/>
    <col min="7947" max="7948" width="8.5703125" style="149" customWidth="1"/>
    <col min="7949" max="7949" width="7.5703125" style="149" customWidth="1"/>
    <col min="7950" max="7950" width="8" style="149" customWidth="1"/>
    <col min="7951" max="7952" width="8.7109375" style="149" customWidth="1"/>
    <col min="7953" max="7953" width="7.85546875" style="149" customWidth="1"/>
    <col min="7954" max="7954" width="12.42578125" style="149" customWidth="1"/>
    <col min="7955" max="8193" width="9.140625" style="149"/>
    <col min="8194" max="8194" width="4.7109375" style="149" customWidth="1"/>
    <col min="8195" max="8195" width="16.7109375" style="149" customWidth="1"/>
    <col min="8196" max="8196" width="8.7109375" style="149" customWidth="1"/>
    <col min="8197" max="8198" width="7.85546875" style="149" customWidth="1"/>
    <col min="8199" max="8199" width="8.5703125" style="149" customWidth="1"/>
    <col min="8200" max="8200" width="19.140625" style="149" customWidth="1"/>
    <col min="8201" max="8201" width="7.5703125" style="149" customWidth="1"/>
    <col min="8202" max="8202" width="11" style="149" customWidth="1"/>
    <col min="8203" max="8204" width="8.5703125" style="149" customWidth="1"/>
    <col min="8205" max="8205" width="7.5703125" style="149" customWidth="1"/>
    <col min="8206" max="8206" width="8" style="149" customWidth="1"/>
    <col min="8207" max="8208" width="8.7109375" style="149" customWidth="1"/>
    <col min="8209" max="8209" width="7.85546875" style="149" customWidth="1"/>
    <col min="8210" max="8210" width="12.42578125" style="149" customWidth="1"/>
    <col min="8211" max="8449" width="9.140625" style="149"/>
    <col min="8450" max="8450" width="4.7109375" style="149" customWidth="1"/>
    <col min="8451" max="8451" width="16.7109375" style="149" customWidth="1"/>
    <col min="8452" max="8452" width="8.7109375" style="149" customWidth="1"/>
    <col min="8453" max="8454" width="7.85546875" style="149" customWidth="1"/>
    <col min="8455" max="8455" width="8.5703125" style="149" customWidth="1"/>
    <col min="8456" max="8456" width="19.140625" style="149" customWidth="1"/>
    <col min="8457" max="8457" width="7.5703125" style="149" customWidth="1"/>
    <col min="8458" max="8458" width="11" style="149" customWidth="1"/>
    <col min="8459" max="8460" width="8.5703125" style="149" customWidth="1"/>
    <col min="8461" max="8461" width="7.5703125" style="149" customWidth="1"/>
    <col min="8462" max="8462" width="8" style="149" customWidth="1"/>
    <col min="8463" max="8464" width="8.7109375" style="149" customWidth="1"/>
    <col min="8465" max="8465" width="7.85546875" style="149" customWidth="1"/>
    <col min="8466" max="8466" width="12.42578125" style="149" customWidth="1"/>
    <col min="8467" max="8705" width="9.140625" style="149"/>
    <col min="8706" max="8706" width="4.7109375" style="149" customWidth="1"/>
    <col min="8707" max="8707" width="16.7109375" style="149" customWidth="1"/>
    <col min="8708" max="8708" width="8.7109375" style="149" customWidth="1"/>
    <col min="8709" max="8710" width="7.85546875" style="149" customWidth="1"/>
    <col min="8711" max="8711" width="8.5703125" style="149" customWidth="1"/>
    <col min="8712" max="8712" width="19.140625" style="149" customWidth="1"/>
    <col min="8713" max="8713" width="7.5703125" style="149" customWidth="1"/>
    <col min="8714" max="8714" width="11" style="149" customWidth="1"/>
    <col min="8715" max="8716" width="8.5703125" style="149" customWidth="1"/>
    <col min="8717" max="8717" width="7.5703125" style="149" customWidth="1"/>
    <col min="8718" max="8718" width="8" style="149" customWidth="1"/>
    <col min="8719" max="8720" width="8.7109375" style="149" customWidth="1"/>
    <col min="8721" max="8721" width="7.85546875" style="149" customWidth="1"/>
    <col min="8722" max="8722" width="12.42578125" style="149" customWidth="1"/>
    <col min="8723" max="8961" width="9.140625" style="149"/>
    <col min="8962" max="8962" width="4.7109375" style="149" customWidth="1"/>
    <col min="8963" max="8963" width="16.7109375" style="149" customWidth="1"/>
    <col min="8964" max="8964" width="8.7109375" style="149" customWidth="1"/>
    <col min="8965" max="8966" width="7.85546875" style="149" customWidth="1"/>
    <col min="8967" max="8967" width="8.5703125" style="149" customWidth="1"/>
    <col min="8968" max="8968" width="19.140625" style="149" customWidth="1"/>
    <col min="8969" max="8969" width="7.5703125" style="149" customWidth="1"/>
    <col min="8970" max="8970" width="11" style="149" customWidth="1"/>
    <col min="8971" max="8972" width="8.5703125" style="149" customWidth="1"/>
    <col min="8973" max="8973" width="7.5703125" style="149" customWidth="1"/>
    <col min="8974" max="8974" width="8" style="149" customWidth="1"/>
    <col min="8975" max="8976" width="8.7109375" style="149" customWidth="1"/>
    <col min="8977" max="8977" width="7.85546875" style="149" customWidth="1"/>
    <col min="8978" max="8978" width="12.42578125" style="149" customWidth="1"/>
    <col min="8979" max="9217" width="9.140625" style="149"/>
    <col min="9218" max="9218" width="4.7109375" style="149" customWidth="1"/>
    <col min="9219" max="9219" width="16.7109375" style="149" customWidth="1"/>
    <col min="9220" max="9220" width="8.7109375" style="149" customWidth="1"/>
    <col min="9221" max="9222" width="7.85546875" style="149" customWidth="1"/>
    <col min="9223" max="9223" width="8.5703125" style="149" customWidth="1"/>
    <col min="9224" max="9224" width="19.140625" style="149" customWidth="1"/>
    <col min="9225" max="9225" width="7.5703125" style="149" customWidth="1"/>
    <col min="9226" max="9226" width="11" style="149" customWidth="1"/>
    <col min="9227" max="9228" width="8.5703125" style="149" customWidth="1"/>
    <col min="9229" max="9229" width="7.5703125" style="149" customWidth="1"/>
    <col min="9230" max="9230" width="8" style="149" customWidth="1"/>
    <col min="9231" max="9232" width="8.7109375" style="149" customWidth="1"/>
    <col min="9233" max="9233" width="7.85546875" style="149" customWidth="1"/>
    <col min="9234" max="9234" width="12.42578125" style="149" customWidth="1"/>
    <col min="9235" max="9473" width="9.140625" style="149"/>
    <col min="9474" max="9474" width="4.7109375" style="149" customWidth="1"/>
    <col min="9475" max="9475" width="16.7109375" style="149" customWidth="1"/>
    <col min="9476" max="9476" width="8.7109375" style="149" customWidth="1"/>
    <col min="9477" max="9478" width="7.85546875" style="149" customWidth="1"/>
    <col min="9479" max="9479" width="8.5703125" style="149" customWidth="1"/>
    <col min="9480" max="9480" width="19.140625" style="149" customWidth="1"/>
    <col min="9481" max="9481" width="7.5703125" style="149" customWidth="1"/>
    <col min="9482" max="9482" width="11" style="149" customWidth="1"/>
    <col min="9483" max="9484" width="8.5703125" style="149" customWidth="1"/>
    <col min="9485" max="9485" width="7.5703125" style="149" customWidth="1"/>
    <col min="9486" max="9486" width="8" style="149" customWidth="1"/>
    <col min="9487" max="9488" width="8.7109375" style="149" customWidth="1"/>
    <col min="9489" max="9489" width="7.85546875" style="149" customWidth="1"/>
    <col min="9490" max="9490" width="12.42578125" style="149" customWidth="1"/>
    <col min="9491" max="9729" width="9.140625" style="149"/>
    <col min="9730" max="9730" width="4.7109375" style="149" customWidth="1"/>
    <col min="9731" max="9731" width="16.7109375" style="149" customWidth="1"/>
    <col min="9732" max="9732" width="8.7109375" style="149" customWidth="1"/>
    <col min="9733" max="9734" width="7.85546875" style="149" customWidth="1"/>
    <col min="9735" max="9735" width="8.5703125" style="149" customWidth="1"/>
    <col min="9736" max="9736" width="19.140625" style="149" customWidth="1"/>
    <col min="9737" max="9737" width="7.5703125" style="149" customWidth="1"/>
    <col min="9738" max="9738" width="11" style="149" customWidth="1"/>
    <col min="9739" max="9740" width="8.5703125" style="149" customWidth="1"/>
    <col min="9741" max="9741" width="7.5703125" style="149" customWidth="1"/>
    <col min="9742" max="9742" width="8" style="149" customWidth="1"/>
    <col min="9743" max="9744" width="8.7109375" style="149" customWidth="1"/>
    <col min="9745" max="9745" width="7.85546875" style="149" customWidth="1"/>
    <col min="9746" max="9746" width="12.42578125" style="149" customWidth="1"/>
    <col min="9747" max="9985" width="9.140625" style="149"/>
    <col min="9986" max="9986" width="4.7109375" style="149" customWidth="1"/>
    <col min="9987" max="9987" width="16.7109375" style="149" customWidth="1"/>
    <col min="9988" max="9988" width="8.7109375" style="149" customWidth="1"/>
    <col min="9989" max="9990" width="7.85546875" style="149" customWidth="1"/>
    <col min="9991" max="9991" width="8.5703125" style="149" customWidth="1"/>
    <col min="9992" max="9992" width="19.140625" style="149" customWidth="1"/>
    <col min="9993" max="9993" width="7.5703125" style="149" customWidth="1"/>
    <col min="9994" max="9994" width="11" style="149" customWidth="1"/>
    <col min="9995" max="9996" width="8.5703125" style="149" customWidth="1"/>
    <col min="9997" max="9997" width="7.5703125" style="149" customWidth="1"/>
    <col min="9998" max="9998" width="8" style="149" customWidth="1"/>
    <col min="9999" max="10000" width="8.7109375" style="149" customWidth="1"/>
    <col min="10001" max="10001" width="7.85546875" style="149" customWidth="1"/>
    <col min="10002" max="10002" width="12.42578125" style="149" customWidth="1"/>
    <col min="10003" max="10241" width="9.140625" style="149"/>
    <col min="10242" max="10242" width="4.7109375" style="149" customWidth="1"/>
    <col min="10243" max="10243" width="16.7109375" style="149" customWidth="1"/>
    <col min="10244" max="10244" width="8.7109375" style="149" customWidth="1"/>
    <col min="10245" max="10246" width="7.85546875" style="149" customWidth="1"/>
    <col min="10247" max="10247" width="8.5703125" style="149" customWidth="1"/>
    <col min="10248" max="10248" width="19.140625" style="149" customWidth="1"/>
    <col min="10249" max="10249" width="7.5703125" style="149" customWidth="1"/>
    <col min="10250" max="10250" width="11" style="149" customWidth="1"/>
    <col min="10251" max="10252" width="8.5703125" style="149" customWidth="1"/>
    <col min="10253" max="10253" width="7.5703125" style="149" customWidth="1"/>
    <col min="10254" max="10254" width="8" style="149" customWidth="1"/>
    <col min="10255" max="10256" width="8.7109375" style="149" customWidth="1"/>
    <col min="10257" max="10257" width="7.85546875" style="149" customWidth="1"/>
    <col min="10258" max="10258" width="12.42578125" style="149" customWidth="1"/>
    <col min="10259" max="10497" width="9.140625" style="149"/>
    <col min="10498" max="10498" width="4.7109375" style="149" customWidth="1"/>
    <col min="10499" max="10499" width="16.7109375" style="149" customWidth="1"/>
    <col min="10500" max="10500" width="8.7109375" style="149" customWidth="1"/>
    <col min="10501" max="10502" width="7.85546875" style="149" customWidth="1"/>
    <col min="10503" max="10503" width="8.5703125" style="149" customWidth="1"/>
    <col min="10504" max="10504" width="19.140625" style="149" customWidth="1"/>
    <col min="10505" max="10505" width="7.5703125" style="149" customWidth="1"/>
    <col min="10506" max="10506" width="11" style="149" customWidth="1"/>
    <col min="10507" max="10508" width="8.5703125" style="149" customWidth="1"/>
    <col min="10509" max="10509" width="7.5703125" style="149" customWidth="1"/>
    <col min="10510" max="10510" width="8" style="149" customWidth="1"/>
    <col min="10511" max="10512" width="8.7109375" style="149" customWidth="1"/>
    <col min="10513" max="10513" width="7.85546875" style="149" customWidth="1"/>
    <col min="10514" max="10514" width="12.42578125" style="149" customWidth="1"/>
    <col min="10515" max="10753" width="9.140625" style="149"/>
    <col min="10754" max="10754" width="4.7109375" style="149" customWidth="1"/>
    <col min="10755" max="10755" width="16.7109375" style="149" customWidth="1"/>
    <col min="10756" max="10756" width="8.7109375" style="149" customWidth="1"/>
    <col min="10757" max="10758" width="7.85546875" style="149" customWidth="1"/>
    <col min="10759" max="10759" width="8.5703125" style="149" customWidth="1"/>
    <col min="10760" max="10760" width="19.140625" style="149" customWidth="1"/>
    <col min="10761" max="10761" width="7.5703125" style="149" customWidth="1"/>
    <col min="10762" max="10762" width="11" style="149" customWidth="1"/>
    <col min="10763" max="10764" width="8.5703125" style="149" customWidth="1"/>
    <col min="10765" max="10765" width="7.5703125" style="149" customWidth="1"/>
    <col min="10766" max="10766" width="8" style="149" customWidth="1"/>
    <col min="10767" max="10768" width="8.7109375" style="149" customWidth="1"/>
    <col min="10769" max="10769" width="7.85546875" style="149" customWidth="1"/>
    <col min="10770" max="10770" width="12.42578125" style="149" customWidth="1"/>
    <col min="10771" max="11009" width="9.140625" style="149"/>
    <col min="11010" max="11010" width="4.7109375" style="149" customWidth="1"/>
    <col min="11011" max="11011" width="16.7109375" style="149" customWidth="1"/>
    <col min="11012" max="11012" width="8.7109375" style="149" customWidth="1"/>
    <col min="11013" max="11014" width="7.85546875" style="149" customWidth="1"/>
    <col min="11015" max="11015" width="8.5703125" style="149" customWidth="1"/>
    <col min="11016" max="11016" width="19.140625" style="149" customWidth="1"/>
    <col min="11017" max="11017" width="7.5703125" style="149" customWidth="1"/>
    <col min="11018" max="11018" width="11" style="149" customWidth="1"/>
    <col min="11019" max="11020" width="8.5703125" style="149" customWidth="1"/>
    <col min="11021" max="11021" width="7.5703125" style="149" customWidth="1"/>
    <col min="11022" max="11022" width="8" style="149" customWidth="1"/>
    <col min="11023" max="11024" width="8.7109375" style="149" customWidth="1"/>
    <col min="11025" max="11025" width="7.85546875" style="149" customWidth="1"/>
    <col min="11026" max="11026" width="12.42578125" style="149" customWidth="1"/>
    <col min="11027" max="11265" width="9.140625" style="149"/>
    <col min="11266" max="11266" width="4.7109375" style="149" customWidth="1"/>
    <col min="11267" max="11267" width="16.7109375" style="149" customWidth="1"/>
    <col min="11268" max="11268" width="8.7109375" style="149" customWidth="1"/>
    <col min="11269" max="11270" width="7.85546875" style="149" customWidth="1"/>
    <col min="11271" max="11271" width="8.5703125" style="149" customWidth="1"/>
    <col min="11272" max="11272" width="19.140625" style="149" customWidth="1"/>
    <col min="11273" max="11273" width="7.5703125" style="149" customWidth="1"/>
    <col min="11274" max="11274" width="11" style="149" customWidth="1"/>
    <col min="11275" max="11276" width="8.5703125" style="149" customWidth="1"/>
    <col min="11277" max="11277" width="7.5703125" style="149" customWidth="1"/>
    <col min="11278" max="11278" width="8" style="149" customWidth="1"/>
    <col min="11279" max="11280" width="8.7109375" style="149" customWidth="1"/>
    <col min="11281" max="11281" width="7.85546875" style="149" customWidth="1"/>
    <col min="11282" max="11282" width="12.42578125" style="149" customWidth="1"/>
    <col min="11283" max="11521" width="9.140625" style="149"/>
    <col min="11522" max="11522" width="4.7109375" style="149" customWidth="1"/>
    <col min="11523" max="11523" width="16.7109375" style="149" customWidth="1"/>
    <col min="11524" max="11524" width="8.7109375" style="149" customWidth="1"/>
    <col min="11525" max="11526" width="7.85546875" style="149" customWidth="1"/>
    <col min="11527" max="11527" width="8.5703125" style="149" customWidth="1"/>
    <col min="11528" max="11528" width="19.140625" style="149" customWidth="1"/>
    <col min="11529" max="11529" width="7.5703125" style="149" customWidth="1"/>
    <col min="11530" max="11530" width="11" style="149" customWidth="1"/>
    <col min="11531" max="11532" width="8.5703125" style="149" customWidth="1"/>
    <col min="11533" max="11533" width="7.5703125" style="149" customWidth="1"/>
    <col min="11534" max="11534" width="8" style="149" customWidth="1"/>
    <col min="11535" max="11536" width="8.7109375" style="149" customWidth="1"/>
    <col min="11537" max="11537" width="7.85546875" style="149" customWidth="1"/>
    <col min="11538" max="11538" width="12.42578125" style="149" customWidth="1"/>
    <col min="11539" max="11777" width="9.140625" style="149"/>
    <col min="11778" max="11778" width="4.7109375" style="149" customWidth="1"/>
    <col min="11779" max="11779" width="16.7109375" style="149" customWidth="1"/>
    <col min="11780" max="11780" width="8.7109375" style="149" customWidth="1"/>
    <col min="11781" max="11782" width="7.85546875" style="149" customWidth="1"/>
    <col min="11783" max="11783" width="8.5703125" style="149" customWidth="1"/>
    <col min="11784" max="11784" width="19.140625" style="149" customWidth="1"/>
    <col min="11785" max="11785" width="7.5703125" style="149" customWidth="1"/>
    <col min="11786" max="11786" width="11" style="149" customWidth="1"/>
    <col min="11787" max="11788" width="8.5703125" style="149" customWidth="1"/>
    <col min="11789" max="11789" width="7.5703125" style="149" customWidth="1"/>
    <col min="11790" max="11790" width="8" style="149" customWidth="1"/>
    <col min="11791" max="11792" width="8.7109375" style="149" customWidth="1"/>
    <col min="11793" max="11793" width="7.85546875" style="149" customWidth="1"/>
    <col min="11794" max="11794" width="12.42578125" style="149" customWidth="1"/>
    <col min="11795" max="12033" width="9.140625" style="149"/>
    <col min="12034" max="12034" width="4.7109375" style="149" customWidth="1"/>
    <col min="12035" max="12035" width="16.7109375" style="149" customWidth="1"/>
    <col min="12036" max="12036" width="8.7109375" style="149" customWidth="1"/>
    <col min="12037" max="12038" width="7.85546875" style="149" customWidth="1"/>
    <col min="12039" max="12039" width="8.5703125" style="149" customWidth="1"/>
    <col min="12040" max="12040" width="19.140625" style="149" customWidth="1"/>
    <col min="12041" max="12041" width="7.5703125" style="149" customWidth="1"/>
    <col min="12042" max="12042" width="11" style="149" customWidth="1"/>
    <col min="12043" max="12044" width="8.5703125" style="149" customWidth="1"/>
    <col min="12045" max="12045" width="7.5703125" style="149" customWidth="1"/>
    <col min="12046" max="12046" width="8" style="149" customWidth="1"/>
    <col min="12047" max="12048" width="8.7109375" style="149" customWidth="1"/>
    <col min="12049" max="12049" width="7.85546875" style="149" customWidth="1"/>
    <col min="12050" max="12050" width="12.42578125" style="149" customWidth="1"/>
    <col min="12051" max="12289" width="9.140625" style="149"/>
    <col min="12290" max="12290" width="4.7109375" style="149" customWidth="1"/>
    <col min="12291" max="12291" width="16.7109375" style="149" customWidth="1"/>
    <col min="12292" max="12292" width="8.7109375" style="149" customWidth="1"/>
    <col min="12293" max="12294" width="7.85546875" style="149" customWidth="1"/>
    <col min="12295" max="12295" width="8.5703125" style="149" customWidth="1"/>
    <col min="12296" max="12296" width="19.140625" style="149" customWidth="1"/>
    <col min="12297" max="12297" width="7.5703125" style="149" customWidth="1"/>
    <col min="12298" max="12298" width="11" style="149" customWidth="1"/>
    <col min="12299" max="12300" width="8.5703125" style="149" customWidth="1"/>
    <col min="12301" max="12301" width="7.5703125" style="149" customWidth="1"/>
    <col min="12302" max="12302" width="8" style="149" customWidth="1"/>
    <col min="12303" max="12304" width="8.7109375" style="149" customWidth="1"/>
    <col min="12305" max="12305" width="7.85546875" style="149" customWidth="1"/>
    <col min="12306" max="12306" width="12.42578125" style="149" customWidth="1"/>
    <col min="12307" max="12545" width="9.140625" style="149"/>
    <col min="12546" max="12546" width="4.7109375" style="149" customWidth="1"/>
    <col min="12547" max="12547" width="16.7109375" style="149" customWidth="1"/>
    <col min="12548" max="12548" width="8.7109375" style="149" customWidth="1"/>
    <col min="12549" max="12550" width="7.85546875" style="149" customWidth="1"/>
    <col min="12551" max="12551" width="8.5703125" style="149" customWidth="1"/>
    <col min="12552" max="12552" width="19.140625" style="149" customWidth="1"/>
    <col min="12553" max="12553" width="7.5703125" style="149" customWidth="1"/>
    <col min="12554" max="12554" width="11" style="149" customWidth="1"/>
    <col min="12555" max="12556" width="8.5703125" style="149" customWidth="1"/>
    <col min="12557" max="12557" width="7.5703125" style="149" customWidth="1"/>
    <col min="12558" max="12558" width="8" style="149" customWidth="1"/>
    <col min="12559" max="12560" width="8.7109375" style="149" customWidth="1"/>
    <col min="12561" max="12561" width="7.85546875" style="149" customWidth="1"/>
    <col min="12562" max="12562" width="12.42578125" style="149" customWidth="1"/>
    <col min="12563" max="12801" width="9.140625" style="149"/>
    <col min="12802" max="12802" width="4.7109375" style="149" customWidth="1"/>
    <col min="12803" max="12803" width="16.7109375" style="149" customWidth="1"/>
    <col min="12804" max="12804" width="8.7109375" style="149" customWidth="1"/>
    <col min="12805" max="12806" width="7.85546875" style="149" customWidth="1"/>
    <col min="12807" max="12807" width="8.5703125" style="149" customWidth="1"/>
    <col min="12808" max="12808" width="19.140625" style="149" customWidth="1"/>
    <col min="12809" max="12809" width="7.5703125" style="149" customWidth="1"/>
    <col min="12810" max="12810" width="11" style="149" customWidth="1"/>
    <col min="12811" max="12812" width="8.5703125" style="149" customWidth="1"/>
    <col min="12813" max="12813" width="7.5703125" style="149" customWidth="1"/>
    <col min="12814" max="12814" width="8" style="149" customWidth="1"/>
    <col min="12815" max="12816" width="8.7109375" style="149" customWidth="1"/>
    <col min="12817" max="12817" width="7.85546875" style="149" customWidth="1"/>
    <col min="12818" max="12818" width="12.42578125" style="149" customWidth="1"/>
    <col min="12819" max="13057" width="9.140625" style="149"/>
    <col min="13058" max="13058" width="4.7109375" style="149" customWidth="1"/>
    <col min="13059" max="13059" width="16.7109375" style="149" customWidth="1"/>
    <col min="13060" max="13060" width="8.7109375" style="149" customWidth="1"/>
    <col min="13061" max="13062" width="7.85546875" style="149" customWidth="1"/>
    <col min="13063" max="13063" width="8.5703125" style="149" customWidth="1"/>
    <col min="13064" max="13064" width="19.140625" style="149" customWidth="1"/>
    <col min="13065" max="13065" width="7.5703125" style="149" customWidth="1"/>
    <col min="13066" max="13066" width="11" style="149" customWidth="1"/>
    <col min="13067" max="13068" width="8.5703125" style="149" customWidth="1"/>
    <col min="13069" max="13069" width="7.5703125" style="149" customWidth="1"/>
    <col min="13070" max="13070" width="8" style="149" customWidth="1"/>
    <col min="13071" max="13072" width="8.7109375" style="149" customWidth="1"/>
    <col min="13073" max="13073" width="7.85546875" style="149" customWidth="1"/>
    <col min="13074" max="13074" width="12.42578125" style="149" customWidth="1"/>
    <col min="13075" max="13313" width="9.140625" style="149"/>
    <col min="13314" max="13314" width="4.7109375" style="149" customWidth="1"/>
    <col min="13315" max="13315" width="16.7109375" style="149" customWidth="1"/>
    <col min="13316" max="13316" width="8.7109375" style="149" customWidth="1"/>
    <col min="13317" max="13318" width="7.85546875" style="149" customWidth="1"/>
    <col min="13319" max="13319" width="8.5703125" style="149" customWidth="1"/>
    <col min="13320" max="13320" width="19.140625" style="149" customWidth="1"/>
    <col min="13321" max="13321" width="7.5703125" style="149" customWidth="1"/>
    <col min="13322" max="13322" width="11" style="149" customWidth="1"/>
    <col min="13323" max="13324" width="8.5703125" style="149" customWidth="1"/>
    <col min="13325" max="13325" width="7.5703125" style="149" customWidth="1"/>
    <col min="13326" max="13326" width="8" style="149" customWidth="1"/>
    <col min="13327" max="13328" width="8.7109375" style="149" customWidth="1"/>
    <col min="13329" max="13329" width="7.85546875" style="149" customWidth="1"/>
    <col min="13330" max="13330" width="12.42578125" style="149" customWidth="1"/>
    <col min="13331" max="13569" width="9.140625" style="149"/>
    <col min="13570" max="13570" width="4.7109375" style="149" customWidth="1"/>
    <col min="13571" max="13571" width="16.7109375" style="149" customWidth="1"/>
    <col min="13572" max="13572" width="8.7109375" style="149" customWidth="1"/>
    <col min="13573" max="13574" width="7.85546875" style="149" customWidth="1"/>
    <col min="13575" max="13575" width="8.5703125" style="149" customWidth="1"/>
    <col min="13576" max="13576" width="19.140625" style="149" customWidth="1"/>
    <col min="13577" max="13577" width="7.5703125" style="149" customWidth="1"/>
    <col min="13578" max="13578" width="11" style="149" customWidth="1"/>
    <col min="13579" max="13580" width="8.5703125" style="149" customWidth="1"/>
    <col min="13581" max="13581" width="7.5703125" style="149" customWidth="1"/>
    <col min="13582" max="13582" width="8" style="149" customWidth="1"/>
    <col min="13583" max="13584" width="8.7109375" style="149" customWidth="1"/>
    <col min="13585" max="13585" width="7.85546875" style="149" customWidth="1"/>
    <col min="13586" max="13586" width="12.42578125" style="149" customWidth="1"/>
    <col min="13587" max="13825" width="9.140625" style="149"/>
    <col min="13826" max="13826" width="4.7109375" style="149" customWidth="1"/>
    <col min="13827" max="13827" width="16.7109375" style="149" customWidth="1"/>
    <col min="13828" max="13828" width="8.7109375" style="149" customWidth="1"/>
    <col min="13829" max="13830" width="7.85546875" style="149" customWidth="1"/>
    <col min="13831" max="13831" width="8.5703125" style="149" customWidth="1"/>
    <col min="13832" max="13832" width="19.140625" style="149" customWidth="1"/>
    <col min="13833" max="13833" width="7.5703125" style="149" customWidth="1"/>
    <col min="13834" max="13834" width="11" style="149" customWidth="1"/>
    <col min="13835" max="13836" width="8.5703125" style="149" customWidth="1"/>
    <col min="13837" max="13837" width="7.5703125" style="149" customWidth="1"/>
    <col min="13838" max="13838" width="8" style="149" customWidth="1"/>
    <col min="13839" max="13840" width="8.7109375" style="149" customWidth="1"/>
    <col min="13841" max="13841" width="7.85546875" style="149" customWidth="1"/>
    <col min="13842" max="13842" width="12.42578125" style="149" customWidth="1"/>
    <col min="13843" max="14081" width="9.140625" style="149"/>
    <col min="14082" max="14082" width="4.7109375" style="149" customWidth="1"/>
    <col min="14083" max="14083" width="16.7109375" style="149" customWidth="1"/>
    <col min="14084" max="14084" width="8.7109375" style="149" customWidth="1"/>
    <col min="14085" max="14086" width="7.85546875" style="149" customWidth="1"/>
    <col min="14087" max="14087" width="8.5703125" style="149" customWidth="1"/>
    <col min="14088" max="14088" width="19.140625" style="149" customWidth="1"/>
    <col min="14089" max="14089" width="7.5703125" style="149" customWidth="1"/>
    <col min="14090" max="14090" width="11" style="149" customWidth="1"/>
    <col min="14091" max="14092" width="8.5703125" style="149" customWidth="1"/>
    <col min="14093" max="14093" width="7.5703125" style="149" customWidth="1"/>
    <col min="14094" max="14094" width="8" style="149" customWidth="1"/>
    <col min="14095" max="14096" width="8.7109375" style="149" customWidth="1"/>
    <col min="14097" max="14097" width="7.85546875" style="149" customWidth="1"/>
    <col min="14098" max="14098" width="12.42578125" style="149" customWidth="1"/>
    <col min="14099" max="14337" width="9.140625" style="149"/>
    <col min="14338" max="14338" width="4.7109375" style="149" customWidth="1"/>
    <col min="14339" max="14339" width="16.7109375" style="149" customWidth="1"/>
    <col min="14340" max="14340" width="8.7109375" style="149" customWidth="1"/>
    <col min="14341" max="14342" width="7.85546875" style="149" customWidth="1"/>
    <col min="14343" max="14343" width="8.5703125" style="149" customWidth="1"/>
    <col min="14344" max="14344" width="19.140625" style="149" customWidth="1"/>
    <col min="14345" max="14345" width="7.5703125" style="149" customWidth="1"/>
    <col min="14346" max="14346" width="11" style="149" customWidth="1"/>
    <col min="14347" max="14348" width="8.5703125" style="149" customWidth="1"/>
    <col min="14349" max="14349" width="7.5703125" style="149" customWidth="1"/>
    <col min="14350" max="14350" width="8" style="149" customWidth="1"/>
    <col min="14351" max="14352" width="8.7109375" style="149" customWidth="1"/>
    <col min="14353" max="14353" width="7.85546875" style="149" customWidth="1"/>
    <col min="14354" max="14354" width="12.42578125" style="149" customWidth="1"/>
    <col min="14355" max="14593" width="9.140625" style="149"/>
    <col min="14594" max="14594" width="4.7109375" style="149" customWidth="1"/>
    <col min="14595" max="14595" width="16.7109375" style="149" customWidth="1"/>
    <col min="14596" max="14596" width="8.7109375" style="149" customWidth="1"/>
    <col min="14597" max="14598" width="7.85546875" style="149" customWidth="1"/>
    <col min="14599" max="14599" width="8.5703125" style="149" customWidth="1"/>
    <col min="14600" max="14600" width="19.140625" style="149" customWidth="1"/>
    <col min="14601" max="14601" width="7.5703125" style="149" customWidth="1"/>
    <col min="14602" max="14602" width="11" style="149" customWidth="1"/>
    <col min="14603" max="14604" width="8.5703125" style="149" customWidth="1"/>
    <col min="14605" max="14605" width="7.5703125" style="149" customWidth="1"/>
    <col min="14606" max="14606" width="8" style="149" customWidth="1"/>
    <col min="14607" max="14608" width="8.7109375" style="149" customWidth="1"/>
    <col min="14609" max="14609" width="7.85546875" style="149" customWidth="1"/>
    <col min="14610" max="14610" width="12.42578125" style="149" customWidth="1"/>
    <col min="14611" max="14849" width="9.140625" style="149"/>
    <col min="14850" max="14850" width="4.7109375" style="149" customWidth="1"/>
    <col min="14851" max="14851" width="16.7109375" style="149" customWidth="1"/>
    <col min="14852" max="14852" width="8.7109375" style="149" customWidth="1"/>
    <col min="14853" max="14854" width="7.85546875" style="149" customWidth="1"/>
    <col min="14855" max="14855" width="8.5703125" style="149" customWidth="1"/>
    <col min="14856" max="14856" width="19.140625" style="149" customWidth="1"/>
    <col min="14857" max="14857" width="7.5703125" style="149" customWidth="1"/>
    <col min="14858" max="14858" width="11" style="149" customWidth="1"/>
    <col min="14859" max="14860" width="8.5703125" style="149" customWidth="1"/>
    <col min="14861" max="14861" width="7.5703125" style="149" customWidth="1"/>
    <col min="14862" max="14862" width="8" style="149" customWidth="1"/>
    <col min="14863" max="14864" width="8.7109375" style="149" customWidth="1"/>
    <col min="14865" max="14865" width="7.85546875" style="149" customWidth="1"/>
    <col min="14866" max="14866" width="12.42578125" style="149" customWidth="1"/>
    <col min="14867" max="15105" width="9.140625" style="149"/>
    <col min="15106" max="15106" width="4.7109375" style="149" customWidth="1"/>
    <col min="15107" max="15107" width="16.7109375" style="149" customWidth="1"/>
    <col min="15108" max="15108" width="8.7109375" style="149" customWidth="1"/>
    <col min="15109" max="15110" width="7.85546875" style="149" customWidth="1"/>
    <col min="15111" max="15111" width="8.5703125" style="149" customWidth="1"/>
    <col min="15112" max="15112" width="19.140625" style="149" customWidth="1"/>
    <col min="15113" max="15113" width="7.5703125" style="149" customWidth="1"/>
    <col min="15114" max="15114" width="11" style="149" customWidth="1"/>
    <col min="15115" max="15116" width="8.5703125" style="149" customWidth="1"/>
    <col min="15117" max="15117" width="7.5703125" style="149" customWidth="1"/>
    <col min="15118" max="15118" width="8" style="149" customWidth="1"/>
    <col min="15119" max="15120" width="8.7109375" style="149" customWidth="1"/>
    <col min="15121" max="15121" width="7.85546875" style="149" customWidth="1"/>
    <col min="15122" max="15122" width="12.42578125" style="149" customWidth="1"/>
    <col min="15123" max="15361" width="9.140625" style="149"/>
    <col min="15362" max="15362" width="4.7109375" style="149" customWidth="1"/>
    <col min="15363" max="15363" width="16.7109375" style="149" customWidth="1"/>
    <col min="15364" max="15364" width="8.7109375" style="149" customWidth="1"/>
    <col min="15365" max="15366" width="7.85546875" style="149" customWidth="1"/>
    <col min="15367" max="15367" width="8.5703125" style="149" customWidth="1"/>
    <col min="15368" max="15368" width="19.140625" style="149" customWidth="1"/>
    <col min="15369" max="15369" width="7.5703125" style="149" customWidth="1"/>
    <col min="15370" max="15370" width="11" style="149" customWidth="1"/>
    <col min="15371" max="15372" width="8.5703125" style="149" customWidth="1"/>
    <col min="15373" max="15373" width="7.5703125" style="149" customWidth="1"/>
    <col min="15374" max="15374" width="8" style="149" customWidth="1"/>
    <col min="15375" max="15376" width="8.7109375" style="149" customWidth="1"/>
    <col min="15377" max="15377" width="7.85546875" style="149" customWidth="1"/>
    <col min="15378" max="15378" width="12.42578125" style="149" customWidth="1"/>
    <col min="15379" max="15617" width="9.140625" style="149"/>
    <col min="15618" max="15618" width="4.7109375" style="149" customWidth="1"/>
    <col min="15619" max="15619" width="16.7109375" style="149" customWidth="1"/>
    <col min="15620" max="15620" width="8.7109375" style="149" customWidth="1"/>
    <col min="15621" max="15622" width="7.85546875" style="149" customWidth="1"/>
    <col min="15623" max="15623" width="8.5703125" style="149" customWidth="1"/>
    <col min="15624" max="15624" width="19.140625" style="149" customWidth="1"/>
    <col min="15625" max="15625" width="7.5703125" style="149" customWidth="1"/>
    <col min="15626" max="15626" width="11" style="149" customWidth="1"/>
    <col min="15627" max="15628" width="8.5703125" style="149" customWidth="1"/>
    <col min="15629" max="15629" width="7.5703125" style="149" customWidth="1"/>
    <col min="15630" max="15630" width="8" style="149" customWidth="1"/>
    <col min="15631" max="15632" width="8.7109375" style="149" customWidth="1"/>
    <col min="15633" max="15633" width="7.85546875" style="149" customWidth="1"/>
    <col min="15634" max="15634" width="12.42578125" style="149" customWidth="1"/>
    <col min="15635" max="15873" width="9.140625" style="149"/>
    <col min="15874" max="15874" width="4.7109375" style="149" customWidth="1"/>
    <col min="15875" max="15875" width="16.7109375" style="149" customWidth="1"/>
    <col min="15876" max="15876" width="8.7109375" style="149" customWidth="1"/>
    <col min="15877" max="15878" width="7.85546875" style="149" customWidth="1"/>
    <col min="15879" max="15879" width="8.5703125" style="149" customWidth="1"/>
    <col min="15880" max="15880" width="19.140625" style="149" customWidth="1"/>
    <col min="15881" max="15881" width="7.5703125" style="149" customWidth="1"/>
    <col min="15882" max="15882" width="11" style="149" customWidth="1"/>
    <col min="15883" max="15884" width="8.5703125" style="149" customWidth="1"/>
    <col min="15885" max="15885" width="7.5703125" style="149" customWidth="1"/>
    <col min="15886" max="15886" width="8" style="149" customWidth="1"/>
    <col min="15887" max="15888" width="8.7109375" style="149" customWidth="1"/>
    <col min="15889" max="15889" width="7.85546875" style="149" customWidth="1"/>
    <col min="15890" max="15890" width="12.42578125" style="149" customWidth="1"/>
    <col min="15891" max="16129" width="9.140625" style="149"/>
    <col min="16130" max="16130" width="4.7109375" style="149" customWidth="1"/>
    <col min="16131" max="16131" width="16.7109375" style="149" customWidth="1"/>
    <col min="16132" max="16132" width="8.7109375" style="149" customWidth="1"/>
    <col min="16133" max="16134" width="7.85546875" style="149" customWidth="1"/>
    <col min="16135" max="16135" width="8.5703125" style="149" customWidth="1"/>
    <col min="16136" max="16136" width="19.140625" style="149" customWidth="1"/>
    <col min="16137" max="16137" width="7.5703125" style="149" customWidth="1"/>
    <col min="16138" max="16138" width="11" style="149" customWidth="1"/>
    <col min="16139" max="16140" width="8.5703125" style="149" customWidth="1"/>
    <col min="16141" max="16141" width="7.5703125" style="149" customWidth="1"/>
    <col min="16142" max="16142" width="8" style="149" customWidth="1"/>
    <col min="16143" max="16144" width="8.7109375" style="149" customWidth="1"/>
    <col min="16145" max="16145" width="7.85546875" style="149" customWidth="1"/>
    <col min="16146" max="16146" width="12.42578125" style="149" customWidth="1"/>
    <col min="16147" max="16384" width="9.140625" style="149"/>
  </cols>
  <sheetData>
    <row r="1" spans="2:20" x14ac:dyDescent="0.2"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8"/>
    </row>
    <row r="2" spans="2:20" x14ac:dyDescent="0.2">
      <c r="B2" s="147"/>
      <c r="C2" s="147"/>
      <c r="D2" s="147"/>
      <c r="F2" s="147"/>
      <c r="G2" s="147"/>
      <c r="I2" s="147" t="s">
        <v>119</v>
      </c>
      <c r="J2" s="147"/>
      <c r="K2" s="147"/>
      <c r="L2" s="147"/>
      <c r="M2" s="147"/>
      <c r="N2" s="147"/>
      <c r="O2" s="147"/>
      <c r="P2" s="147"/>
      <c r="Q2" s="147"/>
      <c r="R2" s="148"/>
    </row>
    <row r="3" spans="2:20" x14ac:dyDescent="0.2">
      <c r="B3" s="147"/>
      <c r="C3" s="147"/>
      <c r="D3" s="147"/>
      <c r="F3" s="147"/>
      <c r="G3" s="147"/>
      <c r="I3" s="147" t="s">
        <v>154</v>
      </c>
      <c r="J3" s="147"/>
      <c r="K3" s="147"/>
      <c r="L3" s="147"/>
      <c r="M3" s="147"/>
      <c r="N3" s="147"/>
      <c r="O3" s="147"/>
      <c r="P3" s="147"/>
      <c r="Q3" s="147"/>
      <c r="R3" s="148"/>
    </row>
    <row r="4" spans="2:20" x14ac:dyDescent="0.2">
      <c r="B4" s="147"/>
      <c r="C4" s="147"/>
      <c r="D4" s="147"/>
      <c r="F4" s="147"/>
      <c r="G4" s="147"/>
      <c r="I4" s="147"/>
      <c r="J4" s="147"/>
      <c r="K4" s="147"/>
      <c r="L4" s="147"/>
      <c r="M4" s="147"/>
      <c r="N4" s="147"/>
      <c r="O4" s="147"/>
      <c r="P4" s="147"/>
      <c r="Q4" s="147"/>
      <c r="R4" s="148"/>
    </row>
    <row r="5" spans="2:20" ht="43.15" customHeight="1" x14ac:dyDescent="0.2">
      <c r="B5" s="151" t="s">
        <v>120</v>
      </c>
      <c r="C5" s="152" t="s">
        <v>121</v>
      </c>
      <c r="D5" s="151" t="s">
        <v>122</v>
      </c>
      <c r="E5" s="151" t="s">
        <v>123</v>
      </c>
      <c r="F5" s="151" t="s">
        <v>124</v>
      </c>
      <c r="G5" s="152" t="s">
        <v>125</v>
      </c>
      <c r="H5" s="151" t="s">
        <v>126</v>
      </c>
      <c r="I5" s="152" t="s">
        <v>127</v>
      </c>
      <c r="J5" s="152" t="s">
        <v>13</v>
      </c>
      <c r="K5" s="226" t="s">
        <v>128</v>
      </c>
      <c r="L5" s="226"/>
      <c r="M5" s="226"/>
      <c r="N5" s="226"/>
      <c r="O5" s="151" t="s">
        <v>129</v>
      </c>
      <c r="P5" s="151" t="s">
        <v>130</v>
      </c>
      <c r="Q5" s="151" t="s">
        <v>131</v>
      </c>
      <c r="R5" s="153" t="s">
        <v>150</v>
      </c>
      <c r="S5" s="179" t="s">
        <v>147</v>
      </c>
      <c r="T5" s="180" t="s">
        <v>148</v>
      </c>
    </row>
    <row r="6" spans="2:20" x14ac:dyDescent="0.2">
      <c r="B6" s="151"/>
      <c r="C6" s="152"/>
      <c r="D6" s="151"/>
      <c r="E6" s="151"/>
      <c r="F6" s="151"/>
      <c r="G6" s="152"/>
      <c r="H6" s="151"/>
      <c r="I6" s="152"/>
      <c r="J6" s="152"/>
      <c r="K6" s="151" t="s">
        <v>132</v>
      </c>
      <c r="L6" s="151" t="s">
        <v>133</v>
      </c>
      <c r="M6" s="151" t="s">
        <v>134</v>
      </c>
      <c r="N6" s="151" t="s">
        <v>135</v>
      </c>
      <c r="O6" s="151"/>
      <c r="P6" s="151"/>
      <c r="Q6" s="151"/>
      <c r="R6" s="153"/>
      <c r="S6" s="175"/>
      <c r="T6" s="176" t="s">
        <v>151</v>
      </c>
    </row>
    <row r="7" spans="2:20" x14ac:dyDescent="0.2">
      <c r="B7" s="151">
        <v>1</v>
      </c>
      <c r="C7" s="152" t="s">
        <v>47</v>
      </c>
      <c r="D7" s="151">
        <v>48</v>
      </c>
      <c r="E7" s="151">
        <v>8</v>
      </c>
      <c r="F7" s="151">
        <v>1</v>
      </c>
      <c r="G7" s="152">
        <v>1.4</v>
      </c>
      <c r="H7" s="151" t="s">
        <v>136</v>
      </c>
      <c r="I7" s="152" t="s">
        <v>149</v>
      </c>
      <c r="J7" s="152" t="s">
        <v>28</v>
      </c>
      <c r="K7" s="151">
        <v>3</v>
      </c>
      <c r="L7" s="151">
        <v>114</v>
      </c>
      <c r="M7" s="151">
        <v>8</v>
      </c>
      <c r="N7" s="151">
        <v>125</v>
      </c>
      <c r="O7" s="151">
        <v>175</v>
      </c>
      <c r="P7" s="151"/>
      <c r="Q7" s="151">
        <v>300</v>
      </c>
      <c r="R7" s="153">
        <v>2117.2800000000002</v>
      </c>
      <c r="S7" s="177"/>
      <c r="T7" s="178"/>
    </row>
    <row r="8" spans="2:20" x14ac:dyDescent="0.2">
      <c r="B8" s="151"/>
      <c r="C8" s="152"/>
      <c r="D8" s="151"/>
      <c r="E8" s="151"/>
      <c r="F8" s="151"/>
      <c r="G8" s="152"/>
      <c r="H8" s="151" t="s">
        <v>68</v>
      </c>
      <c r="I8" s="152"/>
      <c r="J8" s="152" t="s">
        <v>54</v>
      </c>
      <c r="K8" s="151">
        <v>0</v>
      </c>
      <c r="L8" s="151">
        <v>0</v>
      </c>
      <c r="M8" s="151">
        <v>0</v>
      </c>
      <c r="N8" s="151">
        <v>0</v>
      </c>
      <c r="O8" s="151">
        <v>7</v>
      </c>
      <c r="P8" s="151"/>
      <c r="Q8" s="151">
        <v>7</v>
      </c>
      <c r="R8" s="153">
        <v>186.48</v>
      </c>
      <c r="S8" s="175"/>
      <c r="T8" s="176"/>
    </row>
    <row r="9" spans="2:20" x14ac:dyDescent="0.2">
      <c r="B9" s="151"/>
      <c r="C9" s="152"/>
      <c r="D9" s="151"/>
      <c r="E9" s="151"/>
      <c r="F9" s="151"/>
      <c r="G9" s="152"/>
      <c r="H9" s="151" t="s">
        <v>70</v>
      </c>
      <c r="I9" s="152"/>
      <c r="J9" s="154" t="s">
        <v>135</v>
      </c>
      <c r="K9" s="155">
        <v>3</v>
      </c>
      <c r="L9" s="155">
        <v>114</v>
      </c>
      <c r="M9" s="155">
        <v>8</v>
      </c>
      <c r="N9" s="155">
        <v>125</v>
      </c>
      <c r="O9" s="155">
        <v>182</v>
      </c>
      <c r="P9" s="154">
        <v>0</v>
      </c>
      <c r="Q9" s="155">
        <v>307</v>
      </c>
      <c r="R9" s="156">
        <f>R7+R8</f>
        <v>2303.7600000000002</v>
      </c>
      <c r="S9" s="181">
        <v>2580.21</v>
      </c>
      <c r="T9" s="178"/>
    </row>
    <row r="10" spans="2:20" x14ac:dyDescent="0.2">
      <c r="B10" s="157">
        <v>2</v>
      </c>
      <c r="C10" s="158" t="s">
        <v>47</v>
      </c>
      <c r="D10" s="159">
        <v>65</v>
      </c>
      <c r="E10" s="159">
        <v>8</v>
      </c>
      <c r="F10" s="159">
        <v>1</v>
      </c>
      <c r="G10" s="158">
        <v>3.4</v>
      </c>
      <c r="H10" s="158" t="s">
        <v>136</v>
      </c>
      <c r="I10" s="158" t="s">
        <v>149</v>
      </c>
      <c r="J10" s="158" t="s">
        <v>28</v>
      </c>
      <c r="K10" s="159">
        <v>0</v>
      </c>
      <c r="L10" s="159">
        <v>40</v>
      </c>
      <c r="M10" s="159">
        <v>16</v>
      </c>
      <c r="N10" s="159">
        <v>56</v>
      </c>
      <c r="O10" s="159">
        <v>130</v>
      </c>
      <c r="P10" s="159"/>
      <c r="Q10" s="159">
        <v>186</v>
      </c>
      <c r="R10" s="160">
        <v>868.28</v>
      </c>
      <c r="S10" s="175"/>
      <c r="T10" s="176" t="s">
        <v>151</v>
      </c>
    </row>
    <row r="11" spans="2:20" x14ac:dyDescent="0.2">
      <c r="B11" s="161"/>
      <c r="C11" s="158"/>
      <c r="D11" s="159"/>
      <c r="E11" s="159"/>
      <c r="F11" s="159"/>
      <c r="G11" s="158"/>
      <c r="H11" s="158" t="s">
        <v>100</v>
      </c>
      <c r="I11" s="158"/>
      <c r="J11" s="158" t="s">
        <v>46</v>
      </c>
      <c r="K11" s="159">
        <v>0</v>
      </c>
      <c r="L11" s="159">
        <v>1</v>
      </c>
      <c r="M11" s="159">
        <v>1</v>
      </c>
      <c r="N11" s="159">
        <v>2</v>
      </c>
      <c r="O11" s="159">
        <v>22</v>
      </c>
      <c r="P11" s="159"/>
      <c r="Q11" s="159">
        <v>24</v>
      </c>
      <c r="R11" s="160">
        <v>104.67</v>
      </c>
      <c r="S11" s="177"/>
      <c r="T11" s="178"/>
    </row>
    <row r="12" spans="2:20" x14ac:dyDescent="0.2">
      <c r="B12" s="157"/>
      <c r="C12" s="158"/>
      <c r="D12" s="159"/>
      <c r="E12" s="159"/>
      <c r="F12" s="159"/>
      <c r="G12" s="158"/>
      <c r="H12" s="158" t="s">
        <v>70</v>
      </c>
      <c r="I12" s="158"/>
      <c r="J12" s="158" t="s">
        <v>137</v>
      </c>
      <c r="K12" s="159">
        <v>0</v>
      </c>
      <c r="L12" s="159">
        <v>0</v>
      </c>
      <c r="M12" s="159">
        <v>0</v>
      </c>
      <c r="N12" s="159">
        <v>0</v>
      </c>
      <c r="O12" s="159">
        <v>9</v>
      </c>
      <c r="P12" s="159"/>
      <c r="Q12" s="159">
        <v>9</v>
      </c>
      <c r="R12" s="160">
        <v>239.76</v>
      </c>
      <c r="S12" s="175"/>
      <c r="T12" s="176"/>
    </row>
    <row r="13" spans="2:20" x14ac:dyDescent="0.2">
      <c r="B13" s="157"/>
      <c r="C13" s="162"/>
      <c r="D13" s="163"/>
      <c r="E13" s="163"/>
      <c r="F13" s="163"/>
      <c r="G13" s="162"/>
      <c r="H13" s="162"/>
      <c r="I13" s="162"/>
      <c r="J13" s="162" t="s">
        <v>135</v>
      </c>
      <c r="K13" s="163">
        <v>0</v>
      </c>
      <c r="L13" s="163">
        <v>41</v>
      </c>
      <c r="M13" s="163">
        <v>17</v>
      </c>
      <c r="N13" s="163">
        <v>58</v>
      </c>
      <c r="O13" s="163">
        <v>161</v>
      </c>
      <c r="P13" s="162">
        <v>0</v>
      </c>
      <c r="Q13" s="163">
        <v>219</v>
      </c>
      <c r="R13" s="162">
        <f>R10+R11+R12</f>
        <v>1212.71</v>
      </c>
      <c r="S13" s="182">
        <v>1879.7</v>
      </c>
      <c r="T13" s="178"/>
    </row>
    <row r="14" spans="2:20" x14ac:dyDescent="0.2">
      <c r="B14" s="159">
        <v>3</v>
      </c>
      <c r="C14" s="158" t="s">
        <v>47</v>
      </c>
      <c r="D14" s="159">
        <v>112</v>
      </c>
      <c r="E14" s="159">
        <v>2</v>
      </c>
      <c r="F14" s="159">
        <v>1</v>
      </c>
      <c r="G14" s="158">
        <v>2.2999999999999998</v>
      </c>
      <c r="H14" s="158" t="s">
        <v>136</v>
      </c>
      <c r="I14" s="158" t="s">
        <v>149</v>
      </c>
      <c r="J14" s="158" t="s">
        <v>28</v>
      </c>
      <c r="K14" s="159">
        <v>3</v>
      </c>
      <c r="L14" s="159">
        <v>140</v>
      </c>
      <c r="M14" s="159">
        <v>18</v>
      </c>
      <c r="N14" s="159">
        <v>161</v>
      </c>
      <c r="O14" s="159">
        <v>160</v>
      </c>
      <c r="P14" s="159"/>
      <c r="Q14" s="159">
        <v>321</v>
      </c>
      <c r="R14" s="160">
        <v>2624.56</v>
      </c>
      <c r="S14" s="177"/>
      <c r="T14" s="176" t="s">
        <v>151</v>
      </c>
    </row>
    <row r="15" spans="2:20" x14ac:dyDescent="0.2">
      <c r="B15" s="159"/>
      <c r="C15" s="158"/>
      <c r="D15" s="159"/>
      <c r="E15" s="159"/>
      <c r="F15" s="159"/>
      <c r="G15" s="158"/>
      <c r="H15" s="158" t="s">
        <v>102</v>
      </c>
      <c r="I15" s="158"/>
      <c r="J15" s="158" t="s">
        <v>138</v>
      </c>
      <c r="K15" s="159">
        <v>8</v>
      </c>
      <c r="L15" s="159">
        <v>36</v>
      </c>
      <c r="M15" s="159">
        <v>4</v>
      </c>
      <c r="N15" s="159">
        <v>48</v>
      </c>
      <c r="O15" s="159">
        <v>57</v>
      </c>
      <c r="P15" s="159"/>
      <c r="Q15" s="159">
        <v>105</v>
      </c>
      <c r="R15" s="160">
        <v>4387.76</v>
      </c>
      <c r="S15" s="175"/>
      <c r="T15" s="176"/>
    </row>
    <row r="16" spans="2:20" x14ac:dyDescent="0.2">
      <c r="B16" s="159"/>
      <c r="C16" s="158"/>
      <c r="D16" s="159"/>
      <c r="E16" s="159"/>
      <c r="F16" s="159"/>
      <c r="G16" s="158"/>
      <c r="H16" s="158" t="s">
        <v>70</v>
      </c>
      <c r="I16" s="158"/>
      <c r="J16" s="158" t="s">
        <v>46</v>
      </c>
      <c r="K16" s="159">
        <v>0</v>
      </c>
      <c r="L16" s="159">
        <v>14</v>
      </c>
      <c r="M16" s="159">
        <v>2</v>
      </c>
      <c r="N16" s="159">
        <v>16</v>
      </c>
      <c r="O16" s="159">
        <v>45</v>
      </c>
      <c r="P16" s="159"/>
      <c r="Q16" s="159">
        <v>61</v>
      </c>
      <c r="R16" s="160">
        <v>804.34</v>
      </c>
      <c r="S16" s="177"/>
      <c r="T16" s="178"/>
    </row>
    <row r="17" spans="2:20" x14ac:dyDescent="0.2">
      <c r="B17" s="159"/>
      <c r="C17" s="158"/>
      <c r="D17" s="159"/>
      <c r="E17" s="159"/>
      <c r="F17" s="159"/>
      <c r="G17" s="158"/>
      <c r="H17" s="158"/>
      <c r="I17" s="158"/>
      <c r="J17" s="158" t="s">
        <v>137</v>
      </c>
      <c r="K17" s="159">
        <v>0</v>
      </c>
      <c r="L17" s="159">
        <v>0</v>
      </c>
      <c r="M17" s="159">
        <v>0</v>
      </c>
      <c r="N17" s="159">
        <v>0</v>
      </c>
      <c r="O17" s="159">
        <v>2</v>
      </c>
      <c r="P17" s="159"/>
      <c r="Q17" s="159">
        <v>2</v>
      </c>
      <c r="R17" s="160">
        <v>53.28</v>
      </c>
      <c r="S17" s="175"/>
      <c r="T17" s="176"/>
    </row>
    <row r="18" spans="2:20" x14ac:dyDescent="0.2">
      <c r="B18" s="159"/>
      <c r="C18" s="158"/>
      <c r="D18" s="159"/>
      <c r="E18" s="159"/>
      <c r="F18" s="159"/>
      <c r="G18" s="158"/>
      <c r="H18" s="158"/>
      <c r="I18" s="158"/>
      <c r="J18" s="162" t="s">
        <v>135</v>
      </c>
      <c r="K18" s="163">
        <v>11</v>
      </c>
      <c r="L18" s="163">
        <v>190</v>
      </c>
      <c r="M18" s="163">
        <v>24</v>
      </c>
      <c r="N18" s="163">
        <v>225</v>
      </c>
      <c r="O18" s="163">
        <v>264</v>
      </c>
      <c r="P18" s="162">
        <v>0</v>
      </c>
      <c r="Q18" s="163">
        <v>489</v>
      </c>
      <c r="R18" s="164">
        <f>R14+R15+R16+R17</f>
        <v>7869.94</v>
      </c>
      <c r="S18" s="181">
        <v>8342.14</v>
      </c>
      <c r="T18" s="178"/>
    </row>
    <row r="19" spans="2:20" x14ac:dyDescent="0.2">
      <c r="B19" s="159">
        <v>4</v>
      </c>
      <c r="C19" s="158" t="s">
        <v>47</v>
      </c>
      <c r="D19" s="159">
        <v>115</v>
      </c>
      <c r="E19" s="159">
        <v>10</v>
      </c>
      <c r="F19" s="159">
        <v>1</v>
      </c>
      <c r="G19" s="158">
        <v>2.2999999999999998</v>
      </c>
      <c r="H19" s="158" t="s">
        <v>136</v>
      </c>
      <c r="I19" s="158" t="s">
        <v>149</v>
      </c>
      <c r="J19" s="158" t="s">
        <v>28</v>
      </c>
      <c r="K19" s="159">
        <v>20</v>
      </c>
      <c r="L19" s="159">
        <v>110</v>
      </c>
      <c r="M19" s="159">
        <v>6</v>
      </c>
      <c r="N19" s="159">
        <v>136</v>
      </c>
      <c r="O19" s="159">
        <v>220</v>
      </c>
      <c r="P19" s="159"/>
      <c r="Q19" s="159">
        <v>356</v>
      </c>
      <c r="R19" s="160">
        <v>2427.98</v>
      </c>
      <c r="S19" s="175"/>
      <c r="T19" s="176" t="s">
        <v>151</v>
      </c>
    </row>
    <row r="20" spans="2:20" x14ac:dyDescent="0.2">
      <c r="B20" s="159"/>
      <c r="C20" s="158"/>
      <c r="D20" s="159"/>
      <c r="E20" s="159"/>
      <c r="F20" s="159"/>
      <c r="G20" s="158"/>
      <c r="H20" s="158" t="s">
        <v>68</v>
      </c>
      <c r="I20" s="158"/>
      <c r="J20" s="158" t="s">
        <v>46</v>
      </c>
      <c r="K20" s="159">
        <v>13</v>
      </c>
      <c r="L20" s="159">
        <v>7</v>
      </c>
      <c r="M20" s="159">
        <v>0</v>
      </c>
      <c r="N20" s="159">
        <v>20</v>
      </c>
      <c r="O20" s="159">
        <v>19</v>
      </c>
      <c r="P20" s="159"/>
      <c r="Q20" s="159">
        <v>39</v>
      </c>
      <c r="R20" s="160">
        <v>1255.48</v>
      </c>
      <c r="S20" s="177"/>
      <c r="T20" s="178"/>
    </row>
    <row r="21" spans="2:20" x14ac:dyDescent="0.2">
      <c r="B21" s="159"/>
      <c r="C21" s="158"/>
      <c r="D21" s="159"/>
      <c r="E21" s="159"/>
      <c r="F21" s="159"/>
      <c r="G21" s="158"/>
      <c r="H21" s="158" t="s">
        <v>70</v>
      </c>
      <c r="I21" s="158"/>
      <c r="J21" s="158" t="s">
        <v>54</v>
      </c>
      <c r="K21" s="159">
        <v>0</v>
      </c>
      <c r="L21" s="159">
        <v>0</v>
      </c>
      <c r="M21" s="159">
        <v>0</v>
      </c>
      <c r="N21" s="159">
        <v>0</v>
      </c>
      <c r="O21" s="159">
        <v>4</v>
      </c>
      <c r="P21" s="159"/>
      <c r="Q21" s="159">
        <v>4</v>
      </c>
      <c r="R21" s="160">
        <v>106.56</v>
      </c>
      <c r="S21" s="175"/>
      <c r="T21" s="176"/>
    </row>
    <row r="22" spans="2:20" x14ac:dyDescent="0.2">
      <c r="B22" s="159"/>
      <c r="C22" s="158"/>
      <c r="D22" s="159"/>
      <c r="E22" s="159"/>
      <c r="F22" s="159"/>
      <c r="G22" s="158"/>
      <c r="H22" s="158"/>
      <c r="I22" s="158"/>
      <c r="J22" s="162" t="s">
        <v>135</v>
      </c>
      <c r="K22" s="163">
        <v>33</v>
      </c>
      <c r="L22" s="163">
        <v>117</v>
      </c>
      <c r="M22" s="163">
        <v>6</v>
      </c>
      <c r="N22" s="163">
        <v>156</v>
      </c>
      <c r="O22" s="163">
        <v>243</v>
      </c>
      <c r="P22" s="162">
        <v>0</v>
      </c>
      <c r="Q22" s="163">
        <v>399</v>
      </c>
      <c r="R22" s="164">
        <f>R19+R20+R21</f>
        <v>3790.02</v>
      </c>
      <c r="S22" s="183">
        <v>4244.82</v>
      </c>
      <c r="T22" s="184"/>
    </row>
    <row r="23" spans="2:20" x14ac:dyDescent="0.2">
      <c r="B23" s="157">
        <v>5</v>
      </c>
      <c r="C23" s="165" t="s">
        <v>48</v>
      </c>
      <c r="D23" s="157">
        <v>20</v>
      </c>
      <c r="E23" s="157">
        <v>2</v>
      </c>
      <c r="F23" s="157">
        <v>1</v>
      </c>
      <c r="G23" s="165">
        <v>4.8</v>
      </c>
      <c r="H23" s="165" t="s">
        <v>136</v>
      </c>
      <c r="I23" s="165" t="s">
        <v>149</v>
      </c>
      <c r="J23" s="165" t="s">
        <v>28</v>
      </c>
      <c r="K23" s="157">
        <v>43</v>
      </c>
      <c r="L23" s="157">
        <v>294</v>
      </c>
      <c r="M23" s="157">
        <v>81</v>
      </c>
      <c r="N23" s="157">
        <v>418</v>
      </c>
      <c r="O23" s="157">
        <v>522</v>
      </c>
      <c r="P23" s="157"/>
      <c r="Q23" s="157">
        <v>940</v>
      </c>
      <c r="R23" s="166">
        <v>6774.05</v>
      </c>
      <c r="S23" s="177"/>
      <c r="T23" s="178" t="s">
        <v>152</v>
      </c>
    </row>
    <row r="24" spans="2:20" x14ac:dyDescent="0.2">
      <c r="B24" s="157"/>
      <c r="C24" s="165"/>
      <c r="D24" s="157"/>
      <c r="E24" s="157"/>
      <c r="F24" s="157"/>
      <c r="G24" s="165"/>
      <c r="H24" s="165" t="s">
        <v>106</v>
      </c>
      <c r="I24" s="165"/>
      <c r="J24" s="165" t="s">
        <v>46</v>
      </c>
      <c r="K24" s="157">
        <v>0</v>
      </c>
      <c r="L24" s="157">
        <v>28</v>
      </c>
      <c r="M24" s="157">
        <v>9</v>
      </c>
      <c r="N24" s="157">
        <v>37</v>
      </c>
      <c r="O24" s="157">
        <v>65</v>
      </c>
      <c r="P24" s="157"/>
      <c r="Q24" s="157">
        <v>102</v>
      </c>
      <c r="R24" s="166">
        <v>1701.08</v>
      </c>
      <c r="S24" s="175"/>
      <c r="T24" s="176"/>
    </row>
    <row r="25" spans="2:20" x14ac:dyDescent="0.2">
      <c r="B25" s="161"/>
      <c r="C25" s="165"/>
      <c r="D25" s="157"/>
      <c r="E25" s="157"/>
      <c r="F25" s="157"/>
      <c r="G25" s="165"/>
      <c r="H25" s="165" t="s">
        <v>107</v>
      </c>
      <c r="I25" s="165"/>
      <c r="J25" s="167" t="s">
        <v>135</v>
      </c>
      <c r="K25" s="161">
        <v>43</v>
      </c>
      <c r="L25" s="161">
        <v>322</v>
      </c>
      <c r="M25" s="161">
        <v>90</v>
      </c>
      <c r="N25" s="161">
        <v>455</v>
      </c>
      <c r="O25" s="161">
        <v>587</v>
      </c>
      <c r="P25" s="167">
        <v>0</v>
      </c>
      <c r="Q25" s="161">
        <v>1042</v>
      </c>
      <c r="R25" s="168">
        <f>R23+R24</f>
        <v>8475.130000000001</v>
      </c>
      <c r="S25" s="185">
        <v>9407.39</v>
      </c>
      <c r="T25" s="184"/>
    </row>
    <row r="26" spans="2:20" x14ac:dyDescent="0.2">
      <c r="B26" s="151">
        <v>6</v>
      </c>
      <c r="C26" s="152" t="s">
        <v>140</v>
      </c>
      <c r="D26" s="151">
        <v>64</v>
      </c>
      <c r="E26" s="151">
        <v>12</v>
      </c>
      <c r="F26" s="151">
        <v>1</v>
      </c>
      <c r="G26" s="152">
        <v>2.4</v>
      </c>
      <c r="H26" s="151" t="s">
        <v>136</v>
      </c>
      <c r="I26" s="152" t="s">
        <v>149</v>
      </c>
      <c r="J26" s="152" t="s">
        <v>28</v>
      </c>
      <c r="K26" s="151">
        <v>43</v>
      </c>
      <c r="L26" s="151">
        <v>126</v>
      </c>
      <c r="M26" s="151">
        <v>11</v>
      </c>
      <c r="N26" s="151">
        <v>180</v>
      </c>
      <c r="O26" s="151">
        <v>280</v>
      </c>
      <c r="P26" s="151"/>
      <c r="Q26" s="151">
        <v>460</v>
      </c>
      <c r="R26" s="153">
        <v>3267.83</v>
      </c>
      <c r="S26" s="177"/>
      <c r="T26" s="176" t="s">
        <v>151</v>
      </c>
    </row>
    <row r="27" spans="2:20" x14ac:dyDescent="0.2">
      <c r="B27" s="151"/>
      <c r="C27" s="152"/>
      <c r="D27" s="151"/>
      <c r="E27" s="151"/>
      <c r="F27" s="151"/>
      <c r="G27" s="152"/>
      <c r="H27" s="151" t="s">
        <v>110</v>
      </c>
      <c r="J27" s="152" t="s">
        <v>23</v>
      </c>
      <c r="K27" s="151">
        <v>5</v>
      </c>
      <c r="L27" s="151">
        <v>28</v>
      </c>
      <c r="M27" s="151">
        <v>3</v>
      </c>
      <c r="N27" s="151">
        <v>36</v>
      </c>
      <c r="O27" s="151">
        <v>54</v>
      </c>
      <c r="P27" s="151"/>
      <c r="Q27" s="151">
        <v>90</v>
      </c>
      <c r="R27" s="153">
        <v>3331.28</v>
      </c>
      <c r="S27" s="175"/>
      <c r="T27" s="176"/>
    </row>
    <row r="28" spans="2:20" x14ac:dyDescent="0.2">
      <c r="B28" s="151"/>
      <c r="C28" s="152"/>
      <c r="D28" s="151"/>
      <c r="E28" s="151"/>
      <c r="F28" s="151"/>
      <c r="G28" s="152"/>
      <c r="H28" s="151" t="s">
        <v>70</v>
      </c>
      <c r="I28" s="152"/>
      <c r="J28" s="154" t="s">
        <v>135</v>
      </c>
      <c r="K28" s="155">
        <f>SUM(K26:K27)</f>
        <v>48</v>
      </c>
      <c r="L28" s="155">
        <f>SUM(L26:L27)</f>
        <v>154</v>
      </c>
      <c r="M28" s="155">
        <f>SUM(M26:M27)</f>
        <v>14</v>
      </c>
      <c r="N28" s="155">
        <f>SUM(N26:N27)</f>
        <v>216</v>
      </c>
      <c r="O28" s="155">
        <f>SUM(O26:O27)</f>
        <v>334</v>
      </c>
      <c r="P28" s="154">
        <v>0</v>
      </c>
      <c r="Q28" s="155">
        <f>SUM(Q26:Q27)</f>
        <v>550</v>
      </c>
      <c r="R28" s="154">
        <f>R26+R27</f>
        <v>6599.1100000000006</v>
      </c>
      <c r="S28" s="183">
        <v>7061.05</v>
      </c>
      <c r="T28" s="176"/>
    </row>
    <row r="29" spans="2:20" x14ac:dyDescent="0.2">
      <c r="B29" s="151">
        <v>7</v>
      </c>
      <c r="C29" s="152" t="s">
        <v>140</v>
      </c>
      <c r="D29" s="151">
        <v>67</v>
      </c>
      <c r="E29" s="151">
        <v>27</v>
      </c>
      <c r="F29" s="151">
        <v>1</v>
      </c>
      <c r="G29" s="152">
        <v>2.5</v>
      </c>
      <c r="H29" s="151" t="s">
        <v>136</v>
      </c>
      <c r="I29" s="152" t="s">
        <v>149</v>
      </c>
      <c r="J29" s="152" t="s">
        <v>141</v>
      </c>
      <c r="K29" s="151">
        <v>24</v>
      </c>
      <c r="L29" s="151">
        <v>198</v>
      </c>
      <c r="M29" s="151">
        <v>17</v>
      </c>
      <c r="N29" s="151">
        <v>239</v>
      </c>
      <c r="O29" s="151">
        <v>371</v>
      </c>
      <c r="P29" s="152"/>
      <c r="Q29" s="151">
        <v>610</v>
      </c>
      <c r="R29" s="152">
        <v>4148.25</v>
      </c>
      <c r="S29" s="177"/>
      <c r="T29" s="176" t="s">
        <v>151</v>
      </c>
    </row>
    <row r="30" spans="2:20" x14ac:dyDescent="0.2">
      <c r="B30" s="151"/>
      <c r="C30" s="152"/>
      <c r="D30" s="151"/>
      <c r="E30" s="151"/>
      <c r="F30" s="151"/>
      <c r="G30" s="152"/>
      <c r="H30" s="151" t="s">
        <v>106</v>
      </c>
      <c r="I30" s="152"/>
      <c r="J30" s="152" t="s">
        <v>142</v>
      </c>
      <c r="K30" s="151">
        <v>3</v>
      </c>
      <c r="L30" s="151">
        <v>22</v>
      </c>
      <c r="M30" s="151">
        <v>2</v>
      </c>
      <c r="N30" s="151">
        <v>27</v>
      </c>
      <c r="O30" s="151">
        <v>33</v>
      </c>
      <c r="P30" s="152"/>
      <c r="Q30" s="151">
        <v>60</v>
      </c>
      <c r="R30" s="152">
        <v>1387.63</v>
      </c>
      <c r="S30" s="175"/>
      <c r="T30" s="176"/>
    </row>
    <row r="31" spans="2:20" x14ac:dyDescent="0.2">
      <c r="B31" s="151"/>
      <c r="C31" s="152"/>
      <c r="D31" s="151"/>
      <c r="E31" s="151"/>
      <c r="F31" s="151"/>
      <c r="G31" s="152"/>
      <c r="H31" s="151" t="s">
        <v>70</v>
      </c>
      <c r="I31" s="152"/>
      <c r="J31" s="154" t="s">
        <v>135</v>
      </c>
      <c r="K31" s="155">
        <f>SUM(K29:K30)</f>
        <v>27</v>
      </c>
      <c r="L31" s="155">
        <f>SUM(L29:L30)</f>
        <v>220</v>
      </c>
      <c r="M31" s="155">
        <f>SUM(M29:M30)</f>
        <v>19</v>
      </c>
      <c r="N31" s="155">
        <f>SUM(N29:N30)</f>
        <v>266</v>
      </c>
      <c r="O31" s="155">
        <f>SUM(O29:O30)</f>
        <v>404</v>
      </c>
      <c r="P31" s="154">
        <v>0</v>
      </c>
      <c r="Q31" s="155">
        <f>SUM(Q29:Q30)</f>
        <v>670</v>
      </c>
      <c r="R31" s="154">
        <f>R29+R30</f>
        <v>5535.88</v>
      </c>
      <c r="S31" s="183">
        <v>6034.11</v>
      </c>
      <c r="T31" s="176"/>
    </row>
    <row r="32" spans="2:20" x14ac:dyDescent="0.2">
      <c r="B32" s="151">
        <v>8</v>
      </c>
      <c r="C32" s="152" t="s">
        <v>140</v>
      </c>
      <c r="D32" s="151">
        <v>78</v>
      </c>
      <c r="E32" s="151">
        <v>25</v>
      </c>
      <c r="F32" s="151">
        <v>1</v>
      </c>
      <c r="G32" s="152">
        <v>1.3</v>
      </c>
      <c r="H32" s="151" t="s">
        <v>136</v>
      </c>
      <c r="I32" s="152" t="s">
        <v>149</v>
      </c>
      <c r="J32" s="152" t="s">
        <v>28</v>
      </c>
      <c r="K32" s="151">
        <v>13</v>
      </c>
      <c r="L32" s="151">
        <v>81</v>
      </c>
      <c r="M32" s="151">
        <v>6</v>
      </c>
      <c r="N32" s="151">
        <v>100</v>
      </c>
      <c r="O32" s="151">
        <v>200</v>
      </c>
      <c r="P32" s="152"/>
      <c r="Q32" s="151">
        <v>300</v>
      </c>
      <c r="R32" s="152">
        <v>1784.18</v>
      </c>
      <c r="S32" s="177"/>
      <c r="T32" s="176" t="s">
        <v>151</v>
      </c>
    </row>
    <row r="33" spans="2:20" x14ac:dyDescent="0.2">
      <c r="B33" s="151"/>
      <c r="C33" s="152"/>
      <c r="D33" s="151"/>
      <c r="E33" s="151"/>
      <c r="F33" s="151"/>
      <c r="G33" s="152"/>
      <c r="H33" s="151" t="s">
        <v>106</v>
      </c>
      <c r="I33" s="152"/>
      <c r="J33" s="152" t="s">
        <v>142</v>
      </c>
      <c r="K33" s="151">
        <v>0</v>
      </c>
      <c r="L33" s="151">
        <v>9</v>
      </c>
      <c r="M33" s="151">
        <v>1</v>
      </c>
      <c r="N33" s="151">
        <v>10</v>
      </c>
      <c r="O33" s="151">
        <v>15</v>
      </c>
      <c r="P33" s="152"/>
      <c r="Q33" s="151">
        <v>25</v>
      </c>
      <c r="R33" s="152">
        <v>490.91</v>
      </c>
      <c r="S33" s="175"/>
      <c r="T33" s="176"/>
    </row>
    <row r="34" spans="2:20" x14ac:dyDescent="0.2">
      <c r="B34" s="151"/>
      <c r="C34" s="152"/>
      <c r="D34" s="151"/>
      <c r="E34" s="151"/>
      <c r="F34" s="151"/>
      <c r="G34" s="152"/>
      <c r="H34" s="151" t="s">
        <v>113</v>
      </c>
      <c r="I34" s="152"/>
      <c r="J34" s="154" t="s">
        <v>135</v>
      </c>
      <c r="K34" s="155">
        <f>SUM(K32:K33)</f>
        <v>13</v>
      </c>
      <c r="L34" s="155">
        <f>SUM(L32:L33)</f>
        <v>90</v>
      </c>
      <c r="M34" s="155">
        <f>SUM(M32:M33)</f>
        <v>7</v>
      </c>
      <c r="N34" s="155">
        <f>SUM(N32:N33)</f>
        <v>110</v>
      </c>
      <c r="O34" s="155">
        <f>SUM(O32:O33)</f>
        <v>215</v>
      </c>
      <c r="P34" s="154">
        <v>0</v>
      </c>
      <c r="Q34" s="155">
        <v>325</v>
      </c>
      <c r="R34" s="154">
        <f>R32+R33</f>
        <v>2275.09</v>
      </c>
      <c r="S34" s="183">
        <v>2525.35</v>
      </c>
      <c r="T34" s="176"/>
    </row>
    <row r="35" spans="2:20" x14ac:dyDescent="0.2">
      <c r="B35" s="151">
        <v>9</v>
      </c>
      <c r="C35" s="152" t="s">
        <v>26</v>
      </c>
      <c r="D35" s="151">
        <v>83</v>
      </c>
      <c r="E35" s="151">
        <v>18</v>
      </c>
      <c r="F35" s="151">
        <v>1</v>
      </c>
      <c r="G35" s="152">
        <v>1.8</v>
      </c>
      <c r="H35" s="151" t="s">
        <v>136</v>
      </c>
      <c r="I35" s="152" t="s">
        <v>149</v>
      </c>
      <c r="J35" s="152" t="s">
        <v>28</v>
      </c>
      <c r="K35" s="151">
        <v>11</v>
      </c>
      <c r="L35" s="151">
        <v>100</v>
      </c>
      <c r="M35" s="151">
        <v>8</v>
      </c>
      <c r="N35" s="151">
        <v>119</v>
      </c>
      <c r="O35" s="151">
        <v>231</v>
      </c>
      <c r="P35" s="152"/>
      <c r="Q35" s="151">
        <v>350</v>
      </c>
      <c r="R35" s="152">
        <v>2089.3200000000002</v>
      </c>
      <c r="S35" s="177"/>
      <c r="T35" s="176" t="s">
        <v>151</v>
      </c>
    </row>
    <row r="36" spans="2:20" x14ac:dyDescent="0.2">
      <c r="B36" s="151"/>
      <c r="C36" s="152"/>
      <c r="D36" s="151"/>
      <c r="E36" s="151"/>
      <c r="F36" s="151"/>
      <c r="G36" s="152"/>
      <c r="H36" s="150" t="s">
        <v>106</v>
      </c>
      <c r="J36" s="152" t="s">
        <v>142</v>
      </c>
      <c r="K36" s="151">
        <v>0</v>
      </c>
      <c r="L36" s="151">
        <v>12</v>
      </c>
      <c r="M36" s="151">
        <v>2</v>
      </c>
      <c r="N36" s="151">
        <v>14</v>
      </c>
      <c r="O36" s="151">
        <v>21</v>
      </c>
      <c r="P36" s="152"/>
      <c r="Q36" s="151">
        <v>35</v>
      </c>
      <c r="R36" s="152">
        <v>672.76</v>
      </c>
      <c r="S36" s="175"/>
      <c r="T36" s="176"/>
    </row>
    <row r="37" spans="2:20" x14ac:dyDescent="0.2">
      <c r="B37" s="151"/>
      <c r="C37" s="152"/>
      <c r="D37" s="151"/>
      <c r="E37" s="151"/>
      <c r="F37" s="151"/>
      <c r="G37" s="152"/>
      <c r="H37" s="151" t="s">
        <v>70</v>
      </c>
      <c r="I37" s="152"/>
      <c r="J37" s="154" t="s">
        <v>135</v>
      </c>
      <c r="K37" s="155">
        <f>SUM(K35:K36)</f>
        <v>11</v>
      </c>
      <c r="L37" s="155">
        <f>SUM(L35:L36)</f>
        <v>112</v>
      </c>
      <c r="M37" s="155">
        <f>SUM(M35:M36)</f>
        <v>10</v>
      </c>
      <c r="N37" s="155">
        <f>SUM(N35:N36)</f>
        <v>133</v>
      </c>
      <c r="O37" s="155">
        <f>SUM(O35:O36)</f>
        <v>252</v>
      </c>
      <c r="P37" s="154">
        <v>0</v>
      </c>
      <c r="Q37" s="155">
        <f>SUM(Q35:Q36)</f>
        <v>385</v>
      </c>
      <c r="R37" s="154">
        <f>R35+R36</f>
        <v>2762.08</v>
      </c>
      <c r="S37" s="183">
        <v>3121.15</v>
      </c>
      <c r="T37" s="176"/>
    </row>
    <row r="38" spans="2:20" x14ac:dyDescent="0.2">
      <c r="B38" s="157">
        <v>10</v>
      </c>
      <c r="C38" s="152" t="s">
        <v>26</v>
      </c>
      <c r="D38" s="159">
        <v>88</v>
      </c>
      <c r="E38" s="159">
        <v>18</v>
      </c>
      <c r="F38" s="159">
        <v>1</v>
      </c>
      <c r="G38" s="158">
        <v>1.7</v>
      </c>
      <c r="H38" s="151" t="s">
        <v>136</v>
      </c>
      <c r="I38" s="152" t="s">
        <v>149</v>
      </c>
      <c r="J38" s="158" t="s">
        <v>28</v>
      </c>
      <c r="K38" s="159">
        <v>11</v>
      </c>
      <c r="L38" s="159">
        <v>61</v>
      </c>
      <c r="M38" s="159">
        <v>6</v>
      </c>
      <c r="N38" s="159">
        <v>78</v>
      </c>
      <c r="O38" s="159">
        <v>132</v>
      </c>
      <c r="P38" s="158"/>
      <c r="Q38" s="159">
        <v>210</v>
      </c>
      <c r="R38" s="158">
        <v>1372.38</v>
      </c>
      <c r="S38" s="177"/>
      <c r="T38" s="176" t="s">
        <v>151</v>
      </c>
    </row>
    <row r="39" spans="2:20" x14ac:dyDescent="0.2">
      <c r="B39" s="157"/>
      <c r="C39" s="158"/>
      <c r="D39" s="159"/>
      <c r="E39" s="159"/>
      <c r="F39" s="159"/>
      <c r="G39" s="158"/>
      <c r="H39" s="158" t="s">
        <v>116</v>
      </c>
      <c r="I39" s="158"/>
      <c r="J39" s="158" t="s">
        <v>142</v>
      </c>
      <c r="K39" s="159">
        <v>0</v>
      </c>
      <c r="L39" s="159">
        <v>27</v>
      </c>
      <c r="M39" s="159">
        <v>3</v>
      </c>
      <c r="N39" s="159">
        <v>30</v>
      </c>
      <c r="O39" s="159">
        <v>45</v>
      </c>
      <c r="P39" s="158"/>
      <c r="Q39" s="159">
        <v>75</v>
      </c>
      <c r="R39" s="158">
        <v>1472.73</v>
      </c>
      <c r="S39" s="175"/>
      <c r="T39" s="176"/>
    </row>
    <row r="40" spans="2:20" x14ac:dyDescent="0.2">
      <c r="B40" s="157"/>
      <c r="C40" s="158"/>
      <c r="D40" s="159"/>
      <c r="E40" s="159"/>
      <c r="F40" s="159"/>
      <c r="G40" s="158"/>
      <c r="H40" s="159" t="s">
        <v>117</v>
      </c>
      <c r="I40" s="158"/>
      <c r="J40" s="158" t="s">
        <v>23</v>
      </c>
      <c r="K40" s="159">
        <v>2</v>
      </c>
      <c r="L40" s="159">
        <v>18</v>
      </c>
      <c r="M40" s="159">
        <v>3</v>
      </c>
      <c r="N40" s="159">
        <v>23</v>
      </c>
      <c r="O40" s="159">
        <v>42</v>
      </c>
      <c r="P40" s="158"/>
      <c r="Q40" s="159">
        <v>65</v>
      </c>
      <c r="R40" s="158">
        <v>2094.35</v>
      </c>
      <c r="S40" s="177"/>
      <c r="T40" s="178"/>
    </row>
    <row r="41" spans="2:20" x14ac:dyDescent="0.2">
      <c r="B41" s="161"/>
      <c r="C41" s="162"/>
      <c r="D41" s="163"/>
      <c r="E41" s="163"/>
      <c r="F41" s="163"/>
      <c r="G41" s="162"/>
      <c r="H41" s="162"/>
      <c r="I41" s="162"/>
      <c r="J41" s="162" t="s">
        <v>135</v>
      </c>
      <c r="K41" s="163">
        <f>SUM(K38:K40)</f>
        <v>13</v>
      </c>
      <c r="L41" s="163">
        <f t="shared" ref="L41:Q41" si="0">SUM(L38:L40)</f>
        <v>106</v>
      </c>
      <c r="M41" s="163">
        <f t="shared" si="0"/>
        <v>12</v>
      </c>
      <c r="N41" s="163">
        <f t="shared" si="0"/>
        <v>131</v>
      </c>
      <c r="O41" s="163">
        <f t="shared" si="0"/>
        <v>219</v>
      </c>
      <c r="P41" s="162">
        <v>0</v>
      </c>
      <c r="Q41" s="163">
        <f t="shared" si="0"/>
        <v>350</v>
      </c>
      <c r="R41" s="162">
        <f>R38+R39+R40</f>
        <v>4939.46</v>
      </c>
      <c r="S41" s="183">
        <v>5285.22</v>
      </c>
      <c r="T41" s="176"/>
    </row>
    <row r="42" spans="2:20" x14ac:dyDescent="0.2">
      <c r="B42" s="159"/>
      <c r="C42" s="158"/>
      <c r="D42" s="163" t="s">
        <v>139</v>
      </c>
      <c r="E42" s="159"/>
      <c r="F42" s="159"/>
      <c r="G42" s="162">
        <f>G7+G10+G14+G19+G23+G26+G29+G32+G35+G38</f>
        <v>23.9</v>
      </c>
      <c r="H42" s="158"/>
      <c r="I42" s="158"/>
      <c r="J42" s="162"/>
      <c r="K42" s="163">
        <f>K9+K13+K18+K22+K25+K28+K31+K34+K37+K41</f>
        <v>202</v>
      </c>
      <c r="L42" s="163">
        <f>L9+L13+L18+L22+L25+L28+L31+L34+L37+L41</f>
        <v>1466</v>
      </c>
      <c r="M42" s="163">
        <f>M9+M13+M18+M22+M25+M28+M31+M34+M37+M41</f>
        <v>207</v>
      </c>
      <c r="N42" s="163">
        <f>N9+N13+N18+N22+N25+N28+N31+N34+N37+N41</f>
        <v>1875</v>
      </c>
      <c r="O42" s="163">
        <f>O9+O13+O18+O22+O25+O28+O31+O34+O37+O41</f>
        <v>2861</v>
      </c>
      <c r="P42" s="163"/>
      <c r="Q42" s="163">
        <f>Q9+Q13+Q18+Q22+Q25+Q28+Q31+Q34+Q37+Q41</f>
        <v>4736</v>
      </c>
      <c r="R42" s="164">
        <f>R9+R13+R18+R22+R25+R28+R31+R34+R37+R41</f>
        <v>45763.18</v>
      </c>
      <c r="S42" s="185">
        <f>S9+S13+S18+S22+S25+S28+S31+S34+S37+S41</f>
        <v>50481.14</v>
      </c>
      <c r="T42" s="176"/>
    </row>
    <row r="43" spans="2:20" x14ac:dyDescent="0.2">
      <c r="C43" s="170"/>
      <c r="D43" s="171"/>
      <c r="E43" s="171"/>
      <c r="F43" s="171" t="s">
        <v>143</v>
      </c>
      <c r="G43" s="172"/>
      <c r="H43" s="172"/>
      <c r="I43" s="172"/>
      <c r="J43" s="170"/>
      <c r="K43" s="171"/>
      <c r="L43" s="171"/>
      <c r="M43" s="171"/>
      <c r="N43" s="171"/>
      <c r="O43" s="172" t="s">
        <v>144</v>
      </c>
      <c r="P43" s="171"/>
      <c r="Q43" s="171"/>
    </row>
    <row r="44" spans="2:20" x14ac:dyDescent="0.2">
      <c r="I44" s="150" t="s">
        <v>145</v>
      </c>
    </row>
    <row r="45" spans="2:20" ht="13.15" customHeight="1" x14ac:dyDescent="0.2">
      <c r="C45" s="227" t="s">
        <v>146</v>
      </c>
      <c r="D45" s="227"/>
      <c r="E45" s="227"/>
      <c r="F45" s="227"/>
      <c r="G45" s="227"/>
      <c r="H45" s="227"/>
      <c r="I45" s="227"/>
      <c r="J45" s="227"/>
      <c r="K45" s="227"/>
      <c r="L45" s="227"/>
      <c r="M45" s="174"/>
      <c r="N45" s="174"/>
    </row>
  </sheetData>
  <mergeCells count="2">
    <mergeCell ref="K5:N5"/>
    <mergeCell ref="C45:L45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</vt:lpstr>
      <vt:lpstr>ЛОТ</vt:lpstr>
      <vt:lpstr>Извещение</vt:lpstr>
      <vt:lpstr>Извещение!Область_печати</vt:lpstr>
      <vt:lpstr>ЛОТ!Область_печати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2017-01-25T13:25:22Z</dcterms:modified>
</cp:coreProperties>
</file>