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Извещение!$B$5:$T$55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Извещение!$B$1:$AA$63</definedName>
  </definedNames>
  <calcPr calcId="144525"/>
</workbook>
</file>

<file path=xl/calcChain.xml><?xml version="1.0" encoding="utf-8"?>
<calcChain xmlns="http://schemas.openxmlformats.org/spreadsheetml/2006/main">
  <c r="V34" i="11" l="1"/>
  <c r="V38" i="11"/>
  <c r="V42" i="11"/>
  <c r="V46" i="11"/>
  <c r="V49" i="11"/>
  <c r="S33" i="11"/>
  <c r="G33" i="11"/>
  <c r="O23" i="11" l="1"/>
  <c r="N21" i="11"/>
  <c r="Q21" i="11" s="1"/>
  <c r="M23" i="11"/>
  <c r="L23" i="11"/>
  <c r="K23" i="11"/>
  <c r="R23" i="11"/>
  <c r="N22" i="11"/>
  <c r="Q22" i="11" s="1"/>
  <c r="P23" i="11"/>
  <c r="Q23" i="11" l="1"/>
  <c r="N23" i="11"/>
  <c r="R10" i="11" l="1"/>
  <c r="W52" i="11" l="1"/>
  <c r="X22" i="11" l="1"/>
  <c r="P32" i="11"/>
  <c r="P30" i="11"/>
  <c r="P27" i="11"/>
  <c r="P20" i="11"/>
  <c r="P17" i="11"/>
  <c r="P14" i="11"/>
  <c r="P10" i="11"/>
  <c r="M30" i="11" l="1"/>
  <c r="O32" i="11"/>
  <c r="M17" i="11"/>
  <c r="M20" i="11"/>
  <c r="O27" i="11"/>
  <c r="O10" i="11"/>
  <c r="O14" i="11"/>
  <c r="L17" i="11"/>
  <c r="L20" i="11"/>
  <c r="M27" i="11"/>
  <c r="L27" i="11"/>
  <c r="O30" i="11"/>
  <c r="M10" i="11"/>
  <c r="L10" i="11"/>
  <c r="M14" i="11"/>
  <c r="L14" i="11"/>
  <c r="O17" i="11"/>
  <c r="O20" i="11"/>
  <c r="L30" i="11"/>
  <c r="M32" i="11"/>
  <c r="L32" i="11"/>
  <c r="K30" i="11"/>
  <c r="K32" i="11"/>
  <c r="K27" i="11"/>
  <c r="K20" i="11"/>
  <c r="K17" i="11"/>
  <c r="K14" i="11"/>
  <c r="K10" i="11"/>
  <c r="N31" i="11"/>
  <c r="N24" i="11"/>
  <c r="Q28" i="11"/>
  <c r="N25" i="11"/>
  <c r="Q25" i="11" s="1"/>
  <c r="N26" i="11"/>
  <c r="Q26" i="11" s="1"/>
  <c r="N19" i="11"/>
  <c r="Q19" i="11" s="1"/>
  <c r="N18" i="11"/>
  <c r="Q18" i="11" s="1"/>
  <c r="N16" i="11"/>
  <c r="Q16" i="11" s="1"/>
  <c r="N13" i="11"/>
  <c r="Q13" i="11" s="1"/>
  <c r="N15" i="11"/>
  <c r="N11" i="11"/>
  <c r="N12" i="11"/>
  <c r="Q12" i="11" s="1"/>
  <c r="N8" i="11"/>
  <c r="Q8" i="11" s="1"/>
  <c r="N7" i="11"/>
  <c r="N9" i="11"/>
  <c r="Q9" i="11" s="1"/>
  <c r="L33" i="11" l="1"/>
  <c r="K33" i="11"/>
  <c r="M33" i="11"/>
  <c r="O33" i="11"/>
  <c r="N20" i="11"/>
  <c r="N17" i="11"/>
  <c r="Q24" i="11"/>
  <c r="Q27" i="11" s="1"/>
  <c r="N27" i="11"/>
  <c r="Q31" i="11"/>
  <c r="Q32" i="11" s="1"/>
  <c r="N32" i="11"/>
  <c r="N10" i="11"/>
  <c r="Q11" i="11"/>
  <c r="Q14" i="11" s="1"/>
  <c r="N14" i="11"/>
  <c r="Q30" i="11"/>
  <c r="N30" i="11"/>
  <c r="Q20" i="11"/>
  <c r="Q15" i="11"/>
  <c r="Q17" i="11" s="1"/>
  <c r="Q7" i="11"/>
  <c r="Q10" i="11" s="1"/>
  <c r="Q33" i="11" l="1"/>
  <c r="N33" i="11"/>
  <c r="V52" i="11"/>
  <c r="R20" i="11" l="1"/>
  <c r="R32" i="11" l="1"/>
  <c r="R14" i="11"/>
  <c r="R30" i="11"/>
  <c r="R17" i="11"/>
  <c r="R27" i="11"/>
  <c r="R33" i="11" l="1"/>
  <c r="V26" i="11"/>
  <c r="V11" i="11" l="1"/>
  <c r="W26" i="11"/>
  <c r="V22" i="11"/>
  <c r="V19" i="11"/>
  <c r="V30" i="11"/>
  <c r="V24" i="11"/>
  <c r="V15" i="11"/>
  <c r="W46" i="11" l="1"/>
  <c r="W34" i="11"/>
  <c r="W42" i="11"/>
  <c r="W38" i="11"/>
  <c r="W15" i="11"/>
  <c r="W24" i="11"/>
  <c r="W30" i="11"/>
  <c r="W49" i="11"/>
  <c r="W19" i="11"/>
  <c r="W22" i="11"/>
  <c r="W11" i="11"/>
</calcChain>
</file>

<file path=xl/sharedStrings.xml><?xml version="1.0" encoding="utf-8"?>
<sst xmlns="http://schemas.openxmlformats.org/spreadsheetml/2006/main" count="166" uniqueCount="104">
  <si>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</si>
  <si>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</si>
  <si>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</si>
  <si>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</si>
  <si>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</si>
  <si>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</si>
  <si>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</si>
  <si>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</si>
  <si>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</si>
  <si>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</si>
  <si>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</si>
  <si>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</si>
  <si>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</si>
  <si>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</si>
  <si>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</si>
  <si>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</si>
  <si>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</si>
  <si>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</si>
  <si>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</si>
  <si>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</si>
  <si>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мягколиственное</t>
  </si>
  <si>
    <t/>
  </si>
  <si>
    <t xml:space="preserve">мягколиственное 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</si>
  <si>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</si>
  <si>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</si>
  <si>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</si>
  <si>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</si>
  <si>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</si>
  <si>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</si>
  <si>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Руководитель-лесничий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</si>
  <si>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</si>
  <si>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</si>
  <si>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</si>
  <si>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</si>
  <si>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</si>
  <si>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</si>
  <si>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</si>
  <si>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</si>
  <si>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</si>
  <si>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</si>
  <si>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</si>
  <si>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</si>
  <si>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</si>
  <si>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</si>
  <si>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</si>
  <si>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</si>
  <si>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Мамыковское/9/6/Осина</t>
  </si>
  <si>
    <t>Мамыковское/9/6/Итого</t>
  </si>
  <si>
    <t>Мамыковское/10/7/Осина</t>
  </si>
  <si>
    <t>Мамыковское/10/7/Итого</t>
  </si>
  <si>
    <t>Тумбинское/6/4/Осина</t>
  </si>
  <si>
    <t>Тумбинское/6/4/Береза</t>
  </si>
  <si>
    <t>Тумбинское/6/4/Липа</t>
  </si>
  <si>
    <t>Тумбинское/6/4/Итого</t>
  </si>
  <si>
    <t>Тумбинское/6/6/Осина</t>
  </si>
  <si>
    <t>Тумбинское/6/6/Береза</t>
  </si>
  <si>
    <t>Тумбинское/6/6/Липа</t>
  </si>
  <si>
    <t>Тумбинское/6/6/Итого</t>
  </si>
  <si>
    <t>Тумбинское/45/7/Осина</t>
  </si>
  <si>
    <t>Тумбинское/45/7/Береза</t>
  </si>
  <si>
    <t>Тумбинское/45/7/Липа</t>
  </si>
  <si>
    <t>Тумбинское/45/7/Итого</t>
  </si>
  <si>
    <t>Тумбинское/68/4/Осина</t>
  </si>
  <si>
    <t>Тумбинское/68/4/Береза</t>
  </si>
  <si>
    <t>Тумбинское/68/4/Липа</t>
  </si>
  <si>
    <t>Тумбинское/68/4/Итого</t>
  </si>
  <si>
    <t>Тумбинское/73/16/Осина</t>
  </si>
  <si>
    <t>Тумбинское/73/16/Береза</t>
  </si>
  <si>
    <t>Тумбинское/73/16/Липа</t>
  </si>
  <si>
    <t>Тумбинское/73/16/Итого</t>
  </si>
  <si>
    <t>Чулпановское/71/24/Береза</t>
  </si>
  <si>
    <t>Чулпановское/71/24/Ольха черная</t>
  </si>
  <si>
    <t>Чулпановское/71/24/Итого</t>
  </si>
  <si>
    <t>Чулпановское/76/3/Береза</t>
  </si>
  <si>
    <t>Чулпановское/76/3/Ольха черная</t>
  </si>
  <si>
    <t>Чулпановское/76/3/Итого</t>
  </si>
  <si>
    <t>/</t>
  </si>
  <si>
    <t>Базарно- Матаковское</t>
  </si>
  <si>
    <t>4Б3Лпн1Ос2Б</t>
  </si>
  <si>
    <t>65 лет</t>
  </si>
  <si>
    <t>спр</t>
  </si>
  <si>
    <t>Чувашско-Бродское</t>
  </si>
  <si>
    <t>9Ос1Б</t>
  </si>
  <si>
    <t>45 лет</t>
  </si>
  <si>
    <t>Юхмачинское</t>
  </si>
  <si>
    <t>7Б3Олч</t>
  </si>
  <si>
    <t xml:space="preserve">90 лет </t>
  </si>
  <si>
    <t>Ольха</t>
  </si>
  <si>
    <t>6Ос4Б</t>
  </si>
  <si>
    <t>Чернореченское</t>
  </si>
  <si>
    <t>5Б3Ос2Лпн</t>
  </si>
  <si>
    <t>9Б1Д</t>
  </si>
  <si>
    <t>80 лет</t>
  </si>
  <si>
    <t>10Б  60 лет</t>
  </si>
  <si>
    <t>16:06:000000:304</t>
  </si>
  <si>
    <t>16:06:000000:362</t>
  </si>
  <si>
    <t>16:06:000000:302</t>
  </si>
  <si>
    <t>16:06:000000:305</t>
  </si>
  <si>
    <t>16:06:000000:386</t>
  </si>
  <si>
    <t>всего</t>
  </si>
  <si>
    <t>Делянки обсчитаны по ставкам 2017 года</t>
  </si>
  <si>
    <t>инженер лесопользования Гайнутдинов А.Р.</t>
  </si>
  <si>
    <t>И.Т.Зайнуллин</t>
  </si>
  <si>
    <t>Алькеевского лесничества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</si>
</sst>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6" xfId="0" applyNumberFormat="1" applyFont="1" applyFill="1" applyBorder="1" applyAlignment="1" applyProtection="1">
      <alignment horizontal="center" vertical="center"/>
      <protection hidden="1"/>
    </xf>
    <xf numFmtId="164" fontId="1" fillId="0" borderId="3" xfId="0" applyNumberFormat="1" applyFont="1" applyFill="1" applyBorder="1" applyAlignment="1" applyProtection="1">
      <alignment horizontal="center" vertical="center"/>
      <protection hidden="1"/>
    </xf>
    <xf numFmtId="1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2"/>
  <sheetViews>
    <sheetView tabSelected="1" view="pageBreakPreview" topLeftCell="A15" zoomScale="190" zoomScaleNormal="85" zoomScaleSheetLayoutView="190" workbookViewId="0">
      <selection activeCell="A33" sqref="A33"/>
    </sheetView>
  </sheetViews>
  <sheetFormatPr defaultRowHeight="12.75" x14ac:dyDescent="0.2"/>
  <cols>
    <col min="1" max="1" width="4.28515625" customWidth="1"/>
    <col min="2" max="2" width="4.7109375" style="10" customWidth="1"/>
    <col min="3" max="3" width="19.140625" style="11" customWidth="1"/>
    <col min="4" max="4" width="8.7109375" style="10" customWidth="1"/>
    <col min="5" max="6" width="7.85546875" style="10" customWidth="1"/>
    <col min="7" max="7" width="23.7109375" style="11" customWidth="1"/>
    <col min="8" max="8" width="16.7109375" style="10" customWidth="1"/>
    <col min="9" max="9" width="7.5703125" style="11" customWidth="1"/>
    <col min="10" max="10" width="12.42578125" style="11" customWidth="1"/>
    <col min="11" max="11" width="12" style="12" customWidth="1"/>
    <col min="12" max="12" width="10.5703125" style="12" customWidth="1"/>
    <col min="13" max="13" width="11" style="12" customWidth="1"/>
    <col min="14" max="14" width="10.5703125" style="12" customWidth="1"/>
    <col min="15" max="15" width="11" style="12" customWidth="1"/>
    <col min="16" max="16" width="8.7109375" style="12" customWidth="1"/>
    <col min="17" max="17" width="9.42578125" style="12" customWidth="1"/>
    <col min="18" max="18" width="11.42578125" style="12" customWidth="1"/>
    <col min="19" max="19" width="12.42578125" style="12" customWidth="1"/>
    <col min="20" max="20" width="17.28515625" style="12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19"/>
      <c r="C1" s="19"/>
      <c r="D1" s="19"/>
      <c r="E1" s="19"/>
      <c r="F1" s="19"/>
      <c r="G1" s="19"/>
      <c r="H1" s="19"/>
      <c r="I1" s="19"/>
      <c r="J1" s="19"/>
      <c r="K1" s="2"/>
      <c r="L1" s="2"/>
      <c r="M1" s="2"/>
      <c r="N1" s="2"/>
      <c r="O1" s="2"/>
      <c r="P1" s="2"/>
      <c r="Q1" s="2"/>
      <c r="R1" s="3"/>
      <c r="S1" s="3"/>
      <c r="T1" s="3"/>
    </row>
    <row r="2" spans="2:24" x14ac:dyDescent="0.2">
      <c r="B2" s="45" t="s">
        <v>26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2:24" x14ac:dyDescent="0.2">
      <c r="B3" s="45" t="s">
        <v>27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</row>
    <row r="4" spans="2:24" x14ac:dyDescent="0.2">
      <c r="K4" s="2" t="s">
        <v>103</v>
      </c>
    </row>
    <row r="5" spans="2:24" ht="33" customHeight="1" x14ac:dyDescent="0.2">
      <c r="B5" s="50" t="s">
        <v>0</v>
      </c>
      <c r="C5" s="52" t="s">
        <v>1</v>
      </c>
      <c r="D5" s="50" t="s">
        <v>2</v>
      </c>
      <c r="E5" s="50" t="s">
        <v>3</v>
      </c>
      <c r="F5" s="50" t="s">
        <v>4</v>
      </c>
      <c r="G5" s="52" t="s">
        <v>5</v>
      </c>
      <c r="H5" s="50" t="s">
        <v>6</v>
      </c>
      <c r="I5" s="52" t="s">
        <v>7</v>
      </c>
      <c r="J5" s="52" t="s">
        <v>8</v>
      </c>
      <c r="K5" s="44" t="s">
        <v>9</v>
      </c>
      <c r="L5" s="44"/>
      <c r="M5" s="44"/>
      <c r="N5" s="44"/>
      <c r="O5" s="54" t="s">
        <v>10</v>
      </c>
      <c r="P5" s="54" t="s">
        <v>16</v>
      </c>
      <c r="Q5" s="54" t="s">
        <v>11</v>
      </c>
      <c r="R5" s="44" t="s">
        <v>24</v>
      </c>
      <c r="S5" s="44" t="s">
        <v>23</v>
      </c>
      <c r="T5" s="44" t="s">
        <v>25</v>
      </c>
    </row>
    <row r="6" spans="2:24" ht="24" customHeight="1" x14ac:dyDescent="0.2">
      <c r="B6" s="51"/>
      <c r="C6" s="53"/>
      <c r="D6" s="51"/>
      <c r="E6" s="51"/>
      <c r="F6" s="51"/>
      <c r="G6" s="53"/>
      <c r="H6" s="51"/>
      <c r="I6" s="53"/>
      <c r="J6" s="53"/>
      <c r="K6" s="18" t="s">
        <v>12</v>
      </c>
      <c r="L6" s="18" t="s">
        <v>13</v>
      </c>
      <c r="M6" s="18" t="s">
        <v>14</v>
      </c>
      <c r="N6" s="18" t="s">
        <v>15</v>
      </c>
      <c r="O6" s="55"/>
      <c r="P6" s="55"/>
      <c r="Q6" s="55"/>
      <c r="R6" s="44"/>
      <c r="S6" s="44"/>
      <c r="T6" s="44"/>
    </row>
    <row r="7" spans="2:24" ht="16.149999999999999" customHeight="1" x14ac:dyDescent="0.2">
      <c r="B7" s="4">
        <v>34</v>
      </c>
      <c r="C7" s="5" t="s">
        <v>77</v>
      </c>
      <c r="D7" s="4">
        <v>72</v>
      </c>
      <c r="E7" s="4">
        <v>15</v>
      </c>
      <c r="F7" s="4">
        <v>1</v>
      </c>
      <c r="G7" s="5">
        <v>1.4</v>
      </c>
      <c r="H7" s="4" t="s">
        <v>22</v>
      </c>
      <c r="I7" s="5" t="s">
        <v>80</v>
      </c>
      <c r="J7" s="5" t="s">
        <v>18</v>
      </c>
      <c r="K7" s="24">
        <v>2</v>
      </c>
      <c r="L7" s="24">
        <v>12</v>
      </c>
      <c r="M7" s="24">
        <v>1</v>
      </c>
      <c r="N7" s="24">
        <f t="shared" ref="N7:N9" si="0">SUBTOTAL(9,K7:M7)</f>
        <v>15</v>
      </c>
      <c r="O7" s="24">
        <v>29</v>
      </c>
      <c r="P7" s="24"/>
      <c r="Q7" s="24">
        <f t="shared" ref="Q7:Q9" si="1">SUM(N7:P7)</f>
        <v>44</v>
      </c>
      <c r="R7" s="24">
        <v>266</v>
      </c>
      <c r="S7" s="25"/>
      <c r="T7" s="6" t="s">
        <v>94</v>
      </c>
      <c r="U7" t="s">
        <v>30</v>
      </c>
    </row>
    <row r="8" spans="2:24" ht="16.149999999999999" customHeight="1" x14ac:dyDescent="0.2">
      <c r="B8" s="4" t="s">
        <v>21</v>
      </c>
      <c r="C8" s="5"/>
      <c r="D8" s="4"/>
      <c r="E8" s="8"/>
      <c r="F8" s="8"/>
      <c r="G8" s="9"/>
      <c r="H8" s="4" t="s">
        <v>78</v>
      </c>
      <c r="I8" s="9"/>
      <c r="J8" s="5" t="s">
        <v>17</v>
      </c>
      <c r="K8" s="24">
        <v>3</v>
      </c>
      <c r="L8" s="24">
        <v>19</v>
      </c>
      <c r="M8" s="24">
        <v>2</v>
      </c>
      <c r="N8" s="24">
        <f t="shared" si="0"/>
        <v>24</v>
      </c>
      <c r="O8" s="24">
        <v>62</v>
      </c>
      <c r="P8" s="24"/>
      <c r="Q8" s="24">
        <f t="shared" si="1"/>
        <v>86</v>
      </c>
      <c r="R8" s="24">
        <v>2350</v>
      </c>
      <c r="S8" s="25"/>
      <c r="T8" s="6"/>
      <c r="U8" t="s">
        <v>31</v>
      </c>
    </row>
    <row r="9" spans="2:24" ht="16.149999999999999" customHeight="1" x14ac:dyDescent="0.2">
      <c r="B9" s="4" t="s">
        <v>21</v>
      </c>
      <c r="C9" s="5"/>
      <c r="D9" s="4"/>
      <c r="E9" s="4"/>
      <c r="F9" s="4"/>
      <c r="G9" s="5"/>
      <c r="H9" s="4" t="s">
        <v>79</v>
      </c>
      <c r="I9" s="5"/>
      <c r="J9" s="5" t="s">
        <v>19</v>
      </c>
      <c r="K9" s="24">
        <v>1</v>
      </c>
      <c r="L9" s="24">
        <v>22</v>
      </c>
      <c r="M9" s="24">
        <v>1</v>
      </c>
      <c r="N9" s="24">
        <f t="shared" si="0"/>
        <v>24</v>
      </c>
      <c r="O9" s="24">
        <v>20</v>
      </c>
      <c r="P9" s="24"/>
      <c r="Q9" s="24">
        <f t="shared" si="1"/>
        <v>44</v>
      </c>
      <c r="R9" s="24">
        <v>1209</v>
      </c>
      <c r="S9" s="25"/>
      <c r="T9" s="6"/>
      <c r="U9" t="s">
        <v>32</v>
      </c>
    </row>
    <row r="10" spans="2:24" ht="16.149999999999999" customHeight="1" thickBot="1" x14ac:dyDescent="0.25">
      <c r="B10" s="30" t="s">
        <v>21</v>
      </c>
      <c r="C10" s="31"/>
      <c r="D10" s="30"/>
      <c r="E10" s="30"/>
      <c r="F10" s="30"/>
      <c r="G10" s="31"/>
      <c r="H10" s="30"/>
      <c r="I10" s="31"/>
      <c r="J10" s="32" t="s">
        <v>15</v>
      </c>
      <c r="K10" s="33">
        <f t="shared" ref="K10:R10" si="2">SUM(K7:K9)</f>
        <v>6</v>
      </c>
      <c r="L10" s="33">
        <f t="shared" si="2"/>
        <v>53</v>
      </c>
      <c r="M10" s="33">
        <f t="shared" si="2"/>
        <v>4</v>
      </c>
      <c r="N10" s="33">
        <f t="shared" si="2"/>
        <v>63</v>
      </c>
      <c r="O10" s="33">
        <f t="shared" si="2"/>
        <v>111</v>
      </c>
      <c r="P10" s="33">
        <f t="shared" si="2"/>
        <v>0</v>
      </c>
      <c r="Q10" s="33">
        <f t="shared" si="2"/>
        <v>174</v>
      </c>
      <c r="R10" s="33">
        <f t="shared" si="2"/>
        <v>3825</v>
      </c>
      <c r="S10" s="34">
        <v>14382</v>
      </c>
      <c r="T10" s="34"/>
      <c r="U10" t="s">
        <v>33</v>
      </c>
    </row>
    <row r="11" spans="2:24" ht="16.149999999999999" customHeight="1" x14ac:dyDescent="0.2">
      <c r="B11" s="35">
        <v>35</v>
      </c>
      <c r="C11" s="36" t="s">
        <v>81</v>
      </c>
      <c r="D11" s="35">
        <v>23</v>
      </c>
      <c r="E11" s="35">
        <v>4</v>
      </c>
      <c r="F11" s="35">
        <v>1</v>
      </c>
      <c r="G11" s="36">
        <v>10</v>
      </c>
      <c r="H11" s="35" t="s">
        <v>22</v>
      </c>
      <c r="I11" s="36" t="s">
        <v>80</v>
      </c>
      <c r="J11" s="36" t="s">
        <v>18</v>
      </c>
      <c r="K11" s="37">
        <v>170</v>
      </c>
      <c r="L11" s="37">
        <v>972</v>
      </c>
      <c r="M11" s="37">
        <v>28</v>
      </c>
      <c r="N11" s="37">
        <f t="shared" ref="N11:N13" si="3">SUBTOTAL(9,K11:M11)</f>
        <v>1170</v>
      </c>
      <c r="O11" s="37">
        <v>1188</v>
      </c>
      <c r="P11" s="37"/>
      <c r="Q11" s="37">
        <f t="shared" ref="Q11:Q13" si="4">SUM(N11:P11)</f>
        <v>2358</v>
      </c>
      <c r="R11" s="37">
        <v>20679</v>
      </c>
      <c r="S11" s="38"/>
      <c r="T11" s="39" t="s">
        <v>95</v>
      </c>
      <c r="U11" t="s">
        <v>34</v>
      </c>
      <c r="V11" s="1" t="e">
        <f ca="1">OFFSET(#REF!,X11,0,1,1)</f>
        <v>#REF!</v>
      </c>
      <c r="W11" s="1" t="e">
        <f ca="1">OFFSET(#REF!,X11,-1,1,1)</f>
        <v>#REF!</v>
      </c>
      <c r="X11" s="1">
        <v>118</v>
      </c>
    </row>
    <row r="12" spans="2:24" ht="16.149999999999999" customHeight="1" x14ac:dyDescent="0.2">
      <c r="B12" s="4" t="s">
        <v>21</v>
      </c>
      <c r="C12" s="5"/>
      <c r="D12" s="4"/>
      <c r="E12" s="8"/>
      <c r="F12" s="8"/>
      <c r="G12" s="9"/>
      <c r="H12" s="4" t="s">
        <v>82</v>
      </c>
      <c r="I12" s="9"/>
      <c r="J12" s="5" t="s">
        <v>17</v>
      </c>
      <c r="K12" s="24">
        <v>19</v>
      </c>
      <c r="L12" s="24">
        <v>130</v>
      </c>
      <c r="M12" s="24">
        <v>11</v>
      </c>
      <c r="N12" s="24">
        <f t="shared" si="3"/>
        <v>160</v>
      </c>
      <c r="O12" s="24">
        <v>111</v>
      </c>
      <c r="P12" s="24"/>
      <c r="Q12" s="24">
        <f t="shared" si="4"/>
        <v>271</v>
      </c>
      <c r="R12" s="24">
        <v>14043</v>
      </c>
      <c r="S12" s="25"/>
      <c r="T12" s="6"/>
      <c r="U12" t="s">
        <v>35</v>
      </c>
    </row>
    <row r="13" spans="2:24" ht="16.149999999999999" customHeight="1" x14ac:dyDescent="0.2">
      <c r="B13" s="4"/>
      <c r="C13" s="5"/>
      <c r="D13" s="4"/>
      <c r="E13" s="8"/>
      <c r="F13" s="8"/>
      <c r="G13" s="9"/>
      <c r="H13" s="4" t="s">
        <v>83</v>
      </c>
      <c r="I13" s="9"/>
      <c r="J13" s="5"/>
      <c r="K13" s="24"/>
      <c r="L13" s="24"/>
      <c r="M13" s="24"/>
      <c r="N13" s="24">
        <f t="shared" si="3"/>
        <v>0</v>
      </c>
      <c r="O13" s="24"/>
      <c r="P13" s="24"/>
      <c r="Q13" s="24">
        <f t="shared" si="4"/>
        <v>0</v>
      </c>
      <c r="R13" s="24"/>
      <c r="S13" s="25"/>
      <c r="T13" s="6"/>
      <c r="U13" t="s">
        <v>36</v>
      </c>
    </row>
    <row r="14" spans="2:24" ht="16.149999999999999" customHeight="1" thickBot="1" x14ac:dyDescent="0.25">
      <c r="B14" s="30" t="s">
        <v>21</v>
      </c>
      <c r="C14" s="31"/>
      <c r="D14" s="30"/>
      <c r="E14" s="30"/>
      <c r="F14" s="30"/>
      <c r="G14" s="31"/>
      <c r="H14" s="30"/>
      <c r="I14" s="31"/>
      <c r="J14" s="32" t="s">
        <v>15</v>
      </c>
      <c r="K14" s="33">
        <f>SUM(K11:K13)</f>
        <v>189</v>
      </c>
      <c r="L14" s="33">
        <f t="shared" ref="L14:R14" si="5">SUM(L11:L13)</f>
        <v>1102</v>
      </c>
      <c r="M14" s="33">
        <f t="shared" si="5"/>
        <v>39</v>
      </c>
      <c r="N14" s="33">
        <f t="shared" si="5"/>
        <v>1330</v>
      </c>
      <c r="O14" s="33">
        <f t="shared" si="5"/>
        <v>1299</v>
      </c>
      <c r="P14" s="33">
        <f t="shared" si="5"/>
        <v>0</v>
      </c>
      <c r="Q14" s="33">
        <f t="shared" si="5"/>
        <v>2629</v>
      </c>
      <c r="R14" s="33">
        <f t="shared" si="5"/>
        <v>34722</v>
      </c>
      <c r="S14" s="34">
        <v>37152.54</v>
      </c>
      <c r="T14" s="34"/>
      <c r="U14" t="s">
        <v>37</v>
      </c>
    </row>
    <row r="15" spans="2:24" ht="16.149999999999999" customHeight="1" x14ac:dyDescent="0.2">
      <c r="B15" s="35">
        <v>36</v>
      </c>
      <c r="C15" s="36" t="s">
        <v>81</v>
      </c>
      <c r="D15" s="35">
        <v>23</v>
      </c>
      <c r="E15" s="35">
        <v>4</v>
      </c>
      <c r="F15" s="35">
        <v>2</v>
      </c>
      <c r="G15" s="36">
        <v>10</v>
      </c>
      <c r="H15" s="35" t="s">
        <v>22</v>
      </c>
      <c r="I15" s="36" t="s">
        <v>80</v>
      </c>
      <c r="J15" s="36" t="s">
        <v>18</v>
      </c>
      <c r="K15" s="37">
        <v>169</v>
      </c>
      <c r="L15" s="37">
        <v>956</v>
      </c>
      <c r="M15" s="37">
        <v>28</v>
      </c>
      <c r="N15" s="37">
        <f t="shared" ref="N15:N16" si="6">SUBTOTAL(9,K15:M15)</f>
        <v>1153</v>
      </c>
      <c r="O15" s="37">
        <v>1226</v>
      </c>
      <c r="P15" s="37"/>
      <c r="Q15" s="37">
        <f t="shared" ref="Q15:Q16" si="7">SUM(N15:P15)</f>
        <v>2379</v>
      </c>
      <c r="R15" s="37">
        <v>20409</v>
      </c>
      <c r="S15" s="38"/>
      <c r="T15" s="39" t="s">
        <v>95</v>
      </c>
      <c r="U15" t="s">
        <v>38</v>
      </c>
      <c r="V15" s="1" t="e">
        <f ca="1">OFFSET(#REF!,X15,0,1,1)</f>
        <v>#REF!</v>
      </c>
      <c r="W15" s="1" t="e">
        <f ca="1">OFFSET(#REF!,X15,-1,1,1)</f>
        <v>#REF!</v>
      </c>
      <c r="X15" s="1">
        <v>155</v>
      </c>
    </row>
    <row r="16" spans="2:24" ht="16.149999999999999" customHeight="1" x14ac:dyDescent="0.2">
      <c r="B16" s="4" t="s">
        <v>21</v>
      </c>
      <c r="C16" s="5"/>
      <c r="D16" s="4"/>
      <c r="E16" s="8"/>
      <c r="F16" s="8"/>
      <c r="G16" s="9"/>
      <c r="H16" s="4" t="s">
        <v>82</v>
      </c>
      <c r="I16" s="9"/>
      <c r="J16" s="5" t="s">
        <v>17</v>
      </c>
      <c r="K16" s="24">
        <v>17</v>
      </c>
      <c r="L16" s="24">
        <v>127</v>
      </c>
      <c r="M16" s="24">
        <v>9</v>
      </c>
      <c r="N16" s="24">
        <f t="shared" si="6"/>
        <v>153</v>
      </c>
      <c r="O16" s="24">
        <v>119</v>
      </c>
      <c r="P16" s="24"/>
      <c r="Q16" s="24">
        <f t="shared" si="7"/>
        <v>272</v>
      </c>
      <c r="R16" s="24">
        <v>13489</v>
      </c>
      <c r="S16" s="25"/>
      <c r="T16" s="6"/>
      <c r="U16" t="s">
        <v>39</v>
      </c>
    </row>
    <row r="17" spans="2:24" ht="16.149999999999999" customHeight="1" thickBot="1" x14ac:dyDescent="0.25">
      <c r="B17" s="30" t="s">
        <v>21</v>
      </c>
      <c r="C17" s="31"/>
      <c r="D17" s="30"/>
      <c r="E17" s="30"/>
      <c r="F17" s="30"/>
      <c r="G17" s="31"/>
      <c r="H17" s="30" t="s">
        <v>83</v>
      </c>
      <c r="I17" s="31"/>
      <c r="J17" s="32" t="s">
        <v>15</v>
      </c>
      <c r="K17" s="33">
        <f t="shared" ref="K17:R17" si="8">SUM(K15:K16)</f>
        <v>186</v>
      </c>
      <c r="L17" s="33">
        <f t="shared" si="8"/>
        <v>1083</v>
      </c>
      <c r="M17" s="33">
        <f t="shared" si="8"/>
        <v>37</v>
      </c>
      <c r="N17" s="33">
        <f t="shared" si="8"/>
        <v>1306</v>
      </c>
      <c r="O17" s="33">
        <f t="shared" si="8"/>
        <v>1345</v>
      </c>
      <c r="P17" s="33">
        <f t="shared" si="8"/>
        <v>0</v>
      </c>
      <c r="Q17" s="33">
        <f t="shared" si="8"/>
        <v>2651</v>
      </c>
      <c r="R17" s="33">
        <f t="shared" si="8"/>
        <v>33898</v>
      </c>
      <c r="S17" s="34">
        <v>36270.86</v>
      </c>
      <c r="T17" s="34"/>
      <c r="U17" t="s">
        <v>40</v>
      </c>
    </row>
    <row r="18" spans="2:24" ht="16.149999999999999" customHeight="1" x14ac:dyDescent="0.2">
      <c r="B18" s="35">
        <v>37</v>
      </c>
      <c r="C18" s="36" t="s">
        <v>84</v>
      </c>
      <c r="D18" s="35">
        <v>105</v>
      </c>
      <c r="E18" s="35">
        <v>2</v>
      </c>
      <c r="F18" s="35">
        <v>1</v>
      </c>
      <c r="G18" s="36">
        <v>8.4</v>
      </c>
      <c r="H18" s="35" t="s">
        <v>20</v>
      </c>
      <c r="I18" s="36" t="s">
        <v>80</v>
      </c>
      <c r="J18" s="36" t="s">
        <v>17</v>
      </c>
      <c r="K18" s="37">
        <v>50</v>
      </c>
      <c r="L18" s="37">
        <v>90</v>
      </c>
      <c r="M18" s="37">
        <v>2</v>
      </c>
      <c r="N18" s="37">
        <f t="shared" ref="N18:N19" si="9">SUBTOTAL(9,K18:M18)</f>
        <v>142</v>
      </c>
      <c r="O18" s="37">
        <v>957</v>
      </c>
      <c r="P18" s="37"/>
      <c r="Q18" s="37">
        <f>SUM(N18:P18)</f>
        <v>1099</v>
      </c>
      <c r="R18" s="37">
        <v>19406</v>
      </c>
      <c r="S18" s="38"/>
      <c r="T18" s="39" t="s">
        <v>96</v>
      </c>
      <c r="U18" t="s">
        <v>41</v>
      </c>
    </row>
    <row r="19" spans="2:24" ht="16.149999999999999" customHeight="1" x14ac:dyDescent="0.2">
      <c r="B19" s="4" t="s">
        <v>21</v>
      </c>
      <c r="C19" s="5"/>
      <c r="D19" s="4"/>
      <c r="E19" s="4"/>
      <c r="F19" s="4"/>
      <c r="G19" s="5"/>
      <c r="H19" s="4" t="s">
        <v>85</v>
      </c>
      <c r="I19" s="5"/>
      <c r="J19" s="5" t="s">
        <v>87</v>
      </c>
      <c r="K19" s="24"/>
      <c r="L19" s="24">
        <v>112</v>
      </c>
      <c r="M19" s="24">
        <v>6</v>
      </c>
      <c r="N19" s="24">
        <f t="shared" si="9"/>
        <v>118</v>
      </c>
      <c r="O19" s="24">
        <v>146</v>
      </c>
      <c r="P19" s="24"/>
      <c r="Q19" s="24">
        <f t="shared" ref="Q19" si="10">SUM(N19:P19)</f>
        <v>264</v>
      </c>
      <c r="R19" s="24">
        <v>5887</v>
      </c>
      <c r="S19" s="25"/>
      <c r="T19" s="6"/>
      <c r="U19" t="s">
        <v>42</v>
      </c>
      <c r="V19" s="1" t="e">
        <f ca="1">OFFSET(#REF!,X19,0,1,1)</f>
        <v>#REF!</v>
      </c>
      <c r="W19" s="1" t="e">
        <f ca="1">OFFSET(#REF!,X19,-1,1,1)</f>
        <v>#REF!</v>
      </c>
      <c r="X19" s="1">
        <v>192</v>
      </c>
    </row>
    <row r="20" spans="2:24" ht="16.149999999999999" customHeight="1" thickBot="1" x14ac:dyDescent="0.25">
      <c r="B20" s="30" t="s">
        <v>21</v>
      </c>
      <c r="C20" s="31"/>
      <c r="D20" s="30"/>
      <c r="E20" s="41"/>
      <c r="F20" s="41"/>
      <c r="G20" s="32"/>
      <c r="H20" s="30" t="s">
        <v>86</v>
      </c>
      <c r="I20" s="32"/>
      <c r="J20" s="32" t="s">
        <v>15</v>
      </c>
      <c r="K20" s="33">
        <f>SUM(K18:K19)</f>
        <v>50</v>
      </c>
      <c r="L20" s="33">
        <f t="shared" ref="L20:R20" si="11">SUM(L18:L19)</f>
        <v>202</v>
      </c>
      <c r="M20" s="33">
        <f t="shared" si="11"/>
        <v>8</v>
      </c>
      <c r="N20" s="33">
        <f t="shared" si="11"/>
        <v>260</v>
      </c>
      <c r="O20" s="33">
        <f t="shared" si="11"/>
        <v>1103</v>
      </c>
      <c r="P20" s="33">
        <f t="shared" si="11"/>
        <v>0</v>
      </c>
      <c r="Q20" s="33">
        <f t="shared" si="11"/>
        <v>1363</v>
      </c>
      <c r="R20" s="33">
        <f t="shared" si="11"/>
        <v>25293</v>
      </c>
      <c r="S20" s="34">
        <v>88019.64</v>
      </c>
      <c r="T20" s="34"/>
      <c r="U20" t="s">
        <v>43</v>
      </c>
    </row>
    <row r="21" spans="2:24" ht="16.149999999999999" customHeight="1" x14ac:dyDescent="0.2">
      <c r="B21" s="35">
        <v>38</v>
      </c>
      <c r="C21" s="36" t="s">
        <v>84</v>
      </c>
      <c r="D21" s="35">
        <v>131</v>
      </c>
      <c r="E21" s="35">
        <v>2</v>
      </c>
      <c r="F21" s="35">
        <v>1</v>
      </c>
      <c r="G21" s="36">
        <v>6.8</v>
      </c>
      <c r="H21" s="35" t="s">
        <v>20</v>
      </c>
      <c r="I21" s="36" t="s">
        <v>80</v>
      </c>
      <c r="J21" s="36" t="s">
        <v>17</v>
      </c>
      <c r="K21" s="37">
        <v>8</v>
      </c>
      <c r="L21" s="37">
        <v>51</v>
      </c>
      <c r="M21" s="37">
        <v>1</v>
      </c>
      <c r="N21" s="37">
        <f>SUM(K21:M21)</f>
        <v>60</v>
      </c>
      <c r="O21" s="37">
        <v>104</v>
      </c>
      <c r="P21" s="37"/>
      <c r="Q21" s="37">
        <f>SUM(N21:P21)</f>
        <v>164</v>
      </c>
      <c r="R21" s="37">
        <v>5822</v>
      </c>
      <c r="S21" s="38"/>
      <c r="T21" s="39" t="s">
        <v>97</v>
      </c>
      <c r="U21" t="s">
        <v>44</v>
      </c>
    </row>
    <row r="22" spans="2:24" ht="16.149999999999999" customHeight="1" x14ac:dyDescent="0.2">
      <c r="B22" s="4" t="s">
        <v>21</v>
      </c>
      <c r="C22" s="5"/>
      <c r="D22" s="4"/>
      <c r="E22" s="4"/>
      <c r="F22" s="4"/>
      <c r="G22" s="5"/>
      <c r="H22" s="4" t="s">
        <v>88</v>
      </c>
      <c r="I22" s="5"/>
      <c r="J22" s="5" t="s">
        <v>18</v>
      </c>
      <c r="K22" s="24">
        <v>68</v>
      </c>
      <c r="L22" s="24">
        <v>336</v>
      </c>
      <c r="M22" s="24">
        <v>26</v>
      </c>
      <c r="N22" s="24">
        <f>SUBTOTAL(9,K22:M22)</f>
        <v>430</v>
      </c>
      <c r="O22" s="24">
        <v>921</v>
      </c>
      <c r="P22" s="24"/>
      <c r="Q22" s="24">
        <f>SUM(N22:P22)</f>
        <v>1351</v>
      </c>
      <c r="R22" s="24">
        <v>7765</v>
      </c>
      <c r="S22" s="25"/>
      <c r="T22" s="7"/>
      <c r="U22" t="s">
        <v>45</v>
      </c>
      <c r="V22" s="1" t="e">
        <f ca="1">OFFSET(#REF!,X22,0,1,1)</f>
        <v>#REF!</v>
      </c>
      <c r="W22" s="1" t="e">
        <f ca="1">OFFSET(#REF!,X22,-1,1,1)</f>
        <v>#REF!</v>
      </c>
      <c r="X22" s="1">
        <f t="shared" ref="X22" si="12">X19+37</f>
        <v>229</v>
      </c>
    </row>
    <row r="23" spans="2:24" ht="16.149999999999999" customHeight="1" thickBot="1" x14ac:dyDescent="0.25">
      <c r="B23" s="30"/>
      <c r="C23" s="31"/>
      <c r="D23" s="41"/>
      <c r="E23" s="41"/>
      <c r="F23" s="41"/>
      <c r="G23" s="32"/>
      <c r="H23" s="30">
        <v>50</v>
      </c>
      <c r="I23" s="32"/>
      <c r="J23" s="32" t="s">
        <v>15</v>
      </c>
      <c r="K23" s="33">
        <f>SUM(K21:K22)</f>
        <v>76</v>
      </c>
      <c r="L23" s="33">
        <f>SUM(L21:L22)</f>
        <v>387</v>
      </c>
      <c r="M23" s="33">
        <f>SUM(M21:M22)</f>
        <v>27</v>
      </c>
      <c r="N23" s="33">
        <f>SUM(N21:N22)</f>
        <v>490</v>
      </c>
      <c r="O23" s="33">
        <f>SUM(O21:O22)</f>
        <v>1025</v>
      </c>
      <c r="P23" s="33">
        <f t="shared" ref="P23" si="13">SUM(P22)</f>
        <v>0</v>
      </c>
      <c r="Q23" s="33">
        <f>Q21+Q22</f>
        <v>1515</v>
      </c>
      <c r="R23" s="33">
        <f>SUM(R21:R22)</f>
        <v>13587</v>
      </c>
      <c r="S23" s="34">
        <v>64402.38</v>
      </c>
      <c r="T23" s="34"/>
      <c r="U23" t="s">
        <v>46</v>
      </c>
    </row>
    <row r="24" spans="2:24" ht="16.149999999999999" customHeight="1" x14ac:dyDescent="0.2">
      <c r="B24" s="35">
        <v>39</v>
      </c>
      <c r="C24" s="36" t="s">
        <v>89</v>
      </c>
      <c r="D24" s="35">
        <v>56</v>
      </c>
      <c r="E24" s="35">
        <v>12</v>
      </c>
      <c r="F24" s="35">
        <v>1</v>
      </c>
      <c r="G24" s="36">
        <v>2.2999999999999998</v>
      </c>
      <c r="H24" s="35" t="s">
        <v>20</v>
      </c>
      <c r="I24" s="36" t="s">
        <v>80</v>
      </c>
      <c r="J24" s="36" t="s">
        <v>18</v>
      </c>
      <c r="K24" s="37">
        <v>4</v>
      </c>
      <c r="L24" s="37">
        <v>11</v>
      </c>
      <c r="M24" s="37">
        <v>1</v>
      </c>
      <c r="N24" s="37">
        <f t="shared" ref="N24:N26" si="14">SUBTOTAL(9,K24:M24)</f>
        <v>16</v>
      </c>
      <c r="O24" s="37">
        <v>61</v>
      </c>
      <c r="P24" s="37"/>
      <c r="Q24" s="37">
        <f t="shared" ref="Q24:Q26" si="15">SUM(N24:P24)</f>
        <v>77</v>
      </c>
      <c r="R24" s="37">
        <v>311</v>
      </c>
      <c r="S24" s="38"/>
      <c r="T24" s="39" t="s">
        <v>98</v>
      </c>
      <c r="U24" t="s">
        <v>47</v>
      </c>
      <c r="V24" s="1" t="e">
        <f ca="1">OFFSET(#REF!,X24,0,1,1)</f>
        <v>#REF!</v>
      </c>
      <c r="W24" s="1" t="e">
        <f ca="1">OFFSET(#REF!,X24,-1,1,1)</f>
        <v>#REF!</v>
      </c>
      <c r="X24" s="1">
        <v>266</v>
      </c>
    </row>
    <row r="25" spans="2:24" ht="16.149999999999999" customHeight="1" x14ac:dyDescent="0.2">
      <c r="B25" s="4"/>
      <c r="C25" s="5"/>
      <c r="D25" s="4"/>
      <c r="E25" s="4"/>
      <c r="F25" s="4"/>
      <c r="G25" s="5"/>
      <c r="H25" s="4" t="s">
        <v>90</v>
      </c>
      <c r="I25" s="5"/>
      <c r="J25" s="5" t="s">
        <v>17</v>
      </c>
      <c r="K25" s="24">
        <v>43</v>
      </c>
      <c r="L25" s="24">
        <v>29</v>
      </c>
      <c r="M25" s="24">
        <v>1</v>
      </c>
      <c r="N25" s="24">
        <f t="shared" si="14"/>
        <v>73</v>
      </c>
      <c r="O25" s="24">
        <v>47</v>
      </c>
      <c r="P25" s="24"/>
      <c r="Q25" s="24">
        <f t="shared" si="15"/>
        <v>120</v>
      </c>
      <c r="R25" s="24">
        <v>7632</v>
      </c>
      <c r="S25" s="25"/>
      <c r="T25" s="6"/>
      <c r="U25" t="s">
        <v>48</v>
      </c>
    </row>
    <row r="26" spans="2:24" ht="16.149999999999999" customHeight="1" x14ac:dyDescent="0.2">
      <c r="B26" s="4" t="s">
        <v>21</v>
      </c>
      <c r="C26" s="5"/>
      <c r="D26" s="4"/>
      <c r="E26" s="4"/>
      <c r="F26" s="4"/>
      <c r="G26" s="5"/>
      <c r="H26" s="4" t="s">
        <v>92</v>
      </c>
      <c r="I26" s="5"/>
      <c r="J26" s="5" t="s">
        <v>19</v>
      </c>
      <c r="K26" s="24">
        <v>1</v>
      </c>
      <c r="L26" s="24">
        <v>19</v>
      </c>
      <c r="M26" s="24">
        <v>4</v>
      </c>
      <c r="N26" s="24">
        <f t="shared" si="14"/>
        <v>24</v>
      </c>
      <c r="O26" s="24">
        <v>27</v>
      </c>
      <c r="P26" s="24"/>
      <c r="Q26" s="24">
        <f t="shared" si="15"/>
        <v>51</v>
      </c>
      <c r="R26" s="24">
        <v>1146</v>
      </c>
      <c r="S26" s="25"/>
      <c r="T26" s="6"/>
      <c r="U26" t="s">
        <v>49</v>
      </c>
      <c r="V26" s="1" t="e">
        <f ca="1">OFFSET(#REF!,X26,0,1,1)</f>
        <v>#REF!</v>
      </c>
      <c r="W26" s="1" t="e">
        <f ca="1">OFFSET(#REF!,X26,-1,1,1)</f>
        <v>#REF!</v>
      </c>
      <c r="X26" s="1">
        <v>303</v>
      </c>
    </row>
    <row r="27" spans="2:24" ht="16.149999999999999" customHeight="1" thickBot="1" x14ac:dyDescent="0.25">
      <c r="B27" s="30" t="s">
        <v>21</v>
      </c>
      <c r="C27" s="31"/>
      <c r="D27" s="30"/>
      <c r="E27" s="41"/>
      <c r="F27" s="41"/>
      <c r="G27" s="32"/>
      <c r="H27" s="30"/>
      <c r="I27" s="32"/>
      <c r="J27" s="32" t="s">
        <v>15</v>
      </c>
      <c r="K27" s="33">
        <f>SUM(K24:K26)</f>
        <v>48</v>
      </c>
      <c r="L27" s="33">
        <f t="shared" ref="L27:R27" si="16">SUM(L24:L26)</f>
        <v>59</v>
      </c>
      <c r="M27" s="33">
        <f t="shared" si="16"/>
        <v>6</v>
      </c>
      <c r="N27" s="33">
        <f t="shared" si="16"/>
        <v>113</v>
      </c>
      <c r="O27" s="33">
        <f t="shared" si="16"/>
        <v>135</v>
      </c>
      <c r="P27" s="33">
        <f t="shared" si="16"/>
        <v>0</v>
      </c>
      <c r="Q27" s="33">
        <f>SUM(Q24:Q26)</f>
        <v>248</v>
      </c>
      <c r="R27" s="33">
        <f t="shared" si="16"/>
        <v>9089</v>
      </c>
      <c r="S27" s="34">
        <v>26358.1</v>
      </c>
      <c r="T27" s="34"/>
      <c r="U27" t="s">
        <v>50</v>
      </c>
    </row>
    <row r="28" spans="2:24" ht="16.149999999999999" customHeight="1" x14ac:dyDescent="0.2">
      <c r="B28" s="27">
        <v>40</v>
      </c>
      <c r="C28" s="28" t="s">
        <v>89</v>
      </c>
      <c r="D28" s="27">
        <v>60</v>
      </c>
      <c r="E28" s="27">
        <v>2</v>
      </c>
      <c r="F28" s="27">
        <v>1</v>
      </c>
      <c r="G28" s="28">
        <v>2.4</v>
      </c>
      <c r="H28" s="27" t="s">
        <v>20</v>
      </c>
      <c r="I28" s="28" t="s">
        <v>80</v>
      </c>
      <c r="J28" s="5" t="s">
        <v>17</v>
      </c>
      <c r="K28" s="24">
        <v>61</v>
      </c>
      <c r="L28" s="24">
        <v>137</v>
      </c>
      <c r="M28" s="24">
        <v>8</v>
      </c>
      <c r="N28" s="24">
        <v>206</v>
      </c>
      <c r="O28" s="24">
        <v>175</v>
      </c>
      <c r="P28" s="24"/>
      <c r="Q28" s="24">
        <f t="shared" ref="Q28" si="17">SUM(N28:P28)</f>
        <v>381</v>
      </c>
      <c r="R28" s="24">
        <v>19681</v>
      </c>
      <c r="S28" s="25"/>
      <c r="T28" s="39" t="s">
        <v>98</v>
      </c>
      <c r="U28" t="s">
        <v>51</v>
      </c>
    </row>
    <row r="29" spans="2:24" ht="16.149999999999999" customHeight="1" x14ac:dyDescent="0.2">
      <c r="B29" s="4"/>
      <c r="C29" s="5"/>
      <c r="D29" s="4"/>
      <c r="E29" s="4"/>
      <c r="F29" s="4"/>
      <c r="G29" s="5"/>
      <c r="H29" s="4" t="s">
        <v>91</v>
      </c>
      <c r="I29" s="5"/>
      <c r="J29" s="5"/>
      <c r="K29" s="24"/>
      <c r="L29" s="24"/>
      <c r="M29" s="24"/>
      <c r="N29" s="24"/>
      <c r="O29" s="24"/>
      <c r="P29" s="24"/>
      <c r="Q29" s="24"/>
      <c r="R29" s="24"/>
      <c r="S29" s="25"/>
      <c r="T29" s="6"/>
      <c r="U29" t="s">
        <v>52</v>
      </c>
    </row>
    <row r="30" spans="2:24" ht="16.149999999999999" customHeight="1" thickBot="1" x14ac:dyDescent="0.25">
      <c r="B30" s="30" t="s">
        <v>21</v>
      </c>
      <c r="C30" s="31"/>
      <c r="D30" s="30"/>
      <c r="E30" s="30"/>
      <c r="F30" s="30"/>
      <c r="G30" s="31"/>
      <c r="H30" s="30" t="s">
        <v>79</v>
      </c>
      <c r="I30" s="31"/>
      <c r="J30" s="32" t="s">
        <v>15</v>
      </c>
      <c r="K30" s="33">
        <f t="shared" ref="K30:R30" si="18">SUM(K28:K29)</f>
        <v>61</v>
      </c>
      <c r="L30" s="33">
        <f t="shared" si="18"/>
        <v>137</v>
      </c>
      <c r="M30" s="33">
        <f t="shared" si="18"/>
        <v>8</v>
      </c>
      <c r="N30" s="33">
        <f t="shared" si="18"/>
        <v>206</v>
      </c>
      <c r="O30" s="33">
        <f t="shared" si="18"/>
        <v>175</v>
      </c>
      <c r="P30" s="33">
        <f t="shared" si="18"/>
        <v>0</v>
      </c>
      <c r="Q30" s="33">
        <f t="shared" si="18"/>
        <v>381</v>
      </c>
      <c r="R30" s="33">
        <f t="shared" si="18"/>
        <v>19681</v>
      </c>
      <c r="S30" s="34">
        <v>37590.74</v>
      </c>
      <c r="T30" s="34"/>
      <c r="U30" t="s">
        <v>53</v>
      </c>
      <c r="V30" s="1" t="e">
        <f ca="1">OFFSET(#REF!,X30,0,1,1)</f>
        <v>#REF!</v>
      </c>
      <c r="W30" s="1" t="e">
        <f ca="1">OFFSET(#REF!,X30,-1,1,1)</f>
        <v>#REF!</v>
      </c>
      <c r="X30" s="1">
        <v>525</v>
      </c>
    </row>
    <row r="31" spans="2:24" ht="16.149999999999999" customHeight="1" x14ac:dyDescent="0.2">
      <c r="B31" s="35">
        <v>41</v>
      </c>
      <c r="C31" s="36" t="s">
        <v>89</v>
      </c>
      <c r="D31" s="35">
        <v>61</v>
      </c>
      <c r="E31" s="35">
        <v>6</v>
      </c>
      <c r="F31" s="35">
        <v>1</v>
      </c>
      <c r="G31" s="36">
        <v>3.2</v>
      </c>
      <c r="H31" s="35" t="s">
        <v>20</v>
      </c>
      <c r="I31" s="36" t="s">
        <v>80</v>
      </c>
      <c r="J31" s="36" t="s">
        <v>17</v>
      </c>
      <c r="K31" s="37">
        <v>83</v>
      </c>
      <c r="L31" s="37">
        <v>231</v>
      </c>
      <c r="M31" s="37">
        <v>16</v>
      </c>
      <c r="N31" s="37">
        <f t="shared" ref="N31" si="19">SUBTOTAL(9,K31:M31)</f>
        <v>330</v>
      </c>
      <c r="O31" s="37">
        <v>309</v>
      </c>
      <c r="P31" s="37"/>
      <c r="Q31" s="37">
        <f t="shared" ref="Q31" si="20">SUM(N31:P31)</f>
        <v>639</v>
      </c>
      <c r="R31" s="37">
        <v>30983</v>
      </c>
      <c r="S31" s="38"/>
      <c r="T31" s="39" t="s">
        <v>98</v>
      </c>
      <c r="U31" t="s">
        <v>54</v>
      </c>
    </row>
    <row r="32" spans="2:24" ht="16.149999999999999" customHeight="1" thickBot="1" x14ac:dyDescent="0.25">
      <c r="B32" s="30"/>
      <c r="C32" s="31"/>
      <c r="D32" s="30"/>
      <c r="E32" s="30"/>
      <c r="F32" s="30"/>
      <c r="G32" s="31"/>
      <c r="H32" s="30" t="s">
        <v>93</v>
      </c>
      <c r="I32" s="31"/>
      <c r="J32" s="32" t="s">
        <v>15</v>
      </c>
      <c r="K32" s="33">
        <f t="shared" ref="K32:R32" si="21">SUM(K31:K31)</f>
        <v>83</v>
      </c>
      <c r="L32" s="33">
        <f t="shared" si="21"/>
        <v>231</v>
      </c>
      <c r="M32" s="33">
        <f t="shared" si="21"/>
        <v>16</v>
      </c>
      <c r="N32" s="33">
        <f t="shared" si="21"/>
        <v>330</v>
      </c>
      <c r="O32" s="33">
        <f t="shared" si="21"/>
        <v>309</v>
      </c>
      <c r="P32" s="33">
        <f t="shared" si="21"/>
        <v>0</v>
      </c>
      <c r="Q32" s="33">
        <f t="shared" si="21"/>
        <v>639</v>
      </c>
      <c r="R32" s="33">
        <f t="shared" si="21"/>
        <v>30983</v>
      </c>
      <c r="S32" s="34">
        <v>55149.74</v>
      </c>
      <c r="T32" s="34"/>
      <c r="U32" t="s">
        <v>55</v>
      </c>
    </row>
    <row r="33" spans="2:27" ht="16.149999999999999" customHeight="1" thickBot="1" x14ac:dyDescent="0.25">
      <c r="B33" s="27" t="s">
        <v>21</v>
      </c>
      <c r="C33" s="28"/>
      <c r="D33" s="43" t="s">
        <v>99</v>
      </c>
      <c r="E33" s="27"/>
      <c r="F33" s="27"/>
      <c r="G33" s="28">
        <f>G31+G28+G24+G21+G18+G15+G11+G7</f>
        <v>44.5</v>
      </c>
      <c r="H33" s="27"/>
      <c r="I33" s="28"/>
      <c r="J33" s="28"/>
      <c r="K33" s="29">
        <f>K32+K30+K27+K23+K20+K17+K14+K10</f>
        <v>699</v>
      </c>
      <c r="L33" s="29">
        <f>L32+L30+L27+L23+L20+L17+L14+L10</f>
        <v>3254</v>
      </c>
      <c r="M33" s="29">
        <f>M32+M30+M27+M23+M20+M17+M14+M10</f>
        <v>145</v>
      </c>
      <c r="N33" s="29">
        <f>N32+N30+N27+N23+N20+N17+N14+N10</f>
        <v>4098</v>
      </c>
      <c r="O33" s="29">
        <f>O32+O30+O27+O23+O20+O17+O14+O10</f>
        <v>5502</v>
      </c>
      <c r="P33" s="29"/>
      <c r="Q33" s="29">
        <f>Q32+Q30+Q27+Q23+Q20+Q17+Q14+Q10</f>
        <v>9600</v>
      </c>
      <c r="R33" s="29">
        <f>R32+R30+R27+R23+R20+R17+R14+R10</f>
        <v>171078</v>
      </c>
      <c r="S33" s="34">
        <f>S32+S30+S27+S23+S20+S17+S14+S10</f>
        <v>359325.99999999994</v>
      </c>
      <c r="T33" s="40"/>
      <c r="U33" t="s">
        <v>56</v>
      </c>
    </row>
    <row r="34" spans="2:27" ht="16.149999999999999" customHeight="1" x14ac:dyDescent="0.2">
      <c r="B34" s="4" t="s">
        <v>21</v>
      </c>
      <c r="C34" s="5"/>
      <c r="D34" s="4"/>
      <c r="E34" s="8"/>
      <c r="F34" s="8"/>
      <c r="G34" s="9"/>
      <c r="H34" s="4"/>
      <c r="I34" s="9"/>
      <c r="J34" s="5"/>
      <c r="K34" s="24"/>
      <c r="L34" s="24"/>
      <c r="M34" s="24"/>
      <c r="N34" s="24"/>
      <c r="O34" s="24"/>
      <c r="P34" s="24"/>
      <c r="Q34" s="24"/>
      <c r="R34" s="24"/>
      <c r="S34" s="25"/>
      <c r="T34" s="6"/>
      <c r="U34" t="s">
        <v>57</v>
      </c>
      <c r="V34" s="1" t="e">
        <f ca="1">OFFSET(#REF!,X34,0,1,1)</f>
        <v>#REF!</v>
      </c>
      <c r="W34" s="1" t="e">
        <f ca="1">OFFSET(#REF!,X34,-1,1,1)</f>
        <v>#REF!</v>
      </c>
      <c r="X34" s="1">
        <v>562</v>
      </c>
    </row>
    <row r="35" spans="2:27" ht="16.149999999999999" customHeight="1" x14ac:dyDescent="0.2">
      <c r="B35" s="42"/>
      <c r="H35" s="11"/>
      <c r="J35" s="20"/>
      <c r="U35" t="s">
        <v>58</v>
      </c>
    </row>
    <row r="36" spans="2:27" ht="16.149999999999999" customHeight="1" x14ac:dyDescent="0.2">
      <c r="B36" s="42"/>
      <c r="F36" s="10" t="s">
        <v>28</v>
      </c>
      <c r="H36" s="11"/>
      <c r="J36" s="22"/>
      <c r="K36" s="10"/>
      <c r="L36" s="10"/>
      <c r="M36" s="10"/>
      <c r="N36" s="10"/>
      <c r="O36" s="11" t="s">
        <v>100</v>
      </c>
      <c r="P36" s="10"/>
      <c r="Q36" s="10"/>
      <c r="R36" s="21"/>
      <c r="U36" t="s">
        <v>59</v>
      </c>
    </row>
    <row r="37" spans="2:27" ht="16.149999999999999" customHeight="1" x14ac:dyDescent="0.2">
      <c r="B37" s="42" t="s">
        <v>21</v>
      </c>
      <c r="H37" s="26"/>
      <c r="J37" s="20"/>
      <c r="K37" s="10"/>
      <c r="L37" s="10"/>
      <c r="M37" s="10"/>
      <c r="N37" s="10"/>
      <c r="O37" s="10"/>
      <c r="P37" s="10"/>
      <c r="Q37" s="10"/>
      <c r="R37" s="21"/>
      <c r="U37" t="s">
        <v>60</v>
      </c>
    </row>
    <row r="38" spans="2:27" ht="16.149999999999999" customHeight="1" x14ac:dyDescent="0.2">
      <c r="B38" s="42"/>
      <c r="C38" s="46" t="s">
        <v>101</v>
      </c>
      <c r="D38" s="47"/>
      <c r="E38" s="47"/>
      <c r="F38" s="47"/>
      <c r="G38" s="26" t="s">
        <v>29</v>
      </c>
      <c r="H38" s="11"/>
      <c r="I38" s="26"/>
      <c r="K38" s="23"/>
      <c r="L38" s="10"/>
      <c r="M38" s="10"/>
      <c r="N38" s="10" t="s">
        <v>102</v>
      </c>
      <c r="O38" s="10"/>
      <c r="P38" s="10"/>
      <c r="Q38" s="10"/>
      <c r="R38" s="21"/>
      <c r="U38" t="s">
        <v>61</v>
      </c>
      <c r="V38" s="1" t="e">
        <f ca="1">OFFSET(#REF!,X38,0,1,1)</f>
        <v>#REF!</v>
      </c>
      <c r="W38" s="1" t="e">
        <f ca="1">OFFSET(#REF!,X38,-1,1,1)</f>
        <v>#REF!</v>
      </c>
      <c r="X38" s="1">
        <v>599</v>
      </c>
    </row>
    <row r="39" spans="2:27" ht="16.149999999999999" customHeight="1" x14ac:dyDescent="0.2">
      <c r="B39" s="42"/>
      <c r="C39" s="47"/>
      <c r="D39" s="47"/>
      <c r="E39" s="47"/>
      <c r="F39" s="47"/>
      <c r="K39" s="10"/>
      <c r="L39" s="48"/>
      <c r="M39" s="49"/>
      <c r="N39" s="49"/>
      <c r="O39" s="10"/>
      <c r="P39" s="10"/>
      <c r="Q39" s="10"/>
      <c r="R39" s="21"/>
      <c r="U39" t="s">
        <v>62</v>
      </c>
    </row>
    <row r="40" spans="2:27" ht="16.149999999999999" customHeight="1" x14ac:dyDescent="0.2">
      <c r="B40" s="42"/>
      <c r="C40" s="13"/>
      <c r="D40" s="14"/>
      <c r="E40" s="14"/>
      <c r="F40" s="14"/>
      <c r="M40" s="15"/>
      <c r="N40" s="15"/>
      <c r="U40" t="s">
        <v>63</v>
      </c>
    </row>
    <row r="41" spans="2:27" ht="16.149999999999999" customHeight="1" x14ac:dyDescent="0.2">
      <c r="B41" s="42"/>
      <c r="U41" t="s">
        <v>64</v>
      </c>
      <c r="AA41" s="17"/>
    </row>
    <row r="42" spans="2:27" ht="16.149999999999999" customHeight="1" x14ac:dyDescent="0.2">
      <c r="B42" s="42"/>
      <c r="U42" t="s">
        <v>65</v>
      </c>
      <c r="V42" s="1" t="e">
        <f ca="1">OFFSET(#REF!,X42,0,1,1)</f>
        <v>#REF!</v>
      </c>
      <c r="W42" s="1" t="e">
        <f ca="1">OFFSET(#REF!,X42,-1,1,1)</f>
        <v>#REF!</v>
      </c>
      <c r="X42" s="1">
        <v>636</v>
      </c>
      <c r="Z42" s="16"/>
      <c r="AA42" s="17"/>
    </row>
    <row r="43" spans="2:27" ht="16.149999999999999" customHeight="1" x14ac:dyDescent="0.2">
      <c r="B43" s="42"/>
      <c r="U43" t="s">
        <v>66</v>
      </c>
      <c r="Z43" s="16"/>
      <c r="AA43" s="17"/>
    </row>
    <row r="44" spans="2:27" ht="16.149999999999999" customHeight="1" x14ac:dyDescent="0.2">
      <c r="B44" s="42"/>
      <c r="U44" t="s">
        <v>67</v>
      </c>
      <c r="Z44" s="16"/>
    </row>
    <row r="45" spans="2:27" ht="16.149999999999999" customHeight="1" x14ac:dyDescent="0.2">
      <c r="B45" s="42"/>
      <c r="U45" t="s">
        <v>68</v>
      </c>
      <c r="Z45" s="16"/>
      <c r="AA45" s="17"/>
    </row>
    <row r="46" spans="2:27" ht="16.149999999999999" customHeight="1" x14ac:dyDescent="0.2">
      <c r="B46" s="42"/>
      <c r="U46" t="s">
        <v>69</v>
      </c>
      <c r="V46" s="1" t="e">
        <f ca="1">OFFSET(#REF!,X46,0,1,1)</f>
        <v>#REF!</v>
      </c>
      <c r="W46" s="1" t="e">
        <f ca="1">OFFSET(#REF!,X46,-1,1,1)</f>
        <v>#REF!</v>
      </c>
      <c r="X46" s="1">
        <v>673</v>
      </c>
      <c r="Z46" s="16"/>
      <c r="AA46" s="17"/>
    </row>
    <row r="47" spans="2:27" ht="16.149999999999999" customHeight="1" x14ac:dyDescent="0.2">
      <c r="B47" s="42"/>
      <c r="U47" t="s">
        <v>70</v>
      </c>
      <c r="Z47" s="16"/>
      <c r="AA47" s="17"/>
    </row>
    <row r="48" spans="2:27" ht="16.149999999999999" customHeight="1" x14ac:dyDescent="0.2">
      <c r="B48" s="42" t="s">
        <v>21</v>
      </c>
      <c r="U48" t="s">
        <v>71</v>
      </c>
      <c r="Z48" s="16"/>
    </row>
    <row r="49" spans="2:27" ht="16.149999999999999" customHeight="1" x14ac:dyDescent="0.2">
      <c r="B49" s="42"/>
      <c r="U49" t="s">
        <v>72</v>
      </c>
      <c r="V49" s="1" t="e">
        <f ca="1">OFFSET(#REF!,X49,0,1,1)</f>
        <v>#REF!</v>
      </c>
      <c r="W49" s="1" t="e">
        <f ca="1">OFFSET(#REF!,X49,-1,1,1)</f>
        <v>#REF!</v>
      </c>
      <c r="X49" s="1">
        <v>710</v>
      </c>
      <c r="Z49" s="16"/>
      <c r="AA49" s="17"/>
    </row>
    <row r="50" spans="2:27" ht="16.149999999999999" customHeight="1" x14ac:dyDescent="0.2">
      <c r="U50" t="s">
        <v>73</v>
      </c>
      <c r="Z50" s="16"/>
    </row>
    <row r="51" spans="2:27" ht="16.149999999999999" customHeight="1" x14ac:dyDescent="0.2">
      <c r="U51" t="s">
        <v>74</v>
      </c>
      <c r="Z51" s="16"/>
    </row>
    <row r="52" spans="2:27" ht="16.149999999999999" customHeight="1" x14ac:dyDescent="0.2">
      <c r="U52" t="s">
        <v>75</v>
      </c>
      <c r="V52" s="1" t="e">
        <f ca="1">OFFSET(#REF!,X52,0,1,1)</f>
        <v>#REF!</v>
      </c>
      <c r="W52" s="1" t="e">
        <f ca="1">OFFSET(#REF!,X52,-1,1,1)</f>
        <v>#REF!</v>
      </c>
      <c r="X52" s="1">
        <v>747</v>
      </c>
      <c r="Z52" s="16"/>
      <c r="AA52" s="17"/>
    </row>
    <row r="53" spans="2:27" ht="16.149999999999999" customHeight="1" x14ac:dyDescent="0.2">
      <c r="U53" t="s">
        <v>76</v>
      </c>
      <c r="Z53" s="16"/>
      <c r="AA53" s="17"/>
    </row>
    <row r="54" spans="2:27" ht="16.149999999999999" customHeight="1" x14ac:dyDescent="0.2">
      <c r="U54" t="s">
        <v>76</v>
      </c>
      <c r="Z54" s="16"/>
      <c r="AA54" s="17"/>
    </row>
    <row r="55" spans="2:27" x14ac:dyDescent="0.2">
      <c r="U55" t="s">
        <v>76</v>
      </c>
      <c r="Z55" s="16"/>
      <c r="AA55" s="17"/>
    </row>
    <row r="56" spans="2:27" x14ac:dyDescent="0.2">
      <c r="U56" t="s">
        <v>76</v>
      </c>
      <c r="Z56" s="16"/>
      <c r="AA56" s="17"/>
    </row>
    <row r="57" spans="2:27" x14ac:dyDescent="0.2">
      <c r="Z57" s="16"/>
      <c r="AA57" s="17"/>
    </row>
    <row r="58" spans="2:27" ht="12.75" customHeight="1" x14ac:dyDescent="0.2">
      <c r="Z58" s="16"/>
      <c r="AA58" s="17"/>
    </row>
    <row r="59" spans="2:27" x14ac:dyDescent="0.2">
      <c r="Z59" s="16"/>
      <c r="AA59" s="17"/>
    </row>
    <row r="60" spans="2:27" x14ac:dyDescent="0.2">
      <c r="Z60" s="16"/>
      <c r="AA60" s="17"/>
    </row>
    <row r="61" spans="2:27" x14ac:dyDescent="0.2">
      <c r="Z61" s="16"/>
      <c r="AA61" s="17"/>
    </row>
    <row r="62" spans="2:27" x14ac:dyDescent="0.2">
      <c r="Z62" s="16"/>
    </row>
  </sheetData>
  <sheetProtection selectLockedCells="1" autoFilter="0"/>
  <autoFilter ref="B5:T55">
    <filterColumn colId="9" showButton="0"/>
    <filterColumn colId="10" showButton="0"/>
    <filterColumn colId="11" showButton="0"/>
  </autoFilter>
  <sortState ref="C10:R385">
    <sortCondition ref="C385"/>
  </sortState>
  <mergeCells count="20">
    <mergeCell ref="C38:F39"/>
    <mergeCell ref="L39:N39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R5:R6"/>
    <mergeCell ref="S5:S6"/>
    <mergeCell ref="T5:T6"/>
    <mergeCell ref="B3:T3"/>
    <mergeCell ref="B2:T2"/>
    <mergeCell ref="O5:O6"/>
    <mergeCell ref="P5:P6"/>
    <mergeCell ref="Q5:Q6"/>
  </mergeCells>
  <pageMargins left="0" right="0" top="0" bottom="0" header="0.31496062992125984" footer="0.31496062992125984"/>
  <pageSetup paperSize="9" scale="65" orientation="landscape" r:id="rId1"/>
  <rowBreaks count="1" manualBreakCount="1">
    <brk id="46" min="1" max="26" man="1"/>
  </rowBreaks>
  <colBreaks count="1" manualBreakCount="1">
    <brk id="20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2016-10-26T11:25:22Z</cp:lastPrinted>
  <dcterms:created xsi:type="dcterms:W3CDTF">1996-10-08T23:32:33Z</dcterms:created>
  <dcterms:modified xsi:type="dcterms:W3CDTF">2017-02-06T14:49:44Z</dcterms:modified>
</cp:coreProperties>
</file>