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25"/>
  </bookViews>
  <sheets>
    <sheet name="Лист1" sheetId="1" r:id="rId1"/>
    <sheet name="Лист2" sheetId="2" r:id="rId2"/>
    <sheet name="Лист3" sheetId="3" r:id="rId3"/>
  </sheets>
  <definedNames>
    <definedName name="д1">#REF!</definedName>
  </definedNames>
  <calcPr calcId="144525" iterate="1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2" i="1"/>
  <c r="D34" i="1" s="1"/>
  <c r="F20" i="1"/>
  <c r="F19" i="1"/>
  <c r="F17" i="1"/>
  <c r="F8" i="1"/>
  <c r="D32" i="1" l="1"/>
  <c r="F30" i="1"/>
  <c r="D33" i="1"/>
  <c r="D35" i="1"/>
  <c r="D36" i="1" l="1"/>
  <c r="D37" i="1" s="1"/>
  <c r="D38" i="1" s="1"/>
</calcChain>
</file>

<file path=xl/sharedStrings.xml><?xml version="1.0" encoding="utf-8"?>
<sst xmlns="http://schemas.openxmlformats.org/spreadsheetml/2006/main" count="58" uniqueCount="50">
  <si>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</si>
  <si>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</si>
  <si>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</si>
  <si>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</si>
  <si>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</si>
  <si>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</si>
  <si>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Состав лесных насаждений</t>
  </si>
  <si>
    <t>возраст</t>
  </si>
  <si>
    <t>Сплошная</t>
  </si>
  <si>
    <t>Мероприятия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</si>
  <si>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</si>
  <si>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</si>
  <si>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</si>
  <si>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</si>
  <si>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га</t>
  </si>
  <si>
    <t>Прочистка и обновление противопожарных минерализованных полос</t>
  </si>
  <si>
    <t>км</t>
  </si>
  <si>
    <t>Очистка от захламленности</t>
  </si>
  <si>
    <t>Создание лесных культур</t>
  </si>
  <si>
    <t>Подготовка почвы под лесные культуры</t>
  </si>
  <si>
    <t>Дополнение лесных культур</t>
  </si>
  <si>
    <t>Расчет коэффициента:</t>
  </si>
  <si>
    <t>за 1 куб.м., руб.</t>
  </si>
  <si>
    <t>ГКУ "Лениногорское лесничество"</t>
  </si>
  <si>
    <t>Устройства противопожарных минерализованных полос</t>
  </si>
  <si>
    <t xml:space="preserve"> коэффициент, определяющий расходы на подготовительные работы</t>
  </si>
  <si>
    <t xml:space="preserve">Затраты на выполнение подготовительных работ З(1) </t>
  </si>
  <si>
    <t>Минимальная ставка платы, руб. (П)</t>
  </si>
  <si>
    <t>K1=(З(1)+П)/П</t>
  </si>
  <si>
    <t>K2=(З(2)+П)/П</t>
  </si>
  <si>
    <t>K3=(З(3)+П)/П</t>
  </si>
  <si>
    <t>K4=(З(4)+П)/П</t>
  </si>
  <si>
    <t>Общий коэффицент K=(К1+К2+К3+К4)-(п-1)</t>
  </si>
  <si>
    <t xml:space="preserve">Начальная цена Лота составит, руб </t>
  </si>
  <si>
    <t>Всего (З(в))</t>
  </si>
  <si>
    <t>Затраты на выполнение мероприятий по охране лесов (З(2))</t>
  </si>
  <si>
    <t>Затраты на выполнение мероприятий по защите лесов (З(3))</t>
  </si>
  <si>
    <t>Затраты на выполнение мероприятий по воспроизводству лесов (З(4))</t>
  </si>
  <si>
    <t>З(В)*К=</t>
  </si>
  <si>
    <t xml:space="preserve"> коэффициент, определяющий расходы на охрану лесов </t>
  </si>
  <si>
    <t xml:space="preserve"> коэффициент, определяющий расходы на защиту лесов</t>
  </si>
  <si>
    <t xml:space="preserve"> коэффициент, определяющий расходы на воспроизводство лесов</t>
  </si>
  <si>
    <t>Содействие естественному возобновлению-Минерализация почвы</t>
  </si>
  <si>
    <t>Агротехнический уход (1год- четырехкратный, 2 год-трехкратный , 3 год двукратный , 4,5 год- однократный ). 0 га*11=0 га</t>
  </si>
  <si>
    <t>Старо-Кувакское участковое лесничество</t>
  </si>
  <si>
    <t>кв. 8 выд. 30 делянка 1</t>
  </si>
  <si>
    <t>8Ос1Б1Лп</t>
  </si>
  <si>
    <t xml:space="preserve">Проведение рубок ухода замолодняками (осветление 7-8 лет, прочистка 11-12 лет) 1,7 га *2=3,4 га </t>
  </si>
  <si>
    <t>способ рубки</t>
  </si>
  <si>
    <t>ЛОТ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</si>
</sst>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#,##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/>
    </xf>
    <xf numFmtId="0" fontId="9" fillId="2" borderId="0" xfId="0" applyFont="1" applyFill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2" fontId="8" fillId="2" borderId="20" xfId="0" applyNumberFormat="1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2" fontId="8" fillId="2" borderId="23" xfId="0" applyNumberFormat="1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8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 wrapText="1"/>
    </xf>
    <xf numFmtId="2" fontId="8" fillId="2" borderId="21" xfId="0" applyNumberFormat="1" applyFont="1" applyFill="1" applyBorder="1" applyAlignment="1">
      <alignment horizontal="center" vertical="center" wrapText="1"/>
    </xf>
    <xf numFmtId="4" fontId="8" fillId="2" borderId="23" xfId="0" applyNumberFormat="1" applyFont="1" applyFill="1" applyBorder="1" applyAlignment="1">
      <alignment horizontal="center" vertical="center" wrapText="1"/>
    </xf>
    <xf numFmtId="2" fontId="8" fillId="2" borderId="24" xfId="0" applyNumberFormat="1" applyFont="1" applyFill="1" applyBorder="1" applyAlignment="1">
      <alignment horizontal="center" vertical="center" wrapText="1"/>
    </xf>
    <xf numFmtId="4" fontId="8" fillId="2" borderId="26" xfId="0" applyNumberFormat="1" applyFont="1" applyFill="1" applyBorder="1" applyAlignment="1">
      <alignment horizontal="center" vertical="center" wrapText="1"/>
    </xf>
    <xf numFmtId="2" fontId="8" fillId="2" borderId="17" xfId="0" applyNumberFormat="1" applyFont="1" applyFill="1" applyBorder="1" applyAlignment="1">
      <alignment horizontal="center" vertical="center" wrapText="1"/>
    </xf>
    <xf numFmtId="2" fontId="8" fillId="2" borderId="28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8" fillId="2" borderId="37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/>
    </xf>
    <xf numFmtId="4" fontId="7" fillId="2" borderId="0" xfId="0" applyNumberFormat="1" applyFont="1" applyFill="1" applyBorder="1" applyAlignment="1"/>
    <xf numFmtId="0" fontId="6" fillId="2" borderId="0" xfId="0" applyFont="1" applyFill="1" applyBorder="1" applyAlignment="1">
      <alignment horizontal="right"/>
    </xf>
    <xf numFmtId="4" fontId="7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Alignment="1">
      <alignment horizontal="left"/>
    </xf>
    <xf numFmtId="3" fontId="9" fillId="2" borderId="6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6" fontId="8" fillId="2" borderId="14" xfId="0" applyNumberFormat="1" applyFont="1" applyFill="1" applyBorder="1" applyAlignment="1">
      <alignment horizontal="center" vertical="center" wrapText="1"/>
    </xf>
    <xf numFmtId="166" fontId="9" fillId="2" borderId="7" xfId="0" applyNumberFormat="1" applyFont="1" applyFill="1" applyBorder="1" applyAlignment="1">
      <alignment horizontal="center" vertical="center"/>
    </xf>
    <xf numFmtId="165" fontId="8" fillId="2" borderId="2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9" fillId="2" borderId="0" xfId="0" applyFont="1" applyFill="1" applyBorder="1" applyAlignment="1">
      <alignment horizontal="right" vertical="center"/>
    </xf>
    <xf numFmtId="0" fontId="8" fillId="2" borderId="22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8" fillId="2" borderId="3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left" vertical="center" wrapText="1"/>
    </xf>
    <xf numFmtId="0" fontId="8" fillId="2" borderId="31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B9" sqref="B9"/>
    </sheetView>
  </sheetViews>
  <sheetFormatPr defaultRowHeight="15" x14ac:dyDescent="0.25"/>
  <cols>
    <col min="1" max="1" width="26.140625" customWidth="1"/>
    <col min="2" max="2" width="46.5703125" customWidth="1"/>
    <col min="3" max="3" width="15" customWidth="1"/>
    <col min="4" max="4" width="14.42578125" customWidth="1"/>
    <col min="5" max="5" width="3.85546875" customWidth="1"/>
    <col min="6" max="6" width="17" customWidth="1"/>
  </cols>
  <sheetData>
    <row r="1" spans="1:6" ht="15.75" x14ac:dyDescent="0.25">
      <c r="A1" s="103" t="s">
        <v>49</v>
      </c>
      <c r="B1" s="103"/>
      <c r="C1" s="103"/>
      <c r="D1" s="103"/>
      <c r="E1" s="103"/>
      <c r="F1" s="103"/>
    </row>
    <row r="2" spans="1:6" ht="15.6" customHeight="1" x14ac:dyDescent="0.25">
      <c r="A2" s="104" t="s">
        <v>0</v>
      </c>
      <c r="B2" s="104"/>
      <c r="C2" s="104"/>
      <c r="D2" s="104"/>
      <c r="E2" s="104"/>
      <c r="F2" s="104"/>
    </row>
    <row r="3" spans="1:6" ht="25.5" x14ac:dyDescent="0.25">
      <c r="A3" s="2"/>
      <c r="B3" s="12" t="s">
        <v>1</v>
      </c>
      <c r="C3" s="3"/>
      <c r="D3" s="2"/>
      <c r="E3" s="2"/>
      <c r="F3" s="4"/>
    </row>
    <row r="4" spans="1:6" ht="18" customHeight="1" x14ac:dyDescent="0.25">
      <c r="A4" s="5"/>
      <c r="B4" s="105" t="s">
        <v>2</v>
      </c>
      <c r="C4" s="108" t="s">
        <v>23</v>
      </c>
      <c r="D4" s="109"/>
      <c r="E4" s="109"/>
      <c r="F4" s="110"/>
    </row>
    <row r="5" spans="1:6" ht="18" customHeight="1" x14ac:dyDescent="0.25">
      <c r="A5" s="5"/>
      <c r="B5" s="106"/>
      <c r="C5" s="108" t="s">
        <v>44</v>
      </c>
      <c r="D5" s="109"/>
      <c r="E5" s="109"/>
      <c r="F5" s="110"/>
    </row>
    <row r="6" spans="1:6" ht="18" customHeight="1" x14ac:dyDescent="0.25">
      <c r="A6" s="5"/>
      <c r="B6" s="107"/>
      <c r="C6" s="108" t="s">
        <v>45</v>
      </c>
      <c r="D6" s="109"/>
      <c r="E6" s="109"/>
      <c r="F6" s="110"/>
    </row>
    <row r="7" spans="1:6" ht="23.25" x14ac:dyDescent="0.25">
      <c r="A7" s="2"/>
      <c r="B7" s="6" t="s">
        <v>3</v>
      </c>
      <c r="C7" s="61">
        <v>1.7</v>
      </c>
      <c r="D7" s="7"/>
      <c r="E7" s="5"/>
      <c r="F7" s="4"/>
    </row>
    <row r="8" spans="1:6" ht="18" customHeight="1" x14ac:dyDescent="0.25">
      <c r="A8" s="2"/>
      <c r="B8" s="8" t="s">
        <v>4</v>
      </c>
      <c r="C8" s="56">
        <v>340</v>
      </c>
      <c r="D8" s="72" t="s">
        <v>5</v>
      </c>
      <c r="E8" s="73"/>
      <c r="F8" s="76">
        <f>C9/C8</f>
        <v>11.092588235294118</v>
      </c>
    </row>
    <row r="9" spans="1:6" ht="18.75" x14ac:dyDescent="0.25">
      <c r="A9" s="2"/>
      <c r="B9" s="8" t="s">
        <v>27</v>
      </c>
      <c r="C9" s="15">
        <v>3771.48</v>
      </c>
      <c r="D9" s="74"/>
      <c r="E9" s="75"/>
      <c r="F9" s="77"/>
    </row>
    <row r="10" spans="1:6" ht="23.25" x14ac:dyDescent="0.25">
      <c r="A10" s="2"/>
      <c r="B10" s="9"/>
      <c r="C10" s="16"/>
      <c r="D10" s="10"/>
      <c r="E10" s="2"/>
      <c r="F10" s="4"/>
    </row>
    <row r="11" spans="1:6" ht="23.25" x14ac:dyDescent="0.25">
      <c r="A11" s="2"/>
      <c r="B11" s="14" t="s">
        <v>6</v>
      </c>
      <c r="C11" s="17" t="s">
        <v>46</v>
      </c>
      <c r="D11" s="2"/>
      <c r="E11" s="2"/>
      <c r="F11" s="4"/>
    </row>
    <row r="12" spans="1:6" ht="23.25" x14ac:dyDescent="0.25">
      <c r="A12" s="2"/>
      <c r="B12" s="14" t="s">
        <v>7</v>
      </c>
      <c r="C12" s="17">
        <v>55</v>
      </c>
      <c r="D12" s="2"/>
      <c r="E12" s="2"/>
      <c r="F12" s="4"/>
    </row>
    <row r="13" spans="1:6" ht="23.25" x14ac:dyDescent="0.25">
      <c r="A13" s="2"/>
      <c r="B13" s="14" t="s">
        <v>48</v>
      </c>
      <c r="C13" s="13" t="s">
        <v>8</v>
      </c>
      <c r="D13" s="2"/>
      <c r="E13" s="2"/>
      <c r="F13" s="4"/>
    </row>
    <row r="14" spans="1:6" ht="24" thickBot="1" x14ac:dyDescent="0.3">
      <c r="A14" s="2"/>
      <c r="B14" s="2"/>
      <c r="C14" s="2"/>
      <c r="D14" s="2"/>
      <c r="E14" s="2"/>
      <c r="F14" s="4"/>
    </row>
    <row r="15" spans="1:6" ht="48" thickBot="1" x14ac:dyDescent="0.3">
      <c r="A15" s="78" t="s">
        <v>9</v>
      </c>
      <c r="B15" s="79"/>
      <c r="C15" s="18" t="s">
        <v>10</v>
      </c>
      <c r="D15" s="80" t="s">
        <v>11</v>
      </c>
      <c r="E15" s="81"/>
      <c r="F15" s="57" t="s">
        <v>12</v>
      </c>
    </row>
    <row r="16" spans="1:6" ht="16.5" thickBot="1" x14ac:dyDescent="0.3">
      <c r="A16" s="86" t="s">
        <v>26</v>
      </c>
      <c r="B16" s="87"/>
      <c r="C16" s="87"/>
      <c r="D16" s="87"/>
      <c r="E16" s="87"/>
      <c r="F16" s="88"/>
    </row>
    <row r="17" spans="1:6" ht="24" customHeight="1" thickBot="1" x14ac:dyDescent="0.3">
      <c r="A17" s="82" t="s">
        <v>13</v>
      </c>
      <c r="B17" s="83"/>
      <c r="C17" s="18">
        <v>197.93</v>
      </c>
      <c r="D17" s="60">
        <v>1.7</v>
      </c>
      <c r="E17" s="19" t="s">
        <v>14</v>
      </c>
      <c r="F17" s="29">
        <f t="shared" ref="F17:F27" si="0">C17*D17</f>
        <v>336.48099999999999</v>
      </c>
    </row>
    <row r="18" spans="1:6" ht="24" customHeight="1" thickBot="1" x14ac:dyDescent="0.3">
      <c r="A18" s="92" t="s">
        <v>35</v>
      </c>
      <c r="B18" s="93"/>
      <c r="C18" s="93"/>
      <c r="D18" s="93"/>
      <c r="E18" s="93"/>
      <c r="F18" s="94"/>
    </row>
    <row r="19" spans="1:6" s="11" customFormat="1" ht="33.6" customHeight="1" thickBot="1" x14ac:dyDescent="0.3">
      <c r="A19" s="84" t="s">
        <v>24</v>
      </c>
      <c r="B19" s="85"/>
      <c r="C19" s="20">
        <v>222.31</v>
      </c>
      <c r="D19" s="21">
        <v>0.56999999999999995</v>
      </c>
      <c r="E19" s="42" t="s">
        <v>16</v>
      </c>
      <c r="F19" s="43">
        <f t="shared" si="0"/>
        <v>126.71669999999999</v>
      </c>
    </row>
    <row r="20" spans="1:6" ht="29.45" customHeight="1" thickBot="1" x14ac:dyDescent="0.3">
      <c r="A20" s="95" t="s">
        <v>15</v>
      </c>
      <c r="B20" s="96"/>
      <c r="C20" s="22">
        <v>70.41</v>
      </c>
      <c r="D20" s="23">
        <v>0.56999999999999995</v>
      </c>
      <c r="E20" s="44" t="s">
        <v>16</v>
      </c>
      <c r="F20" s="45">
        <f t="shared" si="0"/>
        <v>40.133699999999997</v>
      </c>
    </row>
    <row r="21" spans="1:6" ht="29.45" customHeight="1" thickBot="1" x14ac:dyDescent="0.3">
      <c r="A21" s="89" t="s">
        <v>36</v>
      </c>
      <c r="B21" s="90"/>
      <c r="C21" s="90"/>
      <c r="D21" s="90"/>
      <c r="E21" s="90"/>
      <c r="F21" s="91"/>
    </row>
    <row r="22" spans="1:6" ht="22.7" customHeight="1" thickBot="1" x14ac:dyDescent="0.3">
      <c r="A22" s="97" t="s">
        <v>17</v>
      </c>
      <c r="B22" s="98"/>
      <c r="C22" s="24"/>
      <c r="D22" s="24"/>
      <c r="E22" s="46" t="s">
        <v>14</v>
      </c>
      <c r="F22" s="47">
        <f t="shared" si="0"/>
        <v>0</v>
      </c>
    </row>
    <row r="23" spans="1:6" ht="22.7" customHeight="1" thickBot="1" x14ac:dyDescent="0.3">
      <c r="A23" s="89" t="s">
        <v>37</v>
      </c>
      <c r="B23" s="90"/>
      <c r="C23" s="90"/>
      <c r="D23" s="90"/>
      <c r="E23" s="90"/>
      <c r="F23" s="91"/>
    </row>
    <row r="24" spans="1:6" ht="27" customHeight="1" thickBot="1" x14ac:dyDescent="0.3">
      <c r="A24" s="99" t="s">
        <v>42</v>
      </c>
      <c r="B24" s="100"/>
      <c r="C24" s="20">
        <v>1300.21</v>
      </c>
      <c r="D24" s="62">
        <v>1.7</v>
      </c>
      <c r="E24" s="42" t="s">
        <v>14</v>
      </c>
      <c r="F24" s="43">
        <f t="shared" si="0"/>
        <v>2210.357</v>
      </c>
    </row>
    <row r="25" spans="1:6" ht="22.35" customHeight="1" x14ac:dyDescent="0.25">
      <c r="A25" s="99" t="s">
        <v>19</v>
      </c>
      <c r="B25" s="100"/>
      <c r="C25" s="25"/>
      <c r="D25" s="58">
        <v>0</v>
      </c>
      <c r="E25" s="27" t="s">
        <v>14</v>
      </c>
      <c r="F25" s="48">
        <f t="shared" si="0"/>
        <v>0</v>
      </c>
    </row>
    <row r="26" spans="1:6" ht="21" customHeight="1" x14ac:dyDescent="0.25">
      <c r="A26" s="101" t="s">
        <v>18</v>
      </c>
      <c r="B26" s="102"/>
      <c r="C26" s="26"/>
      <c r="D26" s="27">
        <v>0</v>
      </c>
      <c r="E26" s="27" t="s">
        <v>14</v>
      </c>
      <c r="F26" s="48">
        <f t="shared" si="0"/>
        <v>0</v>
      </c>
    </row>
    <row r="27" spans="1:6" ht="19.350000000000001" customHeight="1" thickBot="1" x14ac:dyDescent="0.3">
      <c r="A27" s="68" t="s">
        <v>20</v>
      </c>
      <c r="B27" s="69"/>
      <c r="C27" s="26"/>
      <c r="D27" s="27">
        <v>0</v>
      </c>
      <c r="E27" s="27" t="s">
        <v>14</v>
      </c>
      <c r="F27" s="48">
        <f t="shared" si="0"/>
        <v>0</v>
      </c>
    </row>
    <row r="28" spans="1:6" ht="31.7" customHeight="1" thickBot="1" x14ac:dyDescent="0.3">
      <c r="A28" s="68" t="s">
        <v>43</v>
      </c>
      <c r="B28" s="69"/>
      <c r="C28" s="26"/>
      <c r="D28" s="27">
        <v>0</v>
      </c>
      <c r="E28" s="27" t="s">
        <v>14</v>
      </c>
      <c r="F28" s="48">
        <f>C28*D28</f>
        <v>0</v>
      </c>
    </row>
    <row r="29" spans="1:6" ht="33" customHeight="1" x14ac:dyDescent="0.25">
      <c r="A29" s="70" t="s">
        <v>47</v>
      </c>
      <c r="B29" s="71"/>
      <c r="C29" s="28">
        <v>665.33</v>
      </c>
      <c r="D29" s="59">
        <v>3.4</v>
      </c>
      <c r="E29" s="49" t="s">
        <v>14</v>
      </c>
      <c r="F29" s="50">
        <f>C29*D29</f>
        <v>2262.1220000000003</v>
      </c>
    </row>
    <row r="30" spans="1:6" ht="20.25" x14ac:dyDescent="0.25">
      <c r="A30" s="64" t="s">
        <v>34</v>
      </c>
      <c r="B30" s="65"/>
      <c r="C30" s="30"/>
      <c r="D30" s="31"/>
      <c r="E30" s="31"/>
      <c r="F30" s="41">
        <f>F17+F19+F20+F22+F24+F25+F26+F27+F28+ F29</f>
        <v>4975.8104000000003</v>
      </c>
    </row>
    <row r="31" spans="1:6" ht="23.25" x14ac:dyDescent="0.25">
      <c r="A31" s="2"/>
      <c r="B31" s="12" t="s">
        <v>21</v>
      </c>
      <c r="C31" s="32"/>
      <c r="D31" s="33"/>
      <c r="E31" s="2"/>
      <c r="F31" s="4"/>
    </row>
    <row r="32" spans="1:6" ht="18.75" x14ac:dyDescent="0.25">
      <c r="A32" s="63" t="s">
        <v>25</v>
      </c>
      <c r="B32" s="63"/>
      <c r="C32" s="34" t="s">
        <v>28</v>
      </c>
      <c r="D32" s="35">
        <f>ROUND((F17+C9)/C9,2)</f>
        <v>1.0900000000000001</v>
      </c>
      <c r="E32" s="36"/>
      <c r="F32" s="5"/>
    </row>
    <row r="33" spans="1:6" ht="23.25" x14ac:dyDescent="0.25">
      <c r="A33" s="63" t="s">
        <v>39</v>
      </c>
      <c r="B33" s="63"/>
      <c r="C33" s="34" t="s">
        <v>29</v>
      </c>
      <c r="D33" s="35">
        <f>ROUND((F19+F20+C9)/C9,2)</f>
        <v>1.04</v>
      </c>
      <c r="E33" s="36"/>
      <c r="F33" s="37"/>
    </row>
    <row r="34" spans="1:6" ht="23.25" x14ac:dyDescent="0.25">
      <c r="A34" s="63" t="s">
        <v>40</v>
      </c>
      <c r="B34" s="63"/>
      <c r="C34" s="34" t="s">
        <v>30</v>
      </c>
      <c r="D34" s="35">
        <f>ROUND((F22+C9)/C9,2)</f>
        <v>1</v>
      </c>
      <c r="E34" s="5"/>
      <c r="F34" s="37"/>
    </row>
    <row r="35" spans="1:6" ht="23.25" x14ac:dyDescent="0.25">
      <c r="A35" s="63" t="s">
        <v>41</v>
      </c>
      <c r="B35" s="63"/>
      <c r="C35" s="34" t="s">
        <v>31</v>
      </c>
      <c r="D35" s="38">
        <f>ROUND((SUM(F24:F29)+C9)/C9,2)</f>
        <v>2.19</v>
      </c>
      <c r="E35" s="5"/>
      <c r="F35" s="37"/>
    </row>
    <row r="36" spans="1:6" ht="25.5" x14ac:dyDescent="0.25">
      <c r="A36" s="63" t="s">
        <v>32</v>
      </c>
      <c r="B36" s="67"/>
      <c r="C36" s="67"/>
      <c r="D36" s="40">
        <f>SUM(D32:D35)-IF(C13="сплошная",3,2)</f>
        <v>2.3200000000000003</v>
      </c>
      <c r="E36" s="39"/>
      <c r="F36" s="4"/>
    </row>
    <row r="37" spans="1:6" ht="23.25" x14ac:dyDescent="0.25">
      <c r="A37" s="66" t="s">
        <v>33</v>
      </c>
      <c r="B37" s="66"/>
      <c r="C37" s="55" t="s">
        <v>38</v>
      </c>
      <c r="D37" s="51">
        <f>D36*C9</f>
        <v>8749.8336000000018</v>
      </c>
      <c r="E37" s="2"/>
      <c r="F37" s="4"/>
    </row>
    <row r="38" spans="1:6" ht="18.75" x14ac:dyDescent="0.25">
      <c r="A38" s="33"/>
      <c r="B38" s="53" t="s">
        <v>22</v>
      </c>
      <c r="C38" s="52"/>
      <c r="D38" s="54">
        <f>D37/C8</f>
        <v>25.734804705882357</v>
      </c>
      <c r="E38" s="2"/>
      <c r="F38" s="2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</sheetData>
  <mergeCells count="31">
    <mergeCell ref="A1:F1"/>
    <mergeCell ref="A2:F2"/>
    <mergeCell ref="B4:B6"/>
    <mergeCell ref="C4:F4"/>
    <mergeCell ref="C5:F5"/>
    <mergeCell ref="C6:F6"/>
    <mergeCell ref="A27:B27"/>
    <mergeCell ref="D8:E9"/>
    <mergeCell ref="F8:F9"/>
    <mergeCell ref="A15:B15"/>
    <mergeCell ref="D15:E15"/>
    <mergeCell ref="A17:B17"/>
    <mergeCell ref="A19:B19"/>
    <mergeCell ref="A16:F16"/>
    <mergeCell ref="A21:F21"/>
    <mergeCell ref="A18:F18"/>
    <mergeCell ref="A23:F23"/>
    <mergeCell ref="A20:B20"/>
    <mergeCell ref="A22:B22"/>
    <mergeCell ref="A24:B24"/>
    <mergeCell ref="A25:B25"/>
    <mergeCell ref="A26:B26"/>
    <mergeCell ref="A35:B35"/>
    <mergeCell ref="A30:B30"/>
    <mergeCell ref="A37:B37"/>
    <mergeCell ref="A36:C36"/>
    <mergeCell ref="A28:B28"/>
    <mergeCell ref="A29:B29"/>
    <mergeCell ref="A32:B32"/>
    <mergeCell ref="A33:B33"/>
    <mergeCell ref="A34:B34"/>
  </mergeCells>
  <dataValidations count="1">
    <dataValidation type="list" allowBlank="1" showInputMessage="1" showErrorMessage="1" sqref="C13">
      <formula1>д1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2017-04-21T06:18:38Z</dcterms:modified>
</cp:coreProperties>
</file>